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rive\14.SR - Publico\Licitação 14SL\Serviço Vigilância\"/>
    </mc:Choice>
  </mc:AlternateContent>
  <xr:revisionPtr revIDLastSave="0" documentId="8_{5672A165-348F-4CEB-A748-37197D9AAEF3}" xr6:coauthVersionLast="47" xr6:coauthVersionMax="47" xr10:uidLastSave="{00000000-0000-0000-0000-000000000000}"/>
  <bookViews>
    <workbookView xWindow="-28920" yWindow="-120" windowWidth="29040" windowHeight="15840" xr2:uid="{E5DC5B5E-6237-4CFE-95DC-66C01B03339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H22" i="1"/>
  <c r="H25" i="1" s="1"/>
  <c r="G23" i="1"/>
  <c r="H23" i="1"/>
  <c r="G24" i="1"/>
  <c r="H24" i="1"/>
  <c r="G43" i="1" l="1"/>
  <c r="F10" i="1"/>
  <c r="H10" i="1" s="1"/>
  <c r="F9" i="1"/>
  <c r="H9" i="1" s="1"/>
  <c r="G15" i="1" l="1"/>
  <c r="I10" i="1" s="1"/>
  <c r="G17" i="1" l="1"/>
  <c r="E32" i="1" s="1"/>
  <c r="H38" i="1"/>
  <c r="F38" i="1" l="1"/>
  <c r="D38" i="1" s="1"/>
  <c r="H37" i="1"/>
  <c r="F37" i="1" s="1"/>
  <c r="D37" i="1" s="1"/>
</calcChain>
</file>

<file path=xl/sharedStrings.xml><?xml version="1.0" encoding="utf-8"?>
<sst xmlns="http://schemas.openxmlformats.org/spreadsheetml/2006/main" count="44" uniqueCount="29">
  <si>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</si>
  <si>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</si>
  <si>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</si>
  <si>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</si>
  <si>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</si>
  <si>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(F) = (D x E)</t>
  </si>
  <si>
    <t>I</t>
  </si>
  <si>
    <t>II</t>
  </si>
  <si>
    <t>VIGILANTE - DIURNO (12X36)</t>
  </si>
  <si>
    <t>QUADRO DEMONSTRATIVO DO VALOR GLOBAL DA PROPOSTA</t>
  </si>
  <si>
    <t>VALOR GLOBAL DA PROPOSTA</t>
  </si>
  <si>
    <t>DESCRIÇÃO</t>
  </si>
  <si>
    <t>VALOR</t>
  </si>
  <si>
    <t>Valor mensal do serviço</t>
  </si>
  <si>
    <t>Número de meses de execução contratual</t>
  </si>
  <si>
    <t>Valor global da proposta Ano (Valor Mensal x Meses de Execução)</t>
  </si>
  <si>
    <t>Aço Vilinância</t>
  </si>
  <si>
    <t>MKF</t>
  </si>
  <si>
    <t>Trix</t>
  </si>
  <si>
    <t>VIGILANTE  -NOTURNO (12X36)</t>
  </si>
  <si>
    <t>Painel de Preços</t>
  </si>
  <si>
    <t xml:space="preserve">VALOR GLOBAL DA PROPOSTA </t>
  </si>
  <si>
    <t>MÉDIA (Orçamento x Cotação x Painel de Preços)</t>
  </si>
  <si>
    <t>Média Cotações</t>
  </si>
  <si>
    <t>QUADRO RESUMO - VALOR LICITAÇÃO</t>
  </si>
  <si>
    <t>QUADRO DEMONSTRATIVO DO VALOR DAS COTAÇÕES</t>
  </si>
  <si>
    <t>QUADRO DEMONSTRATIVO DO VALOR DO PAINEL DE PREÇOS</t>
  </si>
  <si>
    <t>ANEXO IV - PLANILHAS DE QUANTIDADES E PREÇOS</t>
  </si>
  <si>
    <t>QUADRO DEMONSTRATIVO DO VALOR GLOBAL DA PLANILHA DE CUSTOS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</si>
</sst>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4" fontId="0" fillId="0" borderId="5" xfId="1" applyFont="1" applyBorder="1"/>
    <xf numFmtId="44" fontId="0" fillId="0" borderId="8" xfId="1" applyFont="1" applyBorder="1"/>
    <xf numFmtId="44" fontId="0" fillId="0" borderId="6" xfId="1" applyFont="1" applyBorder="1"/>
    <xf numFmtId="44" fontId="0" fillId="0" borderId="9" xfId="1" applyFont="1" applyBorder="1"/>
    <xf numFmtId="44" fontId="0" fillId="0" borderId="0" xfId="0" applyNumberFormat="1"/>
    <xf numFmtId="0" fontId="0" fillId="0" borderId="10" xfId="0" applyBorder="1"/>
    <xf numFmtId="0" fontId="0" fillId="0" borderId="11" xfId="0" applyBorder="1"/>
    <xf numFmtId="44" fontId="0" fillId="0" borderId="12" xfId="0" applyNumberFormat="1" applyBorder="1"/>
    <xf numFmtId="44" fontId="0" fillId="0" borderId="5" xfId="0" applyNumberFormat="1" applyBorder="1"/>
    <xf numFmtId="0" fontId="1" fillId="3" borderId="0" xfId="0" applyFont="1" applyFill="1" applyAlignment="1"/>
    <xf numFmtId="44" fontId="4" fillId="4" borderId="5" xfId="0" applyNumberFormat="1" applyFont="1" applyFill="1" applyBorder="1"/>
    <xf numFmtId="0" fontId="4" fillId="4" borderId="5" xfId="0" applyFont="1" applyFill="1" applyBorder="1"/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5" xfId="0" applyBorder="1" applyAlignment="1">
      <alignment horizontal="left"/>
    </xf>
    <xf numFmtId="44" fontId="0" fillId="0" borderId="10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44" fontId="0" fillId="0" borderId="10" xfId="1" applyFont="1" applyBorder="1" applyAlignment="1">
      <alignment horizontal="right"/>
    </xf>
    <xf numFmtId="44" fontId="0" fillId="0" borderId="14" xfId="1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44" fontId="1" fillId="0" borderId="15" xfId="1" applyFont="1" applyBorder="1" applyAlignment="1">
      <alignment horizontal="right"/>
    </xf>
    <xf numFmtId="44" fontId="1" fillId="0" borderId="16" xfId="1" applyFont="1" applyBorder="1" applyAlignment="1">
      <alignment horizontal="righ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5C1EB-55CB-47EF-B623-F2B64686FE6E}">
  <sheetPr>
    <pageSetUpPr fitToPage="1"/>
  </sheetPr>
  <dimension ref="B2:I50"/>
  <sheetViews>
    <sheetView tabSelected="1" workbookViewId="0">
      <selection activeCell="E32" sqref="E32"/>
    </sheetView>
  </sheetViews>
  <sheetFormatPr defaultRowHeight="15" x14ac:dyDescent="0.25"/>
  <cols>
    <col min="2" max="2" width="4.28515625" customWidth="1"/>
    <col min="3" max="3" width="27.85546875" customWidth="1"/>
    <col min="4" max="4" width="16.42578125" customWidth="1"/>
    <col min="5" max="5" width="14.7109375" customWidth="1"/>
    <col min="6" max="6" width="15.42578125" customWidth="1"/>
    <col min="7" max="7" width="17.140625" customWidth="1"/>
    <col min="8" max="8" width="16.28515625" customWidth="1"/>
    <col min="9" max="9" width="9.140625" hidden="1" customWidth="1"/>
  </cols>
  <sheetData>
    <row r="2" spans="2:9" x14ac:dyDescent="0.25">
      <c r="B2" s="20" t="s">
        <v>27</v>
      </c>
      <c r="C2" s="20"/>
      <c r="D2" s="20"/>
      <c r="E2" s="20"/>
      <c r="F2" s="20"/>
      <c r="G2" s="20"/>
      <c r="H2" s="20"/>
    </row>
    <row r="4" spans="2:9" x14ac:dyDescent="0.25">
      <c r="B4" s="21" t="s">
        <v>24</v>
      </c>
      <c r="C4" s="21"/>
      <c r="D4" s="21"/>
      <c r="E4" s="21"/>
      <c r="F4" s="21"/>
      <c r="G4" s="21"/>
      <c r="H4" s="21"/>
    </row>
    <row r="6" spans="2:9" x14ac:dyDescent="0.25">
      <c r="B6" s="21" t="s">
        <v>28</v>
      </c>
      <c r="C6" s="21"/>
      <c r="D6" s="21"/>
      <c r="E6" s="21"/>
      <c r="F6" s="21"/>
      <c r="G6" s="21"/>
      <c r="H6" s="21"/>
      <c r="I6" s="17"/>
    </row>
    <row r="7" spans="2:9" ht="15.75" thickBot="1" x14ac:dyDescent="0.3"/>
    <row r="8" spans="2:9" ht="45" x14ac:dyDescent="0.25">
      <c r="B8" s="5"/>
      <c r="C8" s="6" t="s">
        <v>0</v>
      </c>
      <c r="D8" s="6" t="s">
        <v>1</v>
      </c>
      <c r="E8" s="6" t="s">
        <v>2</v>
      </c>
      <c r="F8" s="6" t="s">
        <v>3</v>
      </c>
      <c r="G8" s="6" t="s">
        <v>4</v>
      </c>
      <c r="H8" s="7" t="s">
        <v>5</v>
      </c>
    </row>
    <row r="9" spans="2:9" x14ac:dyDescent="0.25">
      <c r="B9" s="1" t="s">
        <v>6</v>
      </c>
      <c r="C9" s="2" t="s">
        <v>8</v>
      </c>
      <c r="D9" s="8">
        <v>5625.33</v>
      </c>
      <c r="E9" s="2">
        <v>2</v>
      </c>
      <c r="F9" s="8">
        <f>ROUND(D9*E9,2)</f>
        <v>11250.66</v>
      </c>
      <c r="G9" s="2">
        <v>1</v>
      </c>
      <c r="H9" s="10">
        <f>ROUND(F9*G9,2)</f>
        <v>11250.66</v>
      </c>
    </row>
    <row r="10" spans="2:9" ht="15.75" thickBot="1" x14ac:dyDescent="0.3">
      <c r="B10" s="3" t="s">
        <v>7</v>
      </c>
      <c r="C10" s="4" t="s">
        <v>19</v>
      </c>
      <c r="D10" s="9">
        <v>6881.86</v>
      </c>
      <c r="E10" s="4">
        <v>2</v>
      </c>
      <c r="F10" s="9">
        <f>ROUND(D10*E10,2)</f>
        <v>13763.72</v>
      </c>
      <c r="G10" s="4">
        <v>1</v>
      </c>
      <c r="H10" s="11">
        <f>ROUND(F10*G10,2)</f>
        <v>13763.72</v>
      </c>
      <c r="I10">
        <f>H10/G15</f>
        <v>0.55023230637737175</v>
      </c>
    </row>
    <row r="12" spans="2:9" ht="15.75" thickBot="1" x14ac:dyDescent="0.3"/>
    <row r="13" spans="2:9" x14ac:dyDescent="0.25">
      <c r="B13" s="26" t="s">
        <v>21</v>
      </c>
      <c r="C13" s="27"/>
      <c r="D13" s="27"/>
      <c r="E13" s="27"/>
      <c r="F13" s="27"/>
      <c r="G13" s="27"/>
      <c r="H13" s="28"/>
    </row>
    <row r="14" spans="2:9" x14ac:dyDescent="0.25">
      <c r="B14" s="29" t="s">
        <v>11</v>
      </c>
      <c r="C14" s="30"/>
      <c r="D14" s="30"/>
      <c r="E14" s="30"/>
      <c r="F14" s="31"/>
      <c r="G14" s="32" t="s">
        <v>12</v>
      </c>
      <c r="H14" s="33"/>
    </row>
    <row r="15" spans="2:9" x14ac:dyDescent="0.25">
      <c r="B15" s="34" t="s">
        <v>13</v>
      </c>
      <c r="C15" s="35"/>
      <c r="D15" s="35"/>
      <c r="E15" s="35"/>
      <c r="F15" s="36"/>
      <c r="G15" s="37">
        <f>H9+H10</f>
        <v>25014.379999999997</v>
      </c>
      <c r="H15" s="38"/>
    </row>
    <row r="16" spans="2:9" x14ac:dyDescent="0.25">
      <c r="B16" s="34" t="s">
        <v>14</v>
      </c>
      <c r="C16" s="35"/>
      <c r="D16" s="35"/>
      <c r="E16" s="35"/>
      <c r="F16" s="36"/>
      <c r="G16" s="39">
        <v>12</v>
      </c>
      <c r="H16" s="40"/>
    </row>
    <row r="17" spans="2:8" ht="15.75" thickBot="1" x14ac:dyDescent="0.3">
      <c r="B17" s="41" t="s">
        <v>15</v>
      </c>
      <c r="C17" s="42"/>
      <c r="D17" s="42"/>
      <c r="E17" s="42"/>
      <c r="F17" s="43"/>
      <c r="G17" s="44">
        <f>ROUND(G15*G16,2)</f>
        <v>300172.56</v>
      </c>
      <c r="H17" s="45"/>
    </row>
    <row r="20" spans="2:8" x14ac:dyDescent="0.25">
      <c r="B20" s="21" t="s">
        <v>25</v>
      </c>
      <c r="C20" s="21"/>
      <c r="D20" s="21"/>
      <c r="E20" s="21"/>
      <c r="F20" s="21"/>
      <c r="G20" s="21"/>
      <c r="H20" s="21"/>
    </row>
    <row r="22" spans="2:8" x14ac:dyDescent="0.25">
      <c r="B22" s="22" t="s">
        <v>16</v>
      </c>
      <c r="C22" s="22"/>
      <c r="D22" s="22"/>
      <c r="E22" s="22"/>
      <c r="F22" s="8">
        <v>24025.7</v>
      </c>
      <c r="G22" s="8">
        <f>F22/2</f>
        <v>12012.85</v>
      </c>
      <c r="H22" s="16">
        <f>F22*12</f>
        <v>288308.40000000002</v>
      </c>
    </row>
    <row r="23" spans="2:8" x14ac:dyDescent="0.25">
      <c r="B23" s="22" t="s">
        <v>17</v>
      </c>
      <c r="C23" s="22"/>
      <c r="D23" s="22"/>
      <c r="E23" s="22"/>
      <c r="F23" s="8">
        <v>24185.71</v>
      </c>
      <c r="G23" s="8">
        <f>F23/2</f>
        <v>12092.855</v>
      </c>
      <c r="H23" s="16">
        <f>F23*12</f>
        <v>290228.52</v>
      </c>
    </row>
    <row r="24" spans="2:8" x14ac:dyDescent="0.25">
      <c r="B24" s="22" t="s">
        <v>18</v>
      </c>
      <c r="C24" s="22"/>
      <c r="D24" s="22"/>
      <c r="E24" s="22"/>
      <c r="F24" s="8">
        <v>23850.73</v>
      </c>
      <c r="G24" s="8">
        <f>F24/2</f>
        <v>11925.365</v>
      </c>
      <c r="H24" s="16">
        <f>F24*12</f>
        <v>286208.76</v>
      </c>
    </row>
    <row r="25" spans="2:8" x14ac:dyDescent="0.25">
      <c r="B25" s="25" t="s">
        <v>23</v>
      </c>
      <c r="C25" s="25"/>
      <c r="D25" s="25"/>
      <c r="E25" s="25"/>
      <c r="F25" s="18"/>
      <c r="G25" s="19"/>
      <c r="H25" s="18">
        <f>AVERAGE(H22:H24)</f>
        <v>288248.56</v>
      </c>
    </row>
    <row r="28" spans="2:8" x14ac:dyDescent="0.25">
      <c r="B28" s="21" t="s">
        <v>26</v>
      </c>
      <c r="C28" s="21"/>
      <c r="D28" s="21"/>
      <c r="E28" s="21"/>
      <c r="F28" s="21"/>
      <c r="G28" s="21"/>
      <c r="H28" s="21"/>
    </row>
    <row r="30" spans="2:8" x14ac:dyDescent="0.25">
      <c r="B30" s="22" t="s">
        <v>20</v>
      </c>
      <c r="C30" s="22"/>
      <c r="D30" s="22"/>
      <c r="E30" s="22"/>
      <c r="F30" s="22"/>
      <c r="G30" s="23">
        <v>303038</v>
      </c>
      <c r="H30" s="24"/>
    </row>
    <row r="32" spans="2:8" x14ac:dyDescent="0.25">
      <c r="C32" s="13" t="s">
        <v>22</v>
      </c>
      <c r="D32" s="14"/>
      <c r="E32" s="15">
        <f>AVERAGE(G30,G17,H25)</f>
        <v>297153.04000000004</v>
      </c>
    </row>
    <row r="34" spans="2:8" x14ac:dyDescent="0.25">
      <c r="B34" s="21" t="s">
        <v>9</v>
      </c>
      <c r="C34" s="21"/>
      <c r="D34" s="21"/>
      <c r="E34" s="21"/>
      <c r="F34" s="21"/>
      <c r="G34" s="21"/>
      <c r="H34" s="21"/>
    </row>
    <row r="35" spans="2:8" ht="15.75" thickBot="1" x14ac:dyDescent="0.3"/>
    <row r="36" spans="2:8" ht="45.75" thickBot="1" x14ac:dyDescent="0.3">
      <c r="B36" s="5"/>
      <c r="C36" s="6" t="s">
        <v>0</v>
      </c>
      <c r="D36" s="6" t="s">
        <v>1</v>
      </c>
      <c r="E36" s="6" t="s">
        <v>2</v>
      </c>
      <c r="F36" s="6" t="s">
        <v>3</v>
      </c>
      <c r="G36" s="6" t="s">
        <v>4</v>
      </c>
      <c r="H36" s="7" t="s">
        <v>5</v>
      </c>
    </row>
    <row r="37" spans="2:8" x14ac:dyDescent="0.25">
      <c r="B37" s="1" t="s">
        <v>6</v>
      </c>
      <c r="C37" s="2" t="s">
        <v>8</v>
      </c>
      <c r="D37" s="8">
        <f>F37/E37</f>
        <v>5568.7432272396909</v>
      </c>
      <c r="E37" s="2">
        <v>2</v>
      </c>
      <c r="F37" s="8">
        <f>H37</f>
        <v>11137.486454479382</v>
      </c>
      <c r="G37" s="2">
        <v>1</v>
      </c>
      <c r="H37" s="10">
        <f>G43-H38</f>
        <v>11137.486454479382</v>
      </c>
    </row>
    <row r="38" spans="2:8" ht="15.75" thickBot="1" x14ac:dyDescent="0.3">
      <c r="B38" s="3" t="s">
        <v>7</v>
      </c>
      <c r="C38" s="4" t="s">
        <v>19</v>
      </c>
      <c r="D38" s="9">
        <f>F38/E38</f>
        <v>6812.6334394269743</v>
      </c>
      <c r="E38" s="4">
        <v>2</v>
      </c>
      <c r="F38" s="9">
        <f>H38</f>
        <v>13625.266878853949</v>
      </c>
      <c r="G38" s="4">
        <v>1</v>
      </c>
      <c r="H38" s="11">
        <f>G43*I10</f>
        <v>13625.266878853949</v>
      </c>
    </row>
    <row r="40" spans="2:8" ht="15.75" thickBot="1" x14ac:dyDescent="0.3"/>
    <row r="41" spans="2:8" x14ac:dyDescent="0.25">
      <c r="B41" s="26" t="s">
        <v>10</v>
      </c>
      <c r="C41" s="27"/>
      <c r="D41" s="27"/>
      <c r="E41" s="27"/>
      <c r="F41" s="27"/>
      <c r="G41" s="27"/>
      <c r="H41" s="28"/>
    </row>
    <row r="42" spans="2:8" x14ac:dyDescent="0.25">
      <c r="B42" s="29" t="s">
        <v>11</v>
      </c>
      <c r="C42" s="30"/>
      <c r="D42" s="30"/>
      <c r="E42" s="30"/>
      <c r="F42" s="31"/>
      <c r="G42" s="32" t="s">
        <v>12</v>
      </c>
      <c r="H42" s="33"/>
    </row>
    <row r="43" spans="2:8" x14ac:dyDescent="0.25">
      <c r="B43" s="34" t="s">
        <v>13</v>
      </c>
      <c r="C43" s="35"/>
      <c r="D43" s="35"/>
      <c r="E43" s="35"/>
      <c r="F43" s="36"/>
      <c r="G43" s="37">
        <f>G45/G44</f>
        <v>24762.75333333333</v>
      </c>
      <c r="H43" s="38"/>
    </row>
    <row r="44" spans="2:8" x14ac:dyDescent="0.25">
      <c r="B44" s="34" t="s">
        <v>14</v>
      </c>
      <c r="C44" s="35"/>
      <c r="D44" s="35"/>
      <c r="E44" s="35"/>
      <c r="F44" s="36"/>
      <c r="G44" s="39">
        <v>12</v>
      </c>
      <c r="H44" s="40"/>
    </row>
    <row r="45" spans="2:8" ht="15.75" thickBot="1" x14ac:dyDescent="0.3">
      <c r="B45" s="41" t="s">
        <v>15</v>
      </c>
      <c r="C45" s="42"/>
      <c r="D45" s="42"/>
      <c r="E45" s="42"/>
      <c r="F45" s="43"/>
      <c r="G45" s="44">
        <v>297153.03999999998</v>
      </c>
      <c r="H45" s="45"/>
    </row>
    <row r="50" spans="8:8" x14ac:dyDescent="0.25">
      <c r="H50" s="12"/>
    </row>
  </sheetData>
  <mergeCells count="30">
    <mergeCell ref="B44:F44"/>
    <mergeCell ref="G44:H44"/>
    <mergeCell ref="B45:F45"/>
    <mergeCell ref="G45:H45"/>
    <mergeCell ref="B13:H13"/>
    <mergeCell ref="B14:F14"/>
    <mergeCell ref="G14:H14"/>
    <mergeCell ref="G15:H15"/>
    <mergeCell ref="G16:H16"/>
    <mergeCell ref="G17:H17"/>
    <mergeCell ref="B15:F15"/>
    <mergeCell ref="B16:F16"/>
    <mergeCell ref="B17:F17"/>
    <mergeCell ref="B41:H41"/>
    <mergeCell ref="B42:F42"/>
    <mergeCell ref="G42:H42"/>
    <mergeCell ref="B43:F43"/>
    <mergeCell ref="G43:H43"/>
    <mergeCell ref="B2:H2"/>
    <mergeCell ref="B28:H28"/>
    <mergeCell ref="B30:F30"/>
    <mergeCell ref="G30:H30"/>
    <mergeCell ref="B34:H34"/>
    <mergeCell ref="B24:E24"/>
    <mergeCell ref="B25:E25"/>
    <mergeCell ref="B6:H6"/>
    <mergeCell ref="B20:H20"/>
    <mergeCell ref="B22:E22"/>
    <mergeCell ref="B23:E23"/>
    <mergeCell ref="B4:H4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Emanoel Cézar de Souza Alencar</dc:creator>
  <cp:lastModifiedBy>Giselia Santos Melo</cp:lastModifiedBy>
  <cp:lastPrinted>2024-05-22T19:18:14Z</cp:lastPrinted>
  <dcterms:created xsi:type="dcterms:W3CDTF">2024-05-16T12:39:55Z</dcterms:created>
  <dcterms:modified xsi:type="dcterms:W3CDTF">2024-06-24T17:36:53Z</dcterms:modified>
</cp:coreProperties>
</file>