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032sr\GRD\UIP\UIP Terceirizados\Jean\05 - COOPERBARRA\00 ARQUIVOS LICITAÇÃO\Orçamento\"/>
    </mc:Choice>
  </mc:AlternateContent>
  <xr:revisionPtr revIDLastSave="0" documentId="13_ncr:1_{AA870C20-3001-4AED-AE19-2CA4EE395C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1" i="1" l="1"/>
  <c r="I581" i="1" s="1"/>
  <c r="H579" i="1"/>
  <c r="I579" i="1" s="1"/>
  <c r="H578" i="1"/>
  <c r="I578" i="1" s="1"/>
  <c r="H577" i="1"/>
  <c r="I577" i="1" s="1"/>
  <c r="H575" i="1"/>
  <c r="I575" i="1" s="1"/>
  <c r="H574" i="1"/>
  <c r="I574" i="1" s="1"/>
  <c r="H573" i="1"/>
  <c r="I573" i="1" s="1"/>
  <c r="H572" i="1"/>
  <c r="I572" i="1" s="1"/>
  <c r="H571" i="1"/>
  <c r="I571" i="1" s="1"/>
  <c r="H570" i="1"/>
  <c r="I570" i="1" s="1"/>
  <c r="H569" i="1"/>
  <c r="I569" i="1" s="1"/>
  <c r="H568" i="1"/>
  <c r="I568" i="1" s="1"/>
  <c r="H567" i="1"/>
  <c r="I567" i="1" s="1"/>
  <c r="H566" i="1"/>
  <c r="I566" i="1" s="1"/>
  <c r="H565" i="1"/>
  <c r="I565" i="1" s="1"/>
  <c r="H564" i="1"/>
  <c r="I564" i="1" s="1"/>
  <c r="H563" i="1"/>
  <c r="I563" i="1" s="1"/>
  <c r="H562" i="1"/>
  <c r="I562" i="1" s="1"/>
  <c r="H561" i="1"/>
  <c r="I561" i="1" s="1"/>
  <c r="H560" i="1"/>
  <c r="I560" i="1" s="1"/>
  <c r="H559" i="1"/>
  <c r="I559" i="1" s="1"/>
  <c r="H558" i="1"/>
  <c r="I558" i="1" s="1"/>
  <c r="H557" i="1"/>
  <c r="I557" i="1" s="1"/>
  <c r="H556" i="1"/>
  <c r="I556" i="1" s="1"/>
  <c r="H555" i="1"/>
  <c r="I555" i="1" s="1"/>
  <c r="H554" i="1"/>
  <c r="I554" i="1" s="1"/>
  <c r="H552" i="1"/>
  <c r="I552" i="1" s="1"/>
  <c r="H551" i="1"/>
  <c r="I551" i="1" s="1"/>
  <c r="H550" i="1"/>
  <c r="I550" i="1" s="1"/>
  <c r="H549" i="1"/>
  <c r="I549" i="1" s="1"/>
  <c r="H548" i="1"/>
  <c r="I548" i="1" s="1"/>
  <c r="H547" i="1"/>
  <c r="I547" i="1" s="1"/>
  <c r="H546" i="1"/>
  <c r="I546" i="1" s="1"/>
  <c r="H545" i="1"/>
  <c r="I545" i="1" s="1"/>
  <c r="H544" i="1"/>
  <c r="I544" i="1" s="1"/>
  <c r="H543" i="1"/>
  <c r="I543" i="1" s="1"/>
  <c r="H541" i="1"/>
  <c r="I541" i="1" s="1"/>
  <c r="H540" i="1"/>
  <c r="I540" i="1" s="1"/>
  <c r="H539" i="1"/>
  <c r="I539" i="1" s="1"/>
  <c r="H538" i="1"/>
  <c r="I538" i="1" s="1"/>
  <c r="H537" i="1"/>
  <c r="I537" i="1" s="1"/>
  <c r="H536" i="1"/>
  <c r="I536" i="1" s="1"/>
  <c r="H535" i="1"/>
  <c r="I535" i="1" s="1"/>
  <c r="H534" i="1"/>
  <c r="I534" i="1" s="1"/>
  <c r="H533" i="1"/>
  <c r="I533" i="1" s="1"/>
  <c r="H532" i="1"/>
  <c r="I532" i="1" s="1"/>
  <c r="H531" i="1"/>
  <c r="I531" i="1" s="1"/>
  <c r="H530" i="1"/>
  <c r="I530" i="1" s="1"/>
  <c r="H529" i="1"/>
  <c r="I529" i="1" s="1"/>
  <c r="H528" i="1"/>
  <c r="I528" i="1" s="1"/>
  <c r="H527" i="1"/>
  <c r="I527" i="1" s="1"/>
  <c r="H526" i="1"/>
  <c r="I526" i="1" s="1"/>
  <c r="H525" i="1"/>
  <c r="I525" i="1" s="1"/>
  <c r="H524" i="1"/>
  <c r="I524" i="1" s="1"/>
  <c r="H523" i="1"/>
  <c r="I523" i="1" s="1"/>
  <c r="H522" i="1"/>
  <c r="I522" i="1" s="1"/>
  <c r="H521" i="1"/>
  <c r="I521" i="1" s="1"/>
  <c r="H520" i="1"/>
  <c r="I520" i="1" s="1"/>
  <c r="H519" i="1"/>
  <c r="I519" i="1" s="1"/>
  <c r="H518" i="1"/>
  <c r="I518" i="1" s="1"/>
  <c r="H517" i="1"/>
  <c r="I517" i="1" s="1"/>
  <c r="H516" i="1"/>
  <c r="I516" i="1" s="1"/>
  <c r="H515" i="1"/>
  <c r="I515" i="1" s="1"/>
  <c r="H514" i="1"/>
  <c r="I514" i="1" s="1"/>
  <c r="H513" i="1"/>
  <c r="I513" i="1" s="1"/>
  <c r="H512" i="1"/>
  <c r="I512" i="1" s="1"/>
  <c r="H511" i="1"/>
  <c r="I511" i="1" s="1"/>
  <c r="H510" i="1"/>
  <c r="I510" i="1" s="1"/>
  <c r="H508" i="1"/>
  <c r="I508" i="1" s="1"/>
  <c r="H507" i="1" s="1"/>
  <c r="I507" i="1" s="1"/>
  <c r="H506" i="1"/>
  <c r="I506" i="1" s="1"/>
  <c r="H505" i="1"/>
  <c r="I505" i="1" s="1"/>
  <c r="H504" i="1"/>
  <c r="I504" i="1" s="1"/>
  <c r="H503" i="1"/>
  <c r="I503" i="1" s="1"/>
  <c r="H502" i="1"/>
  <c r="I502" i="1" s="1"/>
  <c r="H500" i="1"/>
  <c r="I500" i="1" s="1"/>
  <c r="H499" i="1"/>
  <c r="I499" i="1" s="1"/>
  <c r="H497" i="1"/>
  <c r="I497" i="1" s="1"/>
  <c r="H496" i="1"/>
  <c r="I496" i="1" s="1"/>
  <c r="H495" i="1"/>
  <c r="I495" i="1" s="1"/>
  <c r="H493" i="1"/>
  <c r="I493" i="1" s="1"/>
  <c r="H492" i="1"/>
  <c r="I492" i="1" s="1"/>
  <c r="H491" i="1"/>
  <c r="I491" i="1" s="1"/>
  <c r="H490" i="1"/>
  <c r="I490" i="1" s="1"/>
  <c r="H489" i="1"/>
  <c r="I489" i="1" s="1"/>
  <c r="H488" i="1"/>
  <c r="I488" i="1" s="1"/>
  <c r="H487" i="1"/>
  <c r="I487" i="1" s="1"/>
  <c r="H486" i="1"/>
  <c r="I486" i="1" s="1"/>
  <c r="H484" i="1"/>
  <c r="I484" i="1" s="1"/>
  <c r="H483" i="1"/>
  <c r="I483" i="1" s="1"/>
  <c r="H481" i="1"/>
  <c r="I481" i="1" s="1"/>
  <c r="H480" i="1"/>
  <c r="I480" i="1" s="1"/>
  <c r="H479" i="1"/>
  <c r="I479" i="1" s="1"/>
  <c r="H478" i="1"/>
  <c r="I478" i="1" s="1"/>
  <c r="H477" i="1"/>
  <c r="I477" i="1" s="1"/>
  <c r="H476" i="1"/>
  <c r="I476" i="1" s="1"/>
  <c r="H475" i="1"/>
  <c r="I475" i="1" s="1"/>
  <c r="H474" i="1"/>
  <c r="I474" i="1" s="1"/>
  <c r="H473" i="1"/>
  <c r="I473" i="1" s="1"/>
  <c r="H471" i="1"/>
  <c r="I471" i="1" s="1"/>
  <c r="H470" i="1"/>
  <c r="I470" i="1" s="1"/>
  <c r="H469" i="1"/>
  <c r="I469" i="1" s="1"/>
  <c r="H468" i="1"/>
  <c r="I468" i="1" s="1"/>
  <c r="H467" i="1"/>
  <c r="I467" i="1" s="1"/>
  <c r="H466" i="1"/>
  <c r="I466" i="1" s="1"/>
  <c r="H465" i="1"/>
  <c r="I465" i="1" s="1"/>
  <c r="H464" i="1"/>
  <c r="I464" i="1" s="1"/>
  <c r="H463" i="1"/>
  <c r="I463" i="1" s="1"/>
  <c r="H462" i="1"/>
  <c r="I462" i="1" s="1"/>
  <c r="H460" i="1"/>
  <c r="I460" i="1" s="1"/>
  <c r="H459" i="1" s="1"/>
  <c r="I459" i="1" s="1"/>
  <c r="H457" i="1"/>
  <c r="I457" i="1" s="1"/>
  <c r="H456" i="1" s="1"/>
  <c r="I456" i="1" s="1"/>
  <c r="H455" i="1"/>
  <c r="I455" i="1" s="1"/>
  <c r="H454" i="1" s="1"/>
  <c r="I454" i="1" s="1"/>
  <c r="H453" i="1"/>
  <c r="I453" i="1" s="1"/>
  <c r="H452" i="1"/>
  <c r="I452" i="1" s="1"/>
  <c r="H451" i="1"/>
  <c r="I451" i="1" s="1"/>
  <c r="H450" i="1" s="1"/>
  <c r="I450" i="1" s="1"/>
  <c r="H449" i="1"/>
  <c r="I449" i="1" s="1"/>
  <c r="H448" i="1"/>
  <c r="I448" i="1" s="1"/>
  <c r="H447" i="1"/>
  <c r="I447" i="1" s="1"/>
  <c r="H446" i="1"/>
  <c r="I446" i="1" s="1"/>
  <c r="H445" i="1"/>
  <c r="I445" i="1" s="1"/>
  <c r="H444" i="1"/>
  <c r="I444" i="1" s="1"/>
  <c r="H443" i="1"/>
  <c r="I443" i="1" s="1"/>
  <c r="H442" i="1"/>
  <c r="I442" i="1" s="1"/>
  <c r="H441" i="1"/>
  <c r="I441" i="1" s="1"/>
  <c r="H440" i="1"/>
  <c r="I440" i="1" s="1"/>
  <c r="H439" i="1"/>
  <c r="I439" i="1" s="1"/>
  <c r="H438" i="1"/>
  <c r="I438" i="1" s="1"/>
  <c r="H437" i="1"/>
  <c r="I437" i="1" s="1"/>
  <c r="H436" i="1"/>
  <c r="I436" i="1" s="1"/>
  <c r="H434" i="1"/>
  <c r="I434" i="1" s="1"/>
  <c r="H433" i="1"/>
  <c r="I433" i="1" s="1"/>
  <c r="H432" i="1"/>
  <c r="I432" i="1" s="1"/>
  <c r="H431" i="1"/>
  <c r="I431" i="1" s="1"/>
  <c r="H430" i="1"/>
  <c r="I430" i="1" s="1"/>
  <c r="H429" i="1"/>
  <c r="I429" i="1" s="1"/>
  <c r="H428" i="1"/>
  <c r="I428" i="1" s="1"/>
  <c r="H427" i="1"/>
  <c r="I427" i="1" s="1"/>
  <c r="H426" i="1"/>
  <c r="I426" i="1" s="1"/>
  <c r="H424" i="1"/>
  <c r="I424" i="1" s="1"/>
  <c r="H423" i="1"/>
  <c r="I423" i="1" s="1"/>
  <c r="H422" i="1"/>
  <c r="I422" i="1" s="1"/>
  <c r="H421" i="1"/>
  <c r="I421" i="1" s="1"/>
  <c r="H420" i="1"/>
  <c r="I420" i="1" s="1"/>
  <c r="H419" i="1"/>
  <c r="I419" i="1" s="1"/>
  <c r="H418" i="1"/>
  <c r="I418" i="1" s="1"/>
  <c r="H417" i="1"/>
  <c r="I417" i="1" s="1"/>
  <c r="H416" i="1"/>
  <c r="I416" i="1" s="1"/>
  <c r="H415" i="1"/>
  <c r="I415" i="1" s="1"/>
  <c r="H414" i="1"/>
  <c r="I414" i="1" s="1"/>
  <c r="H413" i="1"/>
  <c r="I413" i="1" s="1"/>
  <c r="H412" i="1"/>
  <c r="I412" i="1" s="1"/>
  <c r="H411" i="1"/>
  <c r="I411" i="1" s="1"/>
  <c r="H410" i="1"/>
  <c r="I410" i="1" s="1"/>
  <c r="H409" i="1"/>
  <c r="I409" i="1" s="1"/>
  <c r="H408" i="1"/>
  <c r="I408" i="1" s="1"/>
  <c r="H407" i="1"/>
  <c r="I407" i="1" s="1"/>
  <c r="H406" i="1"/>
  <c r="I406" i="1" s="1"/>
  <c r="H405" i="1"/>
  <c r="I405" i="1" s="1"/>
  <c r="H404" i="1"/>
  <c r="I404" i="1" s="1"/>
  <c r="H403" i="1"/>
  <c r="I403" i="1" s="1"/>
  <c r="H402" i="1"/>
  <c r="I402" i="1" s="1"/>
  <c r="H401" i="1"/>
  <c r="I401" i="1" s="1"/>
  <c r="H400" i="1"/>
  <c r="I400" i="1" s="1"/>
  <c r="H399" i="1"/>
  <c r="I399" i="1" s="1"/>
  <c r="H398" i="1"/>
  <c r="I398" i="1" s="1"/>
  <c r="H397" i="1"/>
  <c r="I397" i="1" s="1"/>
  <c r="H396" i="1"/>
  <c r="I396" i="1" s="1"/>
  <c r="H395" i="1"/>
  <c r="I395" i="1" s="1"/>
  <c r="H393" i="1"/>
  <c r="I393" i="1" s="1"/>
  <c r="H392" i="1"/>
  <c r="I392" i="1" s="1"/>
  <c r="H391" i="1"/>
  <c r="I391" i="1" s="1"/>
  <c r="H390" i="1"/>
  <c r="I390" i="1" s="1"/>
  <c r="H388" i="1"/>
  <c r="I388" i="1" s="1"/>
  <c r="H387" i="1"/>
  <c r="I387" i="1" s="1"/>
  <c r="H386" i="1"/>
  <c r="I386" i="1" s="1"/>
  <c r="H385" i="1"/>
  <c r="I385" i="1" s="1"/>
  <c r="H384" i="1"/>
  <c r="I384" i="1" s="1"/>
  <c r="H382" i="1"/>
  <c r="I382" i="1" s="1"/>
  <c r="H381" i="1"/>
  <c r="I381" i="1" s="1"/>
  <c r="H379" i="1"/>
  <c r="I379" i="1" s="1"/>
  <c r="H378" i="1"/>
  <c r="I378" i="1" s="1"/>
  <c r="H377" i="1"/>
  <c r="I377" i="1" s="1"/>
  <c r="H375" i="1"/>
  <c r="I375" i="1" s="1"/>
  <c r="H374" i="1"/>
  <c r="I374" i="1" s="1"/>
  <c r="H373" i="1"/>
  <c r="I373" i="1" s="1"/>
  <c r="H372" i="1"/>
  <c r="I372" i="1" s="1"/>
  <c r="H371" i="1"/>
  <c r="I371" i="1" s="1"/>
  <c r="H370" i="1"/>
  <c r="I370" i="1" s="1"/>
  <c r="H369" i="1"/>
  <c r="I369" i="1" s="1"/>
  <c r="H368" i="1"/>
  <c r="I368" i="1" s="1"/>
  <c r="H366" i="1"/>
  <c r="I366" i="1" s="1"/>
  <c r="H365" i="1"/>
  <c r="I365" i="1" s="1"/>
  <c r="H363" i="1"/>
  <c r="I363" i="1" s="1"/>
  <c r="H362" i="1"/>
  <c r="I362" i="1" s="1"/>
  <c r="H361" i="1"/>
  <c r="I361" i="1" s="1"/>
  <c r="H360" i="1"/>
  <c r="I360" i="1" s="1"/>
  <c r="H359" i="1"/>
  <c r="I359" i="1" s="1"/>
  <c r="H358" i="1"/>
  <c r="I358" i="1" s="1"/>
  <c r="H357" i="1"/>
  <c r="I357" i="1" s="1"/>
  <c r="H356" i="1"/>
  <c r="I356" i="1" s="1"/>
  <c r="H355" i="1"/>
  <c r="I355" i="1" s="1"/>
  <c r="H354" i="1"/>
  <c r="I354" i="1" s="1"/>
  <c r="H353" i="1"/>
  <c r="I353" i="1" s="1"/>
  <c r="H351" i="1"/>
  <c r="I351" i="1" s="1"/>
  <c r="H350" i="1"/>
  <c r="I350" i="1" s="1"/>
  <c r="H349" i="1"/>
  <c r="I349" i="1" s="1"/>
  <c r="H348" i="1"/>
  <c r="I348" i="1" s="1"/>
  <c r="H347" i="1"/>
  <c r="I347" i="1" s="1"/>
  <c r="H346" i="1"/>
  <c r="I346" i="1" s="1"/>
  <c r="H345" i="1"/>
  <c r="I345" i="1" s="1"/>
  <c r="H344" i="1"/>
  <c r="I344" i="1" s="1"/>
  <c r="H343" i="1"/>
  <c r="I343" i="1" s="1"/>
  <c r="H342" i="1"/>
  <c r="I342" i="1" s="1"/>
  <c r="H341" i="1"/>
  <c r="I341" i="1" s="1"/>
  <c r="H339" i="1"/>
  <c r="I339" i="1" s="1"/>
  <c r="H338" i="1"/>
  <c r="I338" i="1" s="1"/>
  <c r="H336" i="1"/>
  <c r="I336" i="1" s="1"/>
  <c r="H335" i="1" s="1"/>
  <c r="I335" i="1" s="1"/>
  <c r="H334" i="1"/>
  <c r="I334" i="1" s="1"/>
  <c r="H333" i="1"/>
  <c r="I333" i="1" s="1"/>
  <c r="H332" i="1"/>
  <c r="I332" i="1" s="1"/>
  <c r="H331" i="1"/>
  <c r="I331" i="1" s="1"/>
  <c r="H330" i="1"/>
  <c r="I330" i="1" s="1"/>
  <c r="H329" i="1"/>
  <c r="I329" i="1" s="1"/>
  <c r="H327" i="1"/>
  <c r="I327" i="1" s="1"/>
  <c r="H326" i="1"/>
  <c r="I326" i="1" s="1"/>
  <c r="H325" i="1"/>
  <c r="I325" i="1" s="1"/>
  <c r="H324" i="1"/>
  <c r="I324" i="1" s="1"/>
  <c r="H323" i="1"/>
  <c r="I323" i="1" s="1"/>
  <c r="H322" i="1"/>
  <c r="I322" i="1" s="1"/>
  <c r="H321" i="1"/>
  <c r="I321" i="1" s="1"/>
  <c r="H320" i="1"/>
  <c r="I320" i="1" s="1"/>
  <c r="H319" i="1"/>
  <c r="I319" i="1" s="1"/>
  <c r="H318" i="1"/>
  <c r="I318" i="1" s="1"/>
  <c r="H317" i="1"/>
  <c r="I317" i="1" s="1"/>
  <c r="H316" i="1"/>
  <c r="I316" i="1" s="1"/>
  <c r="H315" i="1"/>
  <c r="I315" i="1" s="1"/>
  <c r="H314" i="1"/>
  <c r="I314" i="1" s="1"/>
  <c r="H313" i="1"/>
  <c r="I313" i="1" s="1"/>
  <c r="H311" i="1"/>
  <c r="I311" i="1" s="1"/>
  <c r="H310" i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299" i="1"/>
  <c r="I299" i="1" s="1"/>
  <c r="H298" i="1"/>
  <c r="I298" i="1" s="1"/>
  <c r="H297" i="1"/>
  <c r="I297" i="1" s="1"/>
  <c r="H296" i="1"/>
  <c r="I296" i="1" s="1"/>
  <c r="H295" i="1"/>
  <c r="I295" i="1" s="1"/>
  <c r="H294" i="1"/>
  <c r="I294" i="1" s="1"/>
  <c r="H293" i="1"/>
  <c r="I293" i="1" s="1"/>
  <c r="H292" i="1"/>
  <c r="I292" i="1" s="1"/>
  <c r="H291" i="1"/>
  <c r="I291" i="1" s="1"/>
  <c r="H290" i="1"/>
  <c r="I290" i="1" s="1"/>
  <c r="H289" i="1"/>
  <c r="I289" i="1" s="1"/>
  <c r="H288" i="1"/>
  <c r="I288" i="1" s="1"/>
  <c r="H287" i="1"/>
  <c r="I287" i="1" s="1"/>
  <c r="H286" i="1"/>
  <c r="I286" i="1" s="1"/>
  <c r="H285" i="1"/>
  <c r="I285" i="1" s="1"/>
  <c r="H284" i="1"/>
  <c r="I284" i="1" s="1"/>
  <c r="H283" i="1"/>
  <c r="I283" i="1" s="1"/>
  <c r="H282" i="1"/>
  <c r="I282" i="1" s="1"/>
  <c r="H281" i="1"/>
  <c r="I281" i="1" s="1"/>
  <c r="H280" i="1"/>
  <c r="I280" i="1" s="1"/>
  <c r="H279" i="1"/>
  <c r="I279" i="1" s="1"/>
  <c r="H277" i="1"/>
  <c r="I277" i="1" s="1"/>
  <c r="H276" i="1"/>
  <c r="I276" i="1" s="1"/>
  <c r="H275" i="1"/>
  <c r="I275" i="1" s="1"/>
  <c r="H273" i="1"/>
  <c r="I273" i="1" s="1"/>
  <c r="H272" i="1"/>
  <c r="I272" i="1" s="1"/>
  <c r="H271" i="1"/>
  <c r="I271" i="1" s="1"/>
  <c r="H270" i="1"/>
  <c r="I270" i="1" s="1"/>
  <c r="H269" i="1"/>
  <c r="I269" i="1" s="1"/>
  <c r="H268" i="1"/>
  <c r="I268" i="1" s="1"/>
  <c r="H266" i="1"/>
  <c r="I266" i="1" s="1"/>
  <c r="H265" i="1"/>
  <c r="I265" i="1" s="1"/>
  <c r="H264" i="1"/>
  <c r="I264" i="1" s="1"/>
  <c r="H263" i="1"/>
  <c r="I263" i="1" s="1"/>
  <c r="H262" i="1"/>
  <c r="I262" i="1" s="1"/>
  <c r="H260" i="1"/>
  <c r="I260" i="1" s="1"/>
  <c r="H259" i="1"/>
  <c r="I259" i="1" s="1"/>
  <c r="H258" i="1"/>
  <c r="I258" i="1" s="1"/>
  <c r="H256" i="1"/>
  <c r="I256" i="1" s="1"/>
  <c r="H255" i="1"/>
  <c r="I255" i="1" s="1"/>
  <c r="H254" i="1"/>
  <c r="I254" i="1" s="1"/>
  <c r="H253" i="1"/>
  <c r="I253" i="1" s="1"/>
  <c r="H252" i="1"/>
  <c r="I252" i="1" s="1"/>
  <c r="H250" i="1"/>
  <c r="I250" i="1" s="1"/>
  <c r="H249" i="1"/>
  <c r="I249" i="1" s="1"/>
  <c r="H248" i="1"/>
  <c r="I248" i="1" s="1"/>
  <c r="H246" i="1"/>
  <c r="I246" i="1" s="1"/>
  <c r="H245" i="1"/>
  <c r="I245" i="1" s="1"/>
  <c r="H244" i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17" i="1"/>
  <c r="I217" i="1" s="1"/>
  <c r="H216" i="1"/>
  <c r="I216" i="1" s="1"/>
  <c r="H215" i="1"/>
  <c r="I215" i="1" s="1"/>
  <c r="H214" i="1"/>
  <c r="I214" i="1" s="1"/>
  <c r="H213" i="1"/>
  <c r="I213" i="1" s="1"/>
  <c r="H212" i="1"/>
  <c r="I212" i="1" s="1"/>
  <c r="H210" i="1"/>
  <c r="I210" i="1" s="1"/>
  <c r="H209" i="1" s="1"/>
  <c r="I209" i="1" s="1"/>
  <c r="H207" i="1"/>
  <c r="I207" i="1" s="1"/>
  <c r="H206" i="1" s="1"/>
  <c r="I206" i="1" s="1"/>
  <c r="H205" i="1"/>
  <c r="I205" i="1" s="1"/>
  <c r="H204" i="1"/>
  <c r="I204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3" i="1"/>
  <c r="I173" i="1" s="1"/>
  <c r="H172" i="1"/>
  <c r="I172" i="1" s="1"/>
  <c r="H171" i="1"/>
  <c r="I171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I159" i="1"/>
  <c r="H159" i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I103" i="1"/>
  <c r="H103" i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3" i="1"/>
  <c r="I63" i="1" s="1"/>
  <c r="H62" i="1"/>
  <c r="I62" i="1" s="1"/>
  <c r="H61" i="1"/>
  <c r="I61" i="1" s="1"/>
  <c r="H60" i="1"/>
  <c r="I60" i="1" s="1"/>
  <c r="H59" i="1"/>
  <c r="I59" i="1" s="1"/>
  <c r="H57" i="1"/>
  <c r="I57" i="1" s="1"/>
  <c r="H56" i="1"/>
  <c r="I56" i="1" s="1"/>
  <c r="H55" i="1"/>
  <c r="I55" i="1" s="1"/>
  <c r="H54" i="1"/>
  <c r="I54" i="1" s="1"/>
  <c r="H52" i="1"/>
  <c r="I52" i="1" s="1"/>
  <c r="H51" i="1"/>
  <c r="I51" i="1" s="1"/>
  <c r="H50" i="1"/>
  <c r="I50" i="1" s="1"/>
  <c r="H49" i="1"/>
  <c r="I49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2" i="1"/>
  <c r="I22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7" i="1"/>
  <c r="I7" i="1" s="1"/>
  <c r="H251" i="1" l="1"/>
  <c r="I251" i="1" s="1"/>
  <c r="H435" i="1"/>
  <c r="I435" i="1" s="1"/>
  <c r="H494" i="1"/>
  <c r="I494" i="1" s="1"/>
  <c r="H257" i="1"/>
  <c r="I257" i="1" s="1"/>
  <c r="H485" i="1"/>
  <c r="I485" i="1" s="1"/>
  <c r="H425" i="1"/>
  <c r="I425" i="1" s="1"/>
  <c r="H174" i="1"/>
  <c r="I174" i="1" s="1"/>
  <c r="H380" i="1"/>
  <c r="I380" i="1" s="1"/>
  <c r="H64" i="1"/>
  <c r="I64" i="1" s="1"/>
  <c r="H498" i="1"/>
  <c r="I498" i="1" s="1"/>
  <c r="H48" i="1"/>
  <c r="I48" i="1" s="1"/>
  <c r="H37" i="1" s="1"/>
  <c r="I37" i="1" s="1"/>
  <c r="H203" i="1"/>
  <c r="I203" i="1" s="1"/>
  <c r="H80" i="1"/>
  <c r="I80" i="1" s="1"/>
  <c r="H170" i="1"/>
  <c r="I170" i="1" s="1"/>
  <c r="H58" i="1"/>
  <c r="I58" i="1" s="1"/>
  <c r="H125" i="1"/>
  <c r="I125" i="1" s="1"/>
  <c r="H88" i="1"/>
  <c r="I88" i="1" s="1"/>
  <c r="H278" i="1"/>
  <c r="I278" i="1" s="1"/>
  <c r="H23" i="1"/>
  <c r="I23" i="1" s="1"/>
  <c r="H389" i="1"/>
  <c r="I389" i="1" s="1"/>
  <c r="H6" i="1"/>
  <c r="I6" i="1" s="1"/>
  <c r="H340" i="1"/>
  <c r="I340" i="1" s="1"/>
  <c r="H194" i="1"/>
  <c r="I194" i="1" s="1"/>
  <c r="H8" i="1"/>
  <c r="I8" i="1" s="1"/>
  <c r="H21" i="1"/>
  <c r="I21" i="1" s="1"/>
  <c r="H112" i="1"/>
  <c r="I112" i="1" s="1"/>
  <c r="H274" i="1"/>
  <c r="I274" i="1" s="1"/>
  <c r="H461" i="1"/>
  <c r="I461" i="1" s="1"/>
  <c r="H501" i="1"/>
  <c r="I501" i="1" s="1"/>
  <c r="H267" i="1"/>
  <c r="I267" i="1" s="1"/>
  <c r="H364" i="1"/>
  <c r="I364" i="1" s="1"/>
  <c r="H247" i="1"/>
  <c r="I247" i="1" s="1"/>
  <c r="H352" i="1"/>
  <c r="I352" i="1" s="1"/>
  <c r="H232" i="1"/>
  <c r="I232" i="1" s="1"/>
  <c r="H482" i="1"/>
  <c r="I482" i="1" s="1"/>
  <c r="H367" i="1"/>
  <c r="I367" i="1" s="1"/>
  <c r="H376" i="1"/>
  <c r="I376" i="1" s="1"/>
  <c r="H261" i="1"/>
  <c r="I261" i="1" s="1"/>
  <c r="H472" i="1"/>
  <c r="I472" i="1" s="1"/>
  <c r="H542" i="1"/>
  <c r="I542" i="1" s="1"/>
  <c r="H553" i="1"/>
  <c r="I553" i="1" s="1"/>
  <c r="H73" i="1"/>
  <c r="I73" i="1" s="1"/>
  <c r="H300" i="1"/>
  <c r="I300" i="1" s="1"/>
  <c r="H211" i="1"/>
  <c r="I211" i="1" s="1"/>
  <c r="H328" i="1"/>
  <c r="I328" i="1" s="1"/>
  <c r="H53" i="1"/>
  <c r="I53" i="1" s="1"/>
  <c r="H312" i="1"/>
  <c r="I312" i="1" s="1"/>
  <c r="H509" i="1"/>
  <c r="I509" i="1" s="1"/>
  <c r="H383" i="1"/>
  <c r="I383" i="1" s="1"/>
  <c r="H576" i="1"/>
  <c r="I576" i="1" s="1"/>
  <c r="H394" i="1"/>
  <c r="I394" i="1" s="1"/>
  <c r="H580" i="1"/>
  <c r="I580" i="1" s="1"/>
  <c r="H337" i="1" l="1"/>
  <c r="I337" i="1" s="1"/>
  <c r="H458" i="1"/>
  <c r="I458" i="1" s="1"/>
  <c r="H208" i="1"/>
  <c r="I208" i="1" s="1"/>
  <c r="H20" i="1"/>
  <c r="I20" i="1" s="1"/>
  <c r="J3" i="1" l="1"/>
</calcChain>
</file>

<file path=xl/sharedStrings.xml><?xml version="1.0" encoding="utf-8"?>
<sst xmlns="http://schemas.openxmlformats.org/spreadsheetml/2006/main" count="2769" uniqueCount="1126">
  <si>
    <t>Valor Final do Orçamento</t>
  </si>
  <si>
    <t>BDI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</si>
  <si>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</si>
  <si>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</si>
  <si>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</si>
  <si>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</si>
  <si>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</si>
  <si>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</si>
  <si>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</si>
  <si>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</si>
  <si>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</si>
  <si>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</si>
  <si>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</si>
  <si>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 xml:space="preserve">  </t>
  </si>
  <si>
    <t>ADMINISTRAÇÃO</t>
  </si>
  <si>
    <t xml:space="preserve"> 1.1 </t>
  </si>
  <si>
    <t xml:space="preserve"> CP04 </t>
  </si>
  <si>
    <t>Próprio</t>
  </si>
  <si>
    <t>ADMINISTRAÇÃO DE OBRA COMPOSTA POR ENGENHEIRO E ENCARREGADO</t>
  </si>
  <si>
    <t>un</t>
  </si>
  <si>
    <t xml:space="preserve"> 2 </t>
  </si>
  <si>
    <t>SERVIÇOS INICIAIS</t>
  </si>
  <si>
    <t xml:space="preserve"> 2.1 </t>
  </si>
  <si>
    <t xml:space="preserve"> 6096 </t>
  </si>
  <si>
    <t>ORSE</t>
  </si>
  <si>
    <t>Ligação Predial de Água em Mureta de Concreto, Provisória ou Definitiva, com Fornecimento de Material, inclusive Mureta e Hidrômetro, Rede DN 50mm - Rev 03_10/2022</t>
  </si>
  <si>
    <t>UN</t>
  </si>
  <si>
    <t xml:space="preserve"> 2.2 </t>
  </si>
  <si>
    <t xml:space="preserve"> 5088 </t>
  </si>
  <si>
    <t>Barracão para Obras de Médio Porte Reaproveitamento 2 vezes</t>
  </si>
  <si>
    <t>m²</t>
  </si>
  <si>
    <t xml:space="preserve"> 2.3 </t>
  </si>
  <si>
    <t xml:space="preserve"> 9416 </t>
  </si>
  <si>
    <t>Instalação provisória de energia elétrica, aerea, trifasica, em poste galvanizado, exclusive fornecimento do medidor</t>
  </si>
  <si>
    <t xml:space="preserve"> 2.4 </t>
  </si>
  <si>
    <t xml:space="preserve"> 10184 </t>
  </si>
  <si>
    <t>Barracão para banheiro e vestiário de obra, s=35,10m², capacidade 20 operários com materiais novos</t>
  </si>
  <si>
    <t xml:space="preserve"> 2.5 </t>
  </si>
  <si>
    <t xml:space="preserve"> 61 </t>
  </si>
  <si>
    <t>Barracão aberto para refeitório de obra (capacidade 24 refeições simultâneas)-s=61,60m2 com materiais novos</t>
  </si>
  <si>
    <t xml:space="preserve"> 2.6 </t>
  </si>
  <si>
    <t xml:space="preserve"> 57 </t>
  </si>
  <si>
    <t>Barracão para escritório de obra porte grande s=53,24m2 com materiais novos</t>
  </si>
  <si>
    <t xml:space="preserve"> 2.7 </t>
  </si>
  <si>
    <t xml:space="preserve"> 11703 </t>
  </si>
  <si>
    <t>Barracão aberto para apoio à produção (carpintaria, central de armação, oficina, etc.) c/ tesouras, telha 4mm, piso em concreto desempolado</t>
  </si>
  <si>
    <t xml:space="preserve"> 2.8 </t>
  </si>
  <si>
    <t xml:space="preserve"> 11397 </t>
  </si>
  <si>
    <t>Placa de obra em lona com impressão digital 1,50 x 2,00m, inclusive estruturaem metalon 20 x 20cm e escoramento, instalada - Rev 02 - 09/2021</t>
  </si>
  <si>
    <t xml:space="preserve"> 2.9 </t>
  </si>
  <si>
    <t xml:space="preserve"> 98525 </t>
  </si>
  <si>
    <t>SINAPI</t>
  </si>
  <si>
    <t>LIMPEZA MECANIZADA DE CAMADA VEGETAL, VEGETAÇÃO E PEQUENAS ÁRVORES (DIÂMETRO DE TRONCO MENOR QUE 0,20 M), COM TRATOR DE ESTEIRAS. AF_03/2024</t>
  </si>
  <si>
    <t xml:space="preserve"> 2.10 </t>
  </si>
  <si>
    <t xml:space="preserve"> 100982 </t>
  </si>
  <si>
    <t>CARGA, MANOBRA E DESCARGA DE ENTULHO EM CAMINHÃO BASCULANTE 10 M³ - CARGA COM ESCAVADEIRA HIDRÁULICA  (CAÇAMBA DE 0,80 M³ / 111 HP) E DESCARGA LIVRE (UNIDADE: M3). AF_07/2020</t>
  </si>
  <si>
    <t>m³</t>
  </si>
  <si>
    <t xml:space="preserve"> 2.11 </t>
  </si>
  <si>
    <t xml:space="preserve"> 5914389 </t>
  </si>
  <si>
    <t>SICRO3</t>
  </si>
  <si>
    <t>Transporte com caminhão basculante de 10 m³ - rodovia pavimentada</t>
  </si>
  <si>
    <t>tkm</t>
  </si>
  <si>
    <t xml:space="preserve"> 3 </t>
  </si>
  <si>
    <t>ADMINISTRATIVO, ESTOCAGEM E EXPEDIÇÃO</t>
  </si>
  <si>
    <t xml:space="preserve"> 3.1 </t>
  </si>
  <si>
    <t>Serviços Iniciais</t>
  </si>
  <si>
    <t xml:space="preserve"> 3.1.1 </t>
  </si>
  <si>
    <t xml:space="preserve"> 99059 </t>
  </si>
  <si>
    <t>LOCAÇÃO CONVENCIONAL DE OBRA, UTILIZANDO GABARITO DE TÁBUAS CORRIDAS PONTALETADAS A CADA 2,00M -  2 UTILIZAÇÕES. AF_03/2024</t>
  </si>
  <si>
    <t>M</t>
  </si>
  <si>
    <t xml:space="preserve"> 3.2 </t>
  </si>
  <si>
    <t>Infraestrutura</t>
  </si>
  <si>
    <t xml:space="preserve"> 3.2.1 </t>
  </si>
  <si>
    <t xml:space="preserve"> 101152 </t>
  </si>
  <si>
    <t>ESCAVAÇÃO HORIZONTAL, INCLUINDO ESCARIFICAÇÃO, CARGA, DESCARGA E TRANSPORTE EM SOLO DE 2A CATEGORIA COM TRATOR DE ESTEIRAS (347HP/LÂMINA: 8,70M3) E CAMINHÃO BASCULANTE DE 14M3, DMT ATÉ 200M. AF_07/2020</t>
  </si>
  <si>
    <t xml:space="preserve"> 3.2.2 </t>
  </si>
  <si>
    <t xml:space="preserve"> 96616 </t>
  </si>
  <si>
    <t>LASTRO DE CONCRETO MAGRO, APLICADO EM BLOCOS DE COROAMENTO OU SAPATAS. AF_01/2024</t>
  </si>
  <si>
    <t xml:space="preserve"> 3.2.3 </t>
  </si>
  <si>
    <t xml:space="preserve"> 92800 </t>
  </si>
  <si>
    <t>CORTE E DOBRA DE AÇO CA-60, DIÂMETRO DE 5,0 MM. AF_06/2022</t>
  </si>
  <si>
    <t>KG</t>
  </si>
  <si>
    <t xml:space="preserve"> 3.2.4 </t>
  </si>
  <si>
    <t xml:space="preserve"> 96545 </t>
  </si>
  <si>
    <t>ARMAÇÃO DE BLOCO UTILIZANDO AÇO CA-50 DE 8 MM - MONTAGEM. AF_01/2024</t>
  </si>
  <si>
    <t xml:space="preserve"> 3.2.5 </t>
  </si>
  <si>
    <t xml:space="preserve"> 96546 </t>
  </si>
  <si>
    <t>ARMAÇÃO DE BLOCO UTILIZANDO AÇO CA-50 DE 10 MM - MONTAGEM. AF_01/2024</t>
  </si>
  <si>
    <t xml:space="preserve"> 3.2.6 </t>
  </si>
  <si>
    <t xml:space="preserve"> 104920 </t>
  </si>
  <si>
    <t>ARMAÇÃO DE BLOCO, SAPATA ISOLADA, VIGA BALDRAME E SAPATA CORRIDA UTILIZANDO AÇO CA-50 DE 12,5 MM - MONTAGEM. AF_01/2024</t>
  </si>
  <si>
    <t xml:space="preserve"> 3.2.7 </t>
  </si>
  <si>
    <t xml:space="preserve"> 104921 </t>
  </si>
  <si>
    <t>ARMAÇÃO DE BLOCO, SAPATA ISOLADA, VIGA BALDRAME E SAPATA CORRIDA UTILIZANDO AÇO CA-50 DE 16 MM - MONTAGEM. AF_01/2024</t>
  </si>
  <si>
    <t xml:space="preserve"> 3.2.8 </t>
  </si>
  <si>
    <t xml:space="preserve"> 92923 </t>
  </si>
  <si>
    <t>ARMAÇÃO DE ESTRUTURAS DIVERSAS DE CONCRETO ARMADO, EXCETO VIGAS, PILARES, LAJES E FUNDAÇÕES, UTILIZANDO AÇO CA-50 DE 20,0 MM - MONTAGEM. AF_06/2022</t>
  </si>
  <si>
    <t xml:space="preserve"> 3.2.9 </t>
  </si>
  <si>
    <t xml:space="preserve"> 92411 </t>
  </si>
  <si>
    <t>MONTAGEM E DESMONTAGEM DE FÔRMA DE PILARES RETANGULARES E ESTRUTURAS SIMILARES, PÉ-DIREITO SIMPLES, EM MADEIRA SERRADA, 2 UTILIZAÇÕES. AF_09/2020</t>
  </si>
  <si>
    <t xml:space="preserve"> 3.2.10 </t>
  </si>
  <si>
    <t xml:space="preserve"> 98557 </t>
  </si>
  <si>
    <t>IMPERMEABILIZAÇÃO DE SUPERFÍCIE COM EMULSÃO ASFÁLTICA, 2 DEMÃOS. AF_09/2023</t>
  </si>
  <si>
    <t xml:space="preserve"> 3.2.11 </t>
  </si>
  <si>
    <t xml:space="preserve"> 11485 </t>
  </si>
  <si>
    <t>Concreto simples usinado fck=40mpa, bombeado, lançado e adensado na infraestrutura</t>
  </si>
  <si>
    <t xml:space="preserve"> 3.2.12 </t>
  </si>
  <si>
    <t xml:space="preserve"> 5914569 </t>
  </si>
  <si>
    <t>Transporte com caminhão betoneira - rodovia pavimentada</t>
  </si>
  <si>
    <t xml:space="preserve"> 3.2.13 </t>
  </si>
  <si>
    <t xml:space="preserve"> 93367 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</si>
  <si>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</si>
  <si>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 xml:space="preserve"> 3.3 </t>
  </si>
  <si>
    <t>Supraestrutura</t>
  </si>
  <si>
    <t xml:space="preserve"> 3.3.1 </t>
  </si>
  <si>
    <t xml:space="preserve"> 3.3.2 </t>
  </si>
  <si>
    <t xml:space="preserve"> 92273 </t>
  </si>
  <si>
    <t>FABRICAÇÃO DE ESCORAS DO TIPO PONTALETE, EM MADEIRA, PARA PÉ-DIREITO SIMPLES. AF_09/2020</t>
  </si>
  <si>
    <t xml:space="preserve"> 3.3.3 </t>
  </si>
  <si>
    <t xml:space="preserve"> 3.3.4 </t>
  </si>
  <si>
    <t xml:space="preserve"> 3.3.5 </t>
  </si>
  <si>
    <t xml:space="preserve"> 3.3.6 </t>
  </si>
  <si>
    <t xml:space="preserve"> 3.3.7 </t>
  </si>
  <si>
    <t xml:space="preserve"> 3.3.8 </t>
  </si>
  <si>
    <t xml:space="preserve"> 3.3.9 </t>
  </si>
  <si>
    <t xml:space="preserve"> 3345 </t>
  </si>
  <si>
    <t>Concreto simples usinado fck=40mpa, bombeado, lançado e adensado em superestrutura</t>
  </si>
  <si>
    <t xml:space="preserve"> 3.3.10 </t>
  </si>
  <si>
    <t xml:space="preserve"> 3.3.11 </t>
  </si>
  <si>
    <t>Laje</t>
  </si>
  <si>
    <t xml:space="preserve"> 3.3.11.1 </t>
  </si>
  <si>
    <t xml:space="preserve"> 3.3.11.2 </t>
  </si>
  <si>
    <t xml:space="preserve"> 3346 </t>
  </si>
  <si>
    <t>Concreto simples usinado fck=30mpa, bombeado, lançado e adensado em superestrutura</t>
  </si>
  <si>
    <t xml:space="preserve"> 3.3.11.3 </t>
  </si>
  <si>
    <t xml:space="preserve"> 3.3.11.4 </t>
  </si>
  <si>
    <t xml:space="preserve"> 7823 </t>
  </si>
  <si>
    <t>Laje pré-fabricada treliçada para piso ou cobertura, intereixo 38cm, h=16cm, el. enchimento em EPS h=12cm, inclusive escoramento em madeira e capeamento 4cm.</t>
  </si>
  <si>
    <t xml:space="preserve"> 3.4 </t>
  </si>
  <si>
    <t>Alvenaria</t>
  </si>
  <si>
    <t xml:space="preserve"> 3.4.1 </t>
  </si>
  <si>
    <t xml:space="preserve"> 103333 </t>
  </si>
  <si>
    <t>ALVENARIA DE VEDAÇÃO DE BLOCOS CERÂMICOS FURADOS NA HORIZONTAL DE 9X14X19 CM (ESPESSURA 9 CM) E ARGAMASSA DE ASSENTAMENTO COM PREPARO MANUAL. AF_12/2021</t>
  </si>
  <si>
    <t xml:space="preserve"> 3.4.2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</si>
  <si>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</si>
  <si>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</si>
  <si>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3.4.3 </t>
  </si>
  <si>
    <t xml:space="preserve"> 103341 </t>
  </si>
  <si>
    <t>ALVENARIA DE VEDAÇÃO DE BLOCOS  VAZADOS DE CONCRETO APARENTE DE 19X19X39 CM (ESPESSURA 19 CM) E ARGAMASSA DE ASSENTAMENTO COM PREPARO MANUAL. AF_12/2021</t>
  </si>
  <si>
    <t xml:space="preserve"> 3.4.4 </t>
  </si>
  <si>
    <t xml:space="preserve"> 93187 </t>
  </si>
  <si>
    <t>VERGA MOLDADA IN LOCO EM CONCRETO, ESPESSURA DE *20* CM. AF_03/2024</t>
  </si>
  <si>
    <t xml:space="preserve"> 3.5 </t>
  </si>
  <si>
    <t>Cobertura</t>
  </si>
  <si>
    <t xml:space="preserve"> 3.5.1 </t>
  </si>
  <si>
    <t xml:space="preserve"> 104314 </t>
  </si>
  <si>
    <t>TRAMA DE AÇO COMPOSTA POR TERÇAS PARA TELHADOS DE ATÉ 2 ÁGUAS PARA TELHA ONDULADA DE FIBROCIMENTO, METÁLICA, PLÁSTICA OU TERMOACÚSTICA, INCLUSO TRANSPORTE VERTICAL (EM KG). AF_07/2019</t>
  </si>
  <si>
    <t xml:space="preserve"> 3.5.2 </t>
  </si>
  <si>
    <t xml:space="preserve"> 94216 </t>
  </si>
  <si>
    <t>TELHAMENTO COM TELHA METÁLICA TERMOACÚSTICA E = 30 MM, COM ATÉ 2 ÁGUAS, INCLUSO IÇAMENTO. AF_07/2019</t>
  </si>
  <si>
    <t xml:space="preserve"> 3.5.3 </t>
  </si>
  <si>
    <t xml:space="preserve"> 94229 </t>
  </si>
  <si>
    <t>CALHA EM CHAPA DE AÇO GALVANIZADO NÚMERO 24, DESENVOLVIMENTO DE 100 CM, INCLUSO TRANSPORTE VERTICAL. AF_07/2019</t>
  </si>
  <si>
    <t xml:space="preserve"> 3.5.4 </t>
  </si>
  <si>
    <t xml:space="preserve"> 94231 </t>
  </si>
  <si>
    <t>RUFO EM CHAPA DE AÇO GALVANIZADO NÚMERO 24, CORTE DE 25 CM, INCLUSO TRANSPORTE VERTICAL. AF_07/2019</t>
  </si>
  <si>
    <t xml:space="preserve"> 3.5.5 </t>
  </si>
  <si>
    <t xml:space="preserve"> 101979 </t>
  </si>
  <si>
    <t>CHAPIM (RUFO CAPA) EM AÇO GALVANIZADO, CORTE 33. AF_11/2020</t>
  </si>
  <si>
    <t xml:space="preserve"> 3.6 </t>
  </si>
  <si>
    <t>Revestimentos</t>
  </si>
  <si>
    <t xml:space="preserve"> 3.6.1 </t>
  </si>
  <si>
    <t xml:space="preserve"> 87878 </t>
  </si>
  <si>
    <t>CHAPISCO APLICADO EM ALVENARIAS E ESTRUTURAS DE CONCRETO INTERNAS, COM COLHER DE PEDREIRO.  ARGAMASSA TRAÇO 1:3 COM PREPARO MANUAL. AF_10/2022</t>
  </si>
  <si>
    <t xml:space="preserve"> 3.6.2 </t>
  </si>
  <si>
    <t xml:space="preserve"> 87882 </t>
  </si>
  <si>
    <t>CHAPISCO APLICADO NO TETO OU EM ALVENARIA E ESTRUTURA, COM ROLO PARA TEXTURA ACRÍLICA. ARGAMASSA TRAÇO 1:4 E EMULSÃO POLIMÉRICA (ADESIVO) COM PREPARO EM BETONEIRA 400L. AF_10/2022</t>
  </si>
  <si>
    <t xml:space="preserve"> 3.6.3 </t>
  </si>
  <si>
    <t xml:space="preserve"> 87547 </t>
  </si>
  <si>
    <t>MASSA ÚNICA, EM ARGAMASSA TRAÇO 1:2:8, PREPARO MECÂNICO, APLICADA MANUALMENTE EM PAREDES INTERNAS DE AMBIENTES COM ÁREA ENTRE 5M² E 10M², E = 10MM, COM TALISCAS. AF_03/2024</t>
  </si>
  <si>
    <t xml:space="preserve"> 3.6.4 </t>
  </si>
  <si>
    <t xml:space="preserve"> 90406 </t>
  </si>
  <si>
    <t>MASSA ÚNICA, EM ARGAMASSA TRAÇO 1:2:8, PREPARO MECÂNICO, APLICADA MANUALMENTE EM TETO, E = 17,5MM, COM TALISCAS. AF_03/2024</t>
  </si>
  <si>
    <t xml:space="preserve"> 3.6.5 </t>
  </si>
  <si>
    <t xml:space="preserve"> 87269 </t>
  </si>
  <si>
    <t>REVESTIMENTO CERÂMICO PARA PAREDES INTERNAS COM PLACAS TIPO ESMALTADA DE DIMENSÕES 25X35 CM APLICADAS NA ALTURA INTEIRA DAS PAREDES. AF_02/2023_PE</t>
  </si>
  <si>
    <t xml:space="preserve"> 3.6.6 </t>
  </si>
  <si>
    <t xml:space="preserve"> 96114 </t>
  </si>
  <si>
    <t>FORRO EM DRYWALL, PARA AMBIENTES COMERCIAIS, INCLUSIVE ESTRUTURA BIRECIONAL DE FIXAÇÃO. AF_08/2023_PS</t>
  </si>
  <si>
    <t xml:space="preserve"> 3.6.7 </t>
  </si>
  <si>
    <t xml:space="preserve"> 98554 </t>
  </si>
  <si>
    <t>IMPERMEABILIZAÇÃO DE SUPERFÍCIE COM MEMBRANA À BASE DE RESINA ACRÍLICA, 3 DEMÃOS. AF_09/2023</t>
  </si>
  <si>
    <t xml:space="preserve"> 3.6.8 </t>
  </si>
  <si>
    <t xml:space="preserve"> 2213 </t>
  </si>
  <si>
    <t>Revestimento de piso com pedra lagoa santa, aplicada com argamassa industrializada ac-ii, exclusive regularização de base</t>
  </si>
  <si>
    <t xml:space="preserve"> 3.7 </t>
  </si>
  <si>
    <t>Pavimentação</t>
  </si>
  <si>
    <t xml:space="preserve"> 3.7.1 </t>
  </si>
  <si>
    <t xml:space="preserve"> 96623 </t>
  </si>
  <si>
    <t>LASTRO COM MATERIAL GRANULAR, APLICADO EM BLOCOS DE COROAMENTO, ESPESSURA DE *10 CM*. AF_01/2024</t>
  </si>
  <si>
    <t xml:space="preserve"> 3.7.2 </t>
  </si>
  <si>
    <t xml:space="preserve"> 101747 </t>
  </si>
  <si>
    <t>PISO EM CONCRETO 20 MPA PREPARO MECÂNICO, ESPESSURA 7CM. AF_09/2020</t>
  </si>
  <si>
    <t xml:space="preserve"> 3.7.3 </t>
  </si>
  <si>
    <t xml:space="preserve"> 101746 </t>
  </si>
  <si>
    <t>ASSOALHO DE MADEIRA. AF_09/2020</t>
  </si>
  <si>
    <t xml:space="preserve"> 3.7.4 </t>
  </si>
  <si>
    <t xml:space="preserve"> 97097 </t>
  </si>
  <si>
    <t>ACABAMENTO POLIDO PARA PISO DE CONCRETO ARMADO OU LAJE SOBRE SOLO DE ALTA RESISTÊNCIA. AF_09/2021</t>
  </si>
  <si>
    <t xml:space="preserve"> 3.7.5 </t>
  </si>
  <si>
    <t xml:space="preserve"> 104598 </t>
  </si>
  <si>
    <t>REVESTIMENTO CERÂMICO PARA PISO COM PLACAS TIPO PORCELANATO DE DIMENSÕES 80X80 CM APLICADA EM AMBIENTES DE ÁREA MAIOR QUE 10 M². AF_02/2023_PE</t>
  </si>
  <si>
    <t xml:space="preserve"> 3.7.6 </t>
  </si>
  <si>
    <t xml:space="preserve"> 104619 </t>
  </si>
  <si>
    <t>RODAPÉ CERÂMICO DE 7CM DE ALTURA COM PLACAS TIPO ESMALTADA DE DIMENSÕES 80X80CM. AF_02/2023</t>
  </si>
  <si>
    <t xml:space="preserve"> 3.8 </t>
  </si>
  <si>
    <t>Esquadrias e Peitoris</t>
  </si>
  <si>
    <t xml:space="preserve"> 3.8.1 </t>
  </si>
  <si>
    <t xml:space="preserve"> 91338 </t>
  </si>
  <si>
    <t>PORTA DE ALUMÍNIO DE ABRIR COM LAMBRI, COM GUARNIÇÃO, FIXAÇÃO COM PARAFUSOS - FORNECIMENTO E INSTALAÇÃO. AF_12/2019</t>
  </si>
  <si>
    <t xml:space="preserve"> 3.8.2 </t>
  </si>
  <si>
    <t xml:space="preserve"> 100702 </t>
  </si>
  <si>
    <t>PORTA DE CORRER DE ALUMÍNIO, COM DUAS FOLHAS PARA VIDRO, INCLUSO VIDRO LISO INCOLOR, FECHADURA E PUXADOR, SEM ALIZAR. AF_12/2019</t>
  </si>
  <si>
    <t xml:space="preserve"> 3.8.3 </t>
  </si>
  <si>
    <t xml:space="preserve"> 90841 </t>
  </si>
  <si>
    <t>KIT DE PORTA DE MADEIRA PARA PINTURA, SEMI-OCA (LEVE OU MÉDIA), PADRÃO MÉDIO, 60X210CM, ESPESSURA DE 3,5CM, ITENS INCLUSOS: DOBRADIÇAS, MONTAGEM E INSTALAÇÃO DO BATENTE, FECHADURA COM EXECUÇÃO DO FURO - FORNECIMENTO E INSTALAÇÃO. AF_12/2019</t>
  </si>
  <si>
    <t xml:space="preserve"> 3.8.4 </t>
  </si>
  <si>
    <t xml:space="preserve"> 90842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</si>
  <si>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</si>
  <si>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 xml:space="preserve"> 3.8.5 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</si>
  <si>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</si>
  <si>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</si>
  <si>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3.8.6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</si>
  <si>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</si>
  <si>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</si>
  <si>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3.8.7 </t>
  </si>
  <si>
    <t xml:space="preserve"> 94590 </t>
  </si>
  <si>
    <t>CONTRAMARCO DE ALUMÍNIO, FIXAÇÃO COM PARAFUSO - FORNECIMENTO E INSTALAÇÃO. AF_12/2019</t>
  </si>
  <si>
    <t xml:space="preserve"> 3.9 </t>
  </si>
  <si>
    <t>Instalação elétrica</t>
  </si>
  <si>
    <t xml:space="preserve"> 3.9.1 </t>
  </si>
  <si>
    <t xml:space="preserve"> 91982 </t>
  </si>
  <si>
    <t>DIMMER ROTATIVO (1 MÓDULO), 220V/600W, SEM SUPORTE E SEM PLACA - FORNECIMENTO E INSTALAÇÃO. AF_03/2023</t>
  </si>
  <si>
    <t xml:space="preserve"> 3.9.2 </t>
  </si>
  <si>
    <t xml:space="preserve"> 91933 </t>
  </si>
  <si>
    <t>CABO DE COBRE FLEXÍVEL ISOLADO, 10 MM², ANTI-CHAMA 0,6/1,0 KV, PARA CIRCUITOS TERMINAIS - FORNECIMENTO E INSTALAÇÃO. AF_03/2023</t>
  </si>
  <si>
    <t xml:space="preserve"> 3.9.3 </t>
  </si>
  <si>
    <t xml:space="preserve"> 91929 </t>
  </si>
  <si>
    <t>CABO DE COBRE FLEXÍVEL ISOLADO, 4 MM², ANTI-CHAMA 0,6/1,0 KV, PARA CIRCUITOS TERMINAIS - FORNECIMENTO E INSTALAÇÃO. AF_03/2023</t>
  </si>
  <si>
    <t xml:space="preserve"> 3.9.4 </t>
  </si>
  <si>
    <t xml:space="preserve"> 91935 </t>
  </si>
  <si>
    <t>CABO DE COBRE FLEXÍVEL ISOLADO, 16 MM², ANTI-CHAMA 0,6/1,0 KV, PARA CIRCUITOS TERMINAIS - FORNECIMENTO E INSTALAÇÃO. AF_03/2023</t>
  </si>
  <si>
    <t xml:space="preserve"> 3.9.5 </t>
  </si>
  <si>
    <t xml:space="preserve"> 91924 </t>
  </si>
  <si>
    <t>CABO DE COBRE FLEXÍVEL ISOLADO, 1,5 MM², ANTI-CHAMA 450/750 V, PARA CIRCUITOS TERMINAIS - FORNECIMENTO E INSTALAÇÃO. AF_03/2023</t>
  </si>
  <si>
    <t xml:space="preserve"> 3.9.6 </t>
  </si>
  <si>
    <t xml:space="preserve"> 91931 </t>
  </si>
  <si>
    <t>CABO DE COBRE FLEXÍVEL ISOLADO, 6 MM², ANTI-CHAMA 0,6/1,0 KV, PARA CIRCUITOS TERMINAIS - FORNECIMENTO E INSTALAÇÃO. AF_03/2023</t>
  </si>
  <si>
    <t xml:space="preserve"> 3.9.7 </t>
  </si>
  <si>
    <t xml:space="preserve"> 91926 </t>
  </si>
  <si>
    <t>CABO DE COBRE FLEXÍVEL ISOLADO, 2,5 MM², ANTI-CHAMA 450/750 V, PARA CIRCUITOS TERMINAIS - FORNECIMENTO E INSTALAÇÃO. AF_03/2023</t>
  </si>
  <si>
    <t xml:space="preserve"> 3.9.8 </t>
  </si>
  <si>
    <t xml:space="preserve"> 92865 </t>
  </si>
  <si>
    <t>CAIXA OCTOGONAL 4" X 4", METÁLICA, INSTALADA EM LAJE - FORNECIMENTO E INSTALAÇÃO. AF_03/2023</t>
  </si>
  <si>
    <t xml:space="preserve"> 3.9.9 </t>
  </si>
  <si>
    <t xml:space="preserve"> 97888 </t>
  </si>
  <si>
    <t>CAIXA ENTERRADA ELÉTRICA RETANGULAR, EM ALVENARIA COM TIJOLOS CERÂMICOS MACIÇOS, FUNDO COM BRITA, DIMENSÕES INTERNAS: 0,6X0,6X0,6 M. AF_12/2020</t>
  </si>
  <si>
    <t xml:space="preserve"> 3.9.10 </t>
  </si>
  <si>
    <t xml:space="preserve"> 91941 </t>
  </si>
  <si>
    <t>CAIXA RETANGULAR 4" X 2" BAIXA (0,30 M DO PISO), PVC, INSTALADA EM PAREDE - FORNECIMENTO E INSTALAÇÃO. AF_03/2023</t>
  </si>
  <si>
    <t xml:space="preserve"> 3.9.11 </t>
  </si>
  <si>
    <t xml:space="preserve"> 101882 </t>
  </si>
  <si>
    <t>QUADRO DE DISTRIBUIÇÃO DE ENERGIA EM CHAPA DE AÇO GALVANIZADO, DE EMBUTIR, COM BARRAMENTO TRIFÁSICO, PARA 30 DISJUNTORES DIN 225A - FORNECIMENTO E INSTALAÇÃO. AF_10/2020</t>
  </si>
  <si>
    <t xml:space="preserve"> 3.9.12 </t>
  </si>
  <si>
    <t xml:space="preserve"> 101890 </t>
  </si>
  <si>
    <t>DISJUNTOR MONOPOLAR TIPO NEMA, CORRENTE NOMINAL DE 10 ATÉ 30A - FORNECIMENTO E INSTALAÇÃO. AF_10/2020</t>
  </si>
  <si>
    <t xml:space="preserve"> 3.9.13 </t>
  </si>
  <si>
    <t xml:space="preserve"> 101893 </t>
  </si>
  <si>
    <t>DISJUNTOR TRIPOLAR TIPO NEMA, CORRENTE NOMINAL DE 10 ATÉ 50A - FORNECIMENTO E INSTALAÇÃO. AF_10/2020</t>
  </si>
  <si>
    <t xml:space="preserve"> 3.9.14 </t>
  </si>
  <si>
    <t xml:space="preserve"> 97605 </t>
  </si>
  <si>
    <t>LUMINÁRIA ARANDELA TIPO MEIA LUA, DE SOBREPOR, COM 1 LÂMPADA LED DE 6 W, SEM REATOR - FORNECIMENTO E INSTALAÇÃO. AF_02/2020</t>
  </si>
  <si>
    <t xml:space="preserve"> 3.9.15 </t>
  </si>
  <si>
    <t xml:space="preserve"> 103782 </t>
  </si>
  <si>
    <t>LUMINÁRIA TIPO PLAFON CIRCULAR, DE SOBREPOR, COM LED DE 12/13 W - FORNECIMENTO E INSTALAÇÃO. AF_09/2024</t>
  </si>
  <si>
    <t xml:space="preserve"> 3.9.16 </t>
  </si>
  <si>
    <t xml:space="preserve"> 91966 </t>
  </si>
  <si>
    <t>INTERRUPTOR SIMPLES (3 MÓDULOS), 10A/250V, SEM SUPORTE E SEM PLACA - FORNECIMENTO E INSTALAÇÃO. AF_03/2023</t>
  </si>
  <si>
    <t xml:space="preserve"> 3.9.17 </t>
  </si>
  <si>
    <t xml:space="preserve"> 91958 </t>
  </si>
  <si>
    <t>INTERRUPTOR SIMPLES (2 MÓDULOS), 10A/250V, SEM SUPORTE E SEM PLACA - FORNECIMENTO E INSTALAÇÃO. AF_03/2023</t>
  </si>
  <si>
    <t xml:space="preserve"> 3.9.18 </t>
  </si>
  <si>
    <t xml:space="preserve"> 91953 </t>
  </si>
  <si>
    <t>INTERRUPTOR SIMPLES (1 MÓDULO), 10A/250V, INCLUINDO SUPORTE E PLACA - FORNECIMENTO E INSTALAÇÃO. AF_03/2023</t>
  </si>
  <si>
    <t xml:space="preserve"> 3.9.19 </t>
  </si>
  <si>
    <t xml:space="preserve"> 91998 </t>
  </si>
  <si>
    <t>TOMADA BAIXA DE EMBUTIR (1 MÓDULO), 2P+T 10 A, SEM SUPORTE E SEM PLACA - FORNECIMENTO E INSTALAÇÃO. AF_03/2023</t>
  </si>
  <si>
    <t xml:space="preserve"> 3.9.20 </t>
  </si>
  <si>
    <t xml:space="preserve"> 101798 </t>
  </si>
  <si>
    <t>TAMPA PARA CAIXA TIPO R1, EM FERRO FUNDIDO, DIMENSÕES INTERNAS: 0,40 X 0,60 M - FORNECIMENTO E INSTALAÇÃO. AF_12/2020</t>
  </si>
  <si>
    <t xml:space="preserve"> 3.9.21 </t>
  </si>
  <si>
    <t xml:space="preserve"> 95808 </t>
  </si>
  <si>
    <t>CONDULETE DE PVC, TIPO LL, PARA ELETRODUTO DE PVC SOLDÁVEL DN 25 MM (3/4''), APARENTE - FORNECIMENTO E INSTALAÇÃO. AF_10/2022</t>
  </si>
  <si>
    <t xml:space="preserve"> 3.9.22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</si>
  <si>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</si>
  <si>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</si>
  <si>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3.9.23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</si>
  <si>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</si>
  <si>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</si>
  <si>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3.10 </t>
  </si>
  <si>
    <t>Instalação VDI</t>
  </si>
  <si>
    <t xml:space="preserve"> 3.10.1 </t>
  </si>
  <si>
    <t xml:space="preserve"> 95811 </t>
  </si>
  <si>
    <t>CONDULETE DE PVC, TIPO LB, PARA ELETRODUTO DE PVC SOLDÁVEL DN 25 MM (3/4''), APARENTE - FORNECIMENTO E INSTALAÇÃO. AF_10/2022</t>
  </si>
  <si>
    <t xml:space="preserve"> 3.10.2 </t>
  </si>
  <si>
    <t xml:space="preserve"> 98111 </t>
  </si>
  <si>
    <t>CAIXA DE INSPEÇÃO PARA ATERRAMENTO, CIRCULAR, EM POLIETILENO, DIÂMETRO INTERNO = 0,3 M. AF_12/2020</t>
  </si>
  <si>
    <t xml:space="preserve"> 3.10.3 </t>
  </si>
  <si>
    <t xml:space="preserve"> 93011 </t>
  </si>
  <si>
    <t>ELETRODUTO RÍGIDO ROSCÁVEL, PVC, DN 85 MM (3"), PARA REDE ENTERRADA DE DISTRIBUIÇÃO DE ENERGIA ELÉTRICA - FORNECIMENTO E INSTALAÇÃO. AF_12/2021</t>
  </si>
  <si>
    <t xml:space="preserve"> 3.10.4 </t>
  </si>
  <si>
    <t xml:space="preserve"> 91834 </t>
  </si>
  <si>
    <t>ELETRODUTO FLEXÍVEL CORRUGADO, PVC, DN 25 MM (3/4"), PARA CIRCUITOS TERMINAIS, INSTALADO EM FORRO - FORNECIMENTO E INSTALAÇÃO. AF_03/2023_PA</t>
  </si>
  <si>
    <t xml:space="preserve"> 3.10.5 </t>
  </si>
  <si>
    <t xml:space="preserve"> 93014 </t>
  </si>
  <si>
    <t>LUVA PARA ELETRODUTO, PVC, ROSCÁVEL, DN 60 MM (2"), PARA REDE ENTERRADA DE DISTRIBUIÇÃO DE ENERGIA ELÉTRICA - FORNECIMENTO E INSTALAÇÃO. AF_12/2021</t>
  </si>
  <si>
    <t xml:space="preserve"> 3.10.6 </t>
  </si>
  <si>
    <t xml:space="preserve"> 98308 </t>
  </si>
  <si>
    <t>TOMADA PARA TELEFONE RJ11 - FORNECIMENTO E INSTALAÇÃO. AF_11/2019</t>
  </si>
  <si>
    <t xml:space="preserve"> 3.10.7 </t>
  </si>
  <si>
    <t xml:space="preserve"> 98307 </t>
  </si>
  <si>
    <t>TOMADA DE REDE RJ45 - FORNECIMENTO E INSTALAÇÃO. AF_11/2019</t>
  </si>
  <si>
    <t xml:space="preserve"> 3.10.8 </t>
  </si>
  <si>
    <t xml:space="preserve"> 96563 </t>
  </si>
  <si>
    <t>SUPORTE PARA ELETROCALHA LISA OU PERFURADA EM AÇO GALVANIZADO, LARGURA 800 MM, EM PERFILADO COM COMPRIMENTO DE 85 CM FIXADO EM LAJE, POR METRO DE ELETROCALHA FIXADA. AF_09/2023</t>
  </si>
  <si>
    <t xml:space="preserve"> 3.10.9 </t>
  </si>
  <si>
    <t xml:space="preserve"> 96562 </t>
  </si>
  <si>
    <t>SUPORTE PARA ELETROCALHA LISA OU PERFURADA EM AÇO GALVANIZADO, LARGURA 400 MM, EM PERFILADO COM COMPRIMENTO DE 45 CM FIXADO EM LAJE, POR METRO DE ELETROCALHA FIXADA. AF_09/2023</t>
  </si>
  <si>
    <t xml:space="preserve"> 3.10.10 </t>
  </si>
  <si>
    <t xml:space="preserve"> 98300 </t>
  </si>
  <si>
    <t>CABO COAXIAL RG6 95% - FORNECIMENTO E INSTALAÇÃO. AF_11/2019</t>
  </si>
  <si>
    <t xml:space="preserve"> 3.10.11 </t>
  </si>
  <si>
    <t xml:space="preserve"> 98297 </t>
  </si>
  <si>
    <t>CABO ELETRÔNICO CATEGORIA 6, INSTALADO EM EDIFICAÇÃO INSTITUCIONAL - FORNECIMENTO E INSTALAÇÃO. AF_11/2019</t>
  </si>
  <si>
    <t xml:space="preserve"> 3.10.12 </t>
  </si>
  <si>
    <t xml:space="preserve"> 98305 </t>
  </si>
  <si>
    <t>RACK FECHADO PARA SERVIDOR - FORNECIMENTO E INSTALAÇÃO. AF_11/2019</t>
  </si>
  <si>
    <t xml:space="preserve"> 3.11 </t>
  </si>
  <si>
    <t>Instalações Hidrossanitárias</t>
  </si>
  <si>
    <t xml:space="preserve"> 3.11.1 </t>
  </si>
  <si>
    <t xml:space="preserve"> 89357 </t>
  </si>
  <si>
    <t>TUBO, PVC, SOLDÁVEL, DE 32MM, INSTALADO EM RAMAL OU SUB-RAMAL DE ÁGUA - FORNECIMENTO E INSTALAÇÃO. AF_06/2022</t>
  </si>
  <si>
    <t xml:space="preserve"> 3.11.2 </t>
  </si>
  <si>
    <t xml:space="preserve"> 89356 </t>
  </si>
  <si>
    <t>TUBO, PVC, SOLDÁVEL, DE 25MM, INSTALADO EM RAMAL OU SUB-RAMAL DE ÁGUA - FORNECIMENTO E INSTALAÇÃO. AF_06/2022</t>
  </si>
  <si>
    <t xml:space="preserve"> 3.11.3 </t>
  </si>
  <si>
    <t xml:space="preserve"> 89362 </t>
  </si>
  <si>
    <t>JOELHO 90 GRAUS, PVC, SOLDÁVEL, DN 25MM, INSTALADO EM RAMAL OU SUB-RAMAL DE ÁGUA - FORNECIMENTO E INSTALAÇÃO. AF_06/2022</t>
  </si>
  <si>
    <t xml:space="preserve"> 3.11.4 </t>
  </si>
  <si>
    <t xml:space="preserve"> 89367 </t>
  </si>
  <si>
    <t>JOELHO 90 GRAUS, PVC, SOLDÁVEL, DN 32MM, INSTALADO EM RAMAL OU SUB-RAMAL DE ÁGUA - FORNECIMENTO E INSTALAÇÃO. AF_06/2022</t>
  </si>
  <si>
    <t xml:space="preserve"> 3.11.5 </t>
  </si>
  <si>
    <t xml:space="preserve"> 89368 </t>
  </si>
  <si>
    <t>JOELHO 45 GRAUS, PVC, SOLDÁVEL, DN 32MM, INSTALADO EM RAMAL OU SUB-RAMAL DE ÁGUA - FORNECIMENTO E INSTALAÇÃO. AF_06/2022</t>
  </si>
  <si>
    <t xml:space="preserve"> 3.11.6 </t>
  </si>
  <si>
    <t xml:space="preserve"> 94690 </t>
  </si>
  <si>
    <t>TÊ, PVC, SOLDÁVEL, DN 32 MM INSTALADO EM RESERVAÇÃO PREDIAL DE ÁGUA - FORNECIMENTO E INSTALAÇÃO. AF_04/2024</t>
  </si>
  <si>
    <t xml:space="preserve"> 3.11.7 </t>
  </si>
  <si>
    <t xml:space="preserve"> 89395 </t>
  </si>
  <si>
    <t>TE, PVC, SOLDÁVEL, DN 25MM, INSTALADO EM RAMAL OU SUB-RAMAL DE ÁGUA - FORNECIMENTO E INSTALAÇÃO. AF_06/2022</t>
  </si>
  <si>
    <t xml:space="preserve"> 3.11.8 </t>
  </si>
  <si>
    <t xml:space="preserve"> 96662 </t>
  </si>
  <si>
    <t>BUCHA DE REDUÇÃO, PPR, 32 X 25, CLASSE PN 25, INSTALADO EM RAMAL DE DISTRIBUIÇÃO DE ÁGUA   FORNECIMENTO E INSTALAÇÃO. AF_08/2022</t>
  </si>
  <si>
    <t xml:space="preserve"> 3.11.9 </t>
  </si>
  <si>
    <t xml:space="preserve"> 94704 </t>
  </si>
  <si>
    <t>ADAPTADOR COM FLANGE E ANEL DE VEDAÇÃO, PVC, SOLDÁVEL, DN 32 MM X 1", INSTALADO EM RESERVAÇÃO PREDIAL DE ÁGUA - FORNECIMENTO E INSTALAÇÃO. AF_04/2024</t>
  </si>
  <si>
    <t xml:space="preserve"> 3.11.10 </t>
  </si>
  <si>
    <t xml:space="preserve"> 94497 </t>
  </si>
  <si>
    <t>REGISTRO DE GAVETA BRUTO, LATÃO, ROSCÁVEL, 1 1/2" - FORNECIMENTO E INSTALAÇÃO. AF_08/2021</t>
  </si>
  <si>
    <t xml:space="preserve"> 3.11.11 </t>
  </si>
  <si>
    <t xml:space="preserve"> 89494 </t>
  </si>
  <si>
    <t>CURVA 90 GRAUS, PVC, SOLDÁVEL, DN 32MM, INSTALADO EM PRUMADA DE ÁGUA - FORNECIMENTO E INSTALAÇÃO. AF_06/2022</t>
  </si>
  <si>
    <t xml:space="preserve"> 3.11.12 </t>
  </si>
  <si>
    <t xml:space="preserve"> 94656 </t>
  </si>
  <si>
    <t>ADAPTADOR CURTO COM BOLSA E ROSCA PARA REGISTRO, PVC, SOLDÁVEL, DN  25 MM X 3/4", INSTALADO EM RESERVAÇÃO PREDIAL DE ÁGUA - FORNECIMENTO E INSTALAÇÃO. AF_04/2024</t>
  </si>
  <si>
    <t xml:space="preserve"> 3.11.13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</si>
  <si>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</si>
  <si>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</si>
  <si>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3.11.14 </t>
  </si>
  <si>
    <t xml:space="preserve"> 94796 </t>
  </si>
  <si>
    <t>TORNEIRA DE BOIA PARA CAIXA D'ÁGUA, ROSCÁVEL, 3/4" - FORNECIMENTO E INSTALAÇÃO. AF_08/2021</t>
  </si>
  <si>
    <t xml:space="preserve"> 3.11.15 </t>
  </si>
  <si>
    <t xml:space="preserve"> 102621 </t>
  </si>
  <si>
    <t>CAIXA D´ÁGUA EM POLIÉSTER REFORÇADO COM FIBRA DE VIDRO, 20000 LITROS - FORNECIMENTO E INSTALAÇÃO. AF_06/2021</t>
  </si>
  <si>
    <t xml:space="preserve"> 3.11.16 </t>
  </si>
  <si>
    <t xml:space="preserve"> 100878 </t>
  </si>
  <si>
    <t>VASO SANITÁRIO SIFONADO COM CAIXA ACOPLADA, LOUÇA BRANCA - PADRÃO ALTO - FORNECIMENTO E INSTALAÇÃO. AF_01/2020</t>
  </si>
  <si>
    <t xml:space="preserve"> 3.11.17 </t>
  </si>
  <si>
    <t xml:space="preserve"> 86941 </t>
  </si>
  <si>
    <t>LAVATÓRIO LOUÇA BRANCA COM COLUNA, 45 X 55CM OU EQUIVALENTE, PADRÃO MÉDIO, INCLUSO SIFÃO TIPO GARRAFA, VÁLVULA E ENGATE FLEXÍVEL DE 40CM EM METAL CROMADO, COM TORNEIRA CROMADA DE MESA, PADRÃO MÉDIO - FORNECIMENTO E INSTALAÇÃO. AF_01/2020</t>
  </si>
  <si>
    <t xml:space="preserve"> 3.11.18 </t>
  </si>
  <si>
    <t xml:space="preserve"> 86904 </t>
  </si>
  <si>
    <t>LAVATÓRIO LOUÇA BRANCA SUSPENSO, 29,5 X 39CM OU EQUIVALENTE, PADRÃO POPULAR - FORNECIMENTO E INSTALAÇÃO. AF_01/2020</t>
  </si>
  <si>
    <t xml:space="preserve"> 3.11.19 </t>
  </si>
  <si>
    <t xml:space="preserve"> 95543 </t>
  </si>
  <si>
    <t>PORTA TOALHA BANHO EM METAL CROMADO, TIPO BARRA, INCLUSO FIXAÇÃO. AF_01/2020</t>
  </si>
  <si>
    <t xml:space="preserve"> 3.11.20 </t>
  </si>
  <si>
    <t xml:space="preserve"> 95544 </t>
  </si>
  <si>
    <t>PAPELEIRA DE PAREDE EM METAL CROMADO SEM TAMPA, INCLUSO FIXAÇÃO. AF_01/2020</t>
  </si>
  <si>
    <t xml:space="preserve"> 3.11.21 </t>
  </si>
  <si>
    <t xml:space="preserve"> 95547 </t>
  </si>
  <si>
    <t>SABONETEIRA PLASTICA TIPO DISPENSER PARA SABONETE LIQUIDO COM RESERVATORIO 800 A 1500 ML, INCLUSO FIXAÇÃO. AF_01/2020</t>
  </si>
  <si>
    <t xml:space="preserve"> 3.11.22 </t>
  </si>
  <si>
    <t xml:space="preserve"> 100868 </t>
  </si>
  <si>
    <t>BARRA DE APOIO RETA, EM ACO INOX POLIDO, COMPRIMENTO 80 CM,  FIXADA NA PAREDE - FORNECIMENTO E INSTALAÇÃO. AF_01/2020</t>
  </si>
  <si>
    <t xml:space="preserve"> 3.11.23 </t>
  </si>
  <si>
    <t xml:space="preserve"> 86913 </t>
  </si>
  <si>
    <t>TORNEIRA CROMADA 1/2" OU 3/4" PARA TANQUE, PADRÃO POPULAR - FORNECIMENTO E INSTALAÇÃO. AF_01/2020</t>
  </si>
  <si>
    <t xml:space="preserve"> 3.11.24 </t>
  </si>
  <si>
    <t xml:space="preserve"> 100870 </t>
  </si>
  <si>
    <t>BARRA DE APOIO RETA, EM ALUMINIO, COMPRIMENTO 60 CM,  FIXADA NA PAREDE - FORNECIMENTO E INSTALAÇÃO. AF_01/2020</t>
  </si>
  <si>
    <t xml:space="preserve"> 3.11.25 </t>
  </si>
  <si>
    <t xml:space="preserve"> 100858 </t>
  </si>
  <si>
    <t>MICTÓRIO SIFONADO LOUÇA BRANCA - PADRÃO MÉDIO - FORNECIMENTO E INSTALAÇÃO. AF_01/2020</t>
  </si>
  <si>
    <t xml:space="preserve"> 3.11.26 </t>
  </si>
  <si>
    <t xml:space="preserve"> 86915 </t>
  </si>
  <si>
    <t>TORNEIRA CROMADA DE MESA, 1/2" OU 3/4", PARA LAVATÓRIO, PADRÃO MÉDIO - FORNECIMENTO E INSTALAÇÃO. AF_01/2020</t>
  </si>
  <si>
    <t xml:space="preserve"> 3.11.27 </t>
  </si>
  <si>
    <t xml:space="preserve"> 89714 </t>
  </si>
  <si>
    <t>TUBO PVC, SERIE NORMAL, ESGOTO PREDIAL, DN 100 MM, FORNECIDO E INSTALADO EM RAMAL DE DESCARGA OU RAMAL DE ESGOTO SANITÁRIO. AF_08/2022</t>
  </si>
  <si>
    <t xml:space="preserve"> 3.11.28 </t>
  </si>
  <si>
    <t xml:space="preserve"> 89713 </t>
  </si>
  <si>
    <t>TUBO PVC, SERIE NORMAL, ESGOTO PREDIAL, DN 75 MM, FORNECIDO E INSTALADO EM RAMAL DE DESCARGA OU RAMAL DE ESGOTO SANITÁRIO. AF_08/2022</t>
  </si>
  <si>
    <t xml:space="preserve"> 3.11.29 </t>
  </si>
  <si>
    <t xml:space="preserve"> 89712 </t>
  </si>
  <si>
    <t>TUBO PVC, SERIE NORMAL, ESGOTO PREDIAL, DN 50 MM, FORNECIDO E INSTALADO EM RAMAL DE DESCARGA OU RAMAL DE ESGOTO SANITÁRIO. AF_08/2022</t>
  </si>
  <si>
    <t xml:space="preserve"> 3.11.30 </t>
  </si>
  <si>
    <t xml:space="preserve"> 89711 </t>
  </si>
  <si>
    <t>TUBO PVC, SERIE NORMAL, ESGOTO PREDIAL, DN 40 MM, FORNECIDO E INSTALADO EM RAMAL DE DESCARGA OU RAMAL DE ESGOTO SANITÁRIO. AF_08/2022</t>
  </si>
  <si>
    <t xml:space="preserve"> 3.11.31 </t>
  </si>
  <si>
    <t xml:space="preserve"> 89482 </t>
  </si>
  <si>
    <t>CAIXA SIFONADA, PVC, DN 100 X 100 X 50 MM, FORNECIDA E INSTALADA EM RAMAIS DE ENCAMINHAMENTO DE ÁGUA PLUVIAL. AF_06/2022</t>
  </si>
  <si>
    <t xml:space="preserve"> 3.11.32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</si>
  <si>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</si>
  <si>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</si>
  <si>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3.11.33 </t>
  </si>
  <si>
    <t xml:space="preserve"> 89625 </t>
  </si>
  <si>
    <t>TE, PVC, SOLDÁVEL, DN 50MM, INSTALADO EM PRUMADA DE ÁGUA - FORNECIMENTO E INSTALAÇÃO. AF_06/2022</t>
  </si>
  <si>
    <t xml:space="preserve"> 3.11.34 </t>
  </si>
  <si>
    <t xml:space="preserve"> 104354 </t>
  </si>
  <si>
    <t>TE, PVC, SÉRIE NORMAL, ESGOTO PREDIAL, DN 100 X 75 MM, JUNTA ELÁSTICA, FORNECIDO E INSTALADO EM PRUMADA DE ESGOTO SANITÁRIO OU VENTILAÇÃO. AF_08/2022</t>
  </si>
  <si>
    <t xml:space="preserve"> 3.11.35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</si>
  <si>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</si>
  <si>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</si>
  <si>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3.11.36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</si>
  <si>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</si>
  <si>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</si>
  <si>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3.11.37 </t>
  </si>
  <si>
    <t xml:space="preserve"> 89546 </t>
  </si>
  <si>
    <t>BUCHA DE REDUÇÃO LONGA, PVC, SERIE R, ÁGUA PLUVIAL, DN 50 X 40 MM, JUNTA ELÁSTICA, FORNECIDO E INSTALADO EM RAMAL DE ENCAMINHAMENTO. AF_06/2022</t>
  </si>
  <si>
    <t xml:space="preserve"> 3.11.38 </t>
  </si>
  <si>
    <t xml:space="preserve"> 89622 </t>
  </si>
  <si>
    <t>TÊ DE REDUÇÃO, PVC, SOLDÁVEL, DN 32MM X 25MM, INSTALADO EM PRUMADA DE ÁGUA - FORNECIMENTO E INSTALAÇÃO. AF_06/2022</t>
  </si>
  <si>
    <t xml:space="preserve"> 3.11.39 </t>
  </si>
  <si>
    <t xml:space="preserve"> 99260 </t>
  </si>
  <si>
    <t>CAIXA ENTERRADA HIDRÁULICA RETANGULAR, EM ALVENARIA COM BLOCOS DE CONCRETO, DIMENSÕES INTERNAS: 0,6X0,6X0,6 M PARA REDE DE DRENAGEM. AF_12/2020</t>
  </si>
  <si>
    <t xml:space="preserve"> 3.11.40 </t>
  </si>
  <si>
    <t xml:space="preserve"> 89692 </t>
  </si>
  <si>
    <t>JUNÇÃO SIMPLES, PVC, SERIE R, ÁGUA PLUVIAL, DN 100 X 75 MM, JUNTA ELÁSTICA, FORNECIDO E INSTALADO EM CONDUTORES VERTICAIS DE ÁGUAS PLUVIAIS. AF_06/2022</t>
  </si>
  <si>
    <t xml:space="preserve"> 3.11.41 </t>
  </si>
  <si>
    <t xml:space="preserve"> 89531 </t>
  </si>
  <si>
    <t>JOELHO 45 GRAUS, PVC, SERIE R, ÁGUA PLUVIAL, DN 100 MM, JUNTA ELÁSTICA, FORNECIDO E INSTALADO EM RAMAL DE ENCAMINHAMENTO. AF_06/2022</t>
  </si>
  <si>
    <t xml:space="preserve"> 3.11.42 </t>
  </si>
  <si>
    <t xml:space="preserve"> 104351 </t>
  </si>
  <si>
    <t>TERMINAL DE VENTILAÇÃO, PVC, SÉRIE NORMAL, ESGOTO PREDIAL, DN 75 MM, JUNTA SOLDÁVEL, FORNECIDO E INSTALADO EM PRUMADA DE ESGOTO SANITÁRIO OU VENTILAÇÃO. AF_08/2022</t>
  </si>
  <si>
    <t xml:space="preserve"> 3.11.43 </t>
  </si>
  <si>
    <t xml:space="preserve"> 98052 </t>
  </si>
  <si>
    <t>TANQUE SÉPTICO CIRCULAR, EM CONCRETO PRÉ-MOLDADO, DIÂMETRO INTERNO = 1,10 M, ALTURA INTERNA = 2,50 M, VOLUME ÚTIL: 2138,2 L (PARA 5 CONTRIBUINTES). AF_12/2020_PA</t>
  </si>
  <si>
    <t xml:space="preserve"> 3.11.44 </t>
  </si>
  <si>
    <t xml:space="preserve"> 98088 </t>
  </si>
  <si>
    <t>FILTRO ANAERÓBIO RETANGULAR, EM ALVENARIA COM BLOCOS DE CONCRETO, DIMENSÕES INTERNAS: 0,8 X 1,2 X H=1,67 M, VOLUME ÚTIL: 1152 L (PARA 5 CONTRIBUINTES). AF_12/2020</t>
  </si>
  <si>
    <t xml:space="preserve"> 3.12 </t>
  </si>
  <si>
    <t>PLUVIAL</t>
  </si>
  <si>
    <t xml:space="preserve"> 3.12.1 </t>
  </si>
  <si>
    <t xml:space="preserve"> 89578 </t>
  </si>
  <si>
    <t>TUBO PVC, SÉRIE R, ÁGUA PLUVIAL, DN 100 MM, FORNECIDO E INSTALADO EM CONDUTORES VERTICAIS DE ÁGUAS PLUVIAIS. AF_06/2022</t>
  </si>
  <si>
    <t xml:space="preserve"> 3.12.2 </t>
  </si>
  <si>
    <t xml:space="preserve"> 89580 </t>
  </si>
  <si>
    <t>TUBO PVC, SÉRIE R, ÁGUA PLUVIAL, DN 150 MM, FORNECIDO E INSTALADO EM CONDUTORES VERTICAIS DE ÁGUAS PLUVIAIS. AF_06/2022</t>
  </si>
  <si>
    <t xml:space="preserve"> 3.12.3 </t>
  </si>
  <si>
    <t xml:space="preserve"> 99253 </t>
  </si>
  <si>
    <t>CAIXA ENTERRADA HIDRÁULICA RETANGULAR EM ALVENARIA COM TIJOLOS CERÂMICOS MACIÇOS, DIMENSÕES INTERNAS: 0,6X0,6X0,6 M PARA REDE DE DRENAGEM. AF_12/2020</t>
  </si>
  <si>
    <t xml:space="preserve"> 3.13 </t>
  </si>
  <si>
    <t>Instalações Preventivas de Incêndio</t>
  </si>
  <si>
    <t xml:space="preserve"> 3.13.1 </t>
  </si>
  <si>
    <t xml:space="preserve"> 9056 </t>
  </si>
  <si>
    <t>Luminária autônoma indicador de seta de emergência p/aclaramento ou balizamento mod.LAU 11x2 c/duas lâmpadas de 11w, Unitron ou similar</t>
  </si>
  <si>
    <t xml:space="preserve"> 3.13.2 </t>
  </si>
  <si>
    <t xml:space="preserve"> 12884 </t>
  </si>
  <si>
    <t>Placa de sinalizacao, fotoluminescente, 38x19 cm, em pvc , com seta indicativa de sentido (esquerda ou direita) de saída de emergência- Placa S2</t>
  </si>
  <si>
    <t xml:space="preserve"> 3.13.3 </t>
  </si>
  <si>
    <t xml:space="preserve"> 101907 </t>
  </si>
  <si>
    <t>EXTINTOR DE INCÊNDIO PORTÁTIL COM CARGA DE CO2 DE 6 KG, CLASSE BC - FORNECIMENTO E INSTALAÇÃO. AF_10/2020_PE</t>
  </si>
  <si>
    <t xml:space="preserve"> 3.13.4 </t>
  </si>
  <si>
    <t xml:space="preserve"> 11894 </t>
  </si>
  <si>
    <t>Hidrante de recalque incluindo caixa em alvenaria de tijolos maciços esp. = 0,12m,  dim. int. =  0.40 x 0.60 x 0.35m, com tampa em ferro fundido 0,40 x 0,60 e fundo com brita</t>
  </si>
  <si>
    <t xml:space="preserve"> 3.13.5 </t>
  </si>
  <si>
    <t xml:space="preserve"> 101915 </t>
  </si>
  <si>
    <t>CONJUNTO DE MANGUEIRA PARA COMBATE A INCÊNDIO EM FIBRA DE POLIESTER PURA, COM 1.1/2", REVESTIDA INTERNAMENTE, COMPRIMENTO DE 15M - FORNECIMENTO E INSTALAÇÃO. AF_10/2020</t>
  </si>
  <si>
    <t xml:space="preserve"> 3.13.6 </t>
  </si>
  <si>
    <t xml:space="preserve"> 101912 </t>
  </si>
  <si>
    <t>ABRIGO PARA HIDRANTE, 75X45X17CM, COM REGISTRO GLOBO ANGULAR 45 GRAUS 2 1/2", ADAPTADOR STORZ 2 1/2", MANGUEIRA DE INCÊNDIO 15M 2 1/2" E ESGUICHO EM LATÃO 2 1/2" - FORNECIMENTO E INSTALAÇÃO. AF_10/2020</t>
  </si>
  <si>
    <t xml:space="preserve"> 3.13.7 </t>
  </si>
  <si>
    <t xml:space="preserve"> 92337 </t>
  </si>
  <si>
    <t>TUBO DE AÇO GALVANIZADO COM COSTURA, CLASSE MÉDIA, CONEXÃO RANHURADA, DN 80 (3"), INSTALADO EM PRUMADAS - FORNECIMENTO E INSTALAÇÃO. AF_10/2020</t>
  </si>
  <si>
    <t xml:space="preserve"> 3.13.8 </t>
  </si>
  <si>
    <t xml:space="preserve"> 97514 </t>
  </si>
  <si>
    <t>LUVA, EM AÇO, CONEXÃO SOLDADA, DN 80 (3"), INSTALADO EM REDE DE ALIMENTAÇÃO PARA SPRINKLER - FORNECIMENTO E INSTALAÇÃO. AF_10/2020</t>
  </si>
  <si>
    <t xml:space="preserve"> 3.13.9 </t>
  </si>
  <si>
    <t xml:space="preserve"> 97437 </t>
  </si>
  <si>
    <t>CURVA 45 GRAUS, EM AÇO, CONEXÃO RANHURADA, DN 80 (3"), INSTALADO EM PRUMADAS - FORNECIMENTO E INSTALAÇÃO. AF_10/2020</t>
  </si>
  <si>
    <t xml:space="preserve"> 3.13.10 </t>
  </si>
  <si>
    <t xml:space="preserve"> 11820 </t>
  </si>
  <si>
    <t>Central de alarme endereçável de incendio com sistema p/ até 250 dispositivos, marcal Verin ou similar, Modelo VRE-250 c/ bateria de 12V e 7Amperes</t>
  </si>
  <si>
    <t xml:space="preserve"> 3.13.11 </t>
  </si>
  <si>
    <t xml:space="preserve"> 11824 </t>
  </si>
  <si>
    <t>Sirene aúdiovisual endereçavel, 120db, para alarme de incêndio</t>
  </si>
  <si>
    <t xml:space="preserve"> 3.13.12 </t>
  </si>
  <si>
    <t xml:space="preserve"> 7883 </t>
  </si>
  <si>
    <t>Campainha (alarme) tipo gongo 4" Vcc, p/incendio, ref.Gevi Gamma ou similar</t>
  </si>
  <si>
    <t xml:space="preserve"> 3.13.13 </t>
  </si>
  <si>
    <t xml:space="preserve"> 11855 </t>
  </si>
  <si>
    <t>Cabo blindado para alarme e detecção de incêncio 3 x 1,5mm2</t>
  </si>
  <si>
    <t>m</t>
  </si>
  <si>
    <t xml:space="preserve"> 3.13.14 </t>
  </si>
  <si>
    <t xml:space="preserve"> 91863 </t>
  </si>
  <si>
    <t>ELETRODUTO RÍGIDO ROSCÁVEL, PVC, DN 25 MM (3/4"), PARA CIRCUITOS TERMINAIS, INSTALADO EM FORRO - FORNECIMENTO E INSTALAÇÃO. AF_03/2023</t>
  </si>
  <si>
    <t xml:space="preserve"> 3.13.15 </t>
  </si>
  <si>
    <t xml:space="preserve"> 95805 </t>
  </si>
  <si>
    <t>CONDULETE DE PVC, TIPO B, PARA ELETRODUTO DE PVC SOLDÁVEL DN 25 MM (3/4''), APARENTE - FORNECIMENTO E INSTALAÇÃO. AF_10/2022</t>
  </si>
  <si>
    <t xml:space="preserve"> 3.13.16 </t>
  </si>
  <si>
    <t xml:space="preserve"> 3.13.17 </t>
  </si>
  <si>
    <t xml:space="preserve"> 102122 </t>
  </si>
  <si>
    <t>BOMBA CENTRÍFUGA, TRIFÁSICA, 10 CV OU 9,86 HP, HM 85 A 140 M, Q 4,2 A 14,9 M3/H - FORNECIMENTO E INSTALAÇÃO. AF_12/2020</t>
  </si>
  <si>
    <t xml:space="preserve"> 3.13.18 </t>
  </si>
  <si>
    <t xml:space="preserve"> 13314 </t>
  </si>
  <si>
    <t>Bomba para incêndio jockey 1 1/2" cv</t>
  </si>
  <si>
    <t xml:space="preserve"> 3.13.19 </t>
  </si>
  <si>
    <t xml:space="preserve"> 11172 </t>
  </si>
  <si>
    <t>Bomba para incêndio a diesel 10 cv, vazão de 38,00 m³/h,  hman= 50 m.c.a</t>
  </si>
  <si>
    <t xml:space="preserve"> 3.14 </t>
  </si>
  <si>
    <t>Pintura</t>
  </si>
  <si>
    <t xml:space="preserve"> 3.14.1 </t>
  </si>
  <si>
    <t xml:space="preserve"> 88411 </t>
  </si>
  <si>
    <t>APLICAÇÃO MANUAL DE FUNDO SELADOR ACRÍLICO EM PANOS COM PRESENÇA DE VÃOS DE EDIFÍCIOS DE MÚLTIPLOS PAVIMENTOS. AF_03/2024</t>
  </si>
  <si>
    <t xml:space="preserve"> 3.14.2 </t>
  </si>
  <si>
    <t xml:space="preserve"> 88495 </t>
  </si>
  <si>
    <t>EMASSAMENTO COM MASSA LÁTEX, APLICAÇÃO EM PAREDE, UMA DEMÃO, LIXAMENTO MANUAL. AF_04/2023</t>
  </si>
  <si>
    <t xml:space="preserve"> 3.14.3 </t>
  </si>
  <si>
    <t xml:space="preserve"> 88496 </t>
  </si>
  <si>
    <t>EMASSAMENTO COM MASSA LÁTEX, APLICAÇÃO EM TETO, DUAS DEMÃOS, LIXAMENTO MANUAL. AF_04/2023</t>
  </si>
  <si>
    <t xml:space="preserve"> 3.14.4 </t>
  </si>
  <si>
    <t xml:space="preserve"> 88489 </t>
  </si>
  <si>
    <t>PINTURA LÁTEX ACRÍLICA PREMIUM, APLICAÇÃO MANUAL EM PAREDES, DUAS DEMÃOS. AF_04/2023</t>
  </si>
  <si>
    <t xml:space="preserve"> 3.14.5 </t>
  </si>
  <si>
    <t xml:space="preserve"> 88488 </t>
  </si>
  <si>
    <t>PINTURA LÁTEX ACRÍLICA PREMIUM, APLICAÇÃO MANUAL EM TETO, DUAS DEMÃOS. AF_04/2023</t>
  </si>
  <si>
    <t xml:space="preserve"> 3.14.6 </t>
  </si>
  <si>
    <t xml:space="preserve"> 102197 </t>
  </si>
  <si>
    <t>PINTURA FUNDO NIVELADOR ALQUÍDICO BRANCO EM MADEIRA. AF_01/2021</t>
  </si>
  <si>
    <t xml:space="preserve"> 3.14.7 </t>
  </si>
  <si>
    <t xml:space="preserve"> 102218 </t>
  </si>
  <si>
    <t>PINTURA TINTA DE ACABAMENTO (PIGMENTADA) ESMALTE SINTÉTICO FOSCO EM MADEIRA, 2 DEMÃOS. AF_01/2021</t>
  </si>
  <si>
    <t xml:space="preserve"> 3.14.8 </t>
  </si>
  <si>
    <t xml:space="preserve"> 102225 </t>
  </si>
  <si>
    <t>PINTURA VERNIZ (INCOLOR) POLIURETÂNICO (RESINA ALQUÍDICA MODIFICADA) EM MADEIRA, 3 DEMÃOS. AF_01/2021</t>
  </si>
  <si>
    <t xml:space="preserve"> 3.15 </t>
  </si>
  <si>
    <t>Acessibilidade</t>
  </si>
  <si>
    <t xml:space="preserve"> 3.15.1 </t>
  </si>
  <si>
    <t xml:space="preserve"> 99839 </t>
  </si>
  <si>
    <t>GUARDA-CORPO DE AÇO GALVANIZADO DE 1,10M DE ALTURA, MONTANTES TUBULARES DE 1.1/2  ESPAÇADOS DE 1,20M, TRAVESSA SUPERIOR DE 2 , GRADIL FORMADO POR BARRAS CHATAS EM FERRO DE 32X4,8MM, FIXADO COM CHUMBADOR MECÂNICO. AF_04/2019_PS</t>
  </si>
  <si>
    <t xml:space="preserve"> 3.15.2 </t>
  </si>
  <si>
    <t xml:space="preserve"> 13303 </t>
  </si>
  <si>
    <t>Plataforma elevatória para PNE, cabinada, modelo unilateral (UN140/1 entrada)/oposto (OP140/2 entrada) dim. cabine 900x1400x2000mm, Aço carbono pintado, fechamento Aluminio Comp.(ACM) 02 paradas perc.3m cx.corrida alvenaria, da Aptus ou Similar</t>
  </si>
  <si>
    <t xml:space="preserve"> 3.16 </t>
  </si>
  <si>
    <t>Serviços Complementares</t>
  </si>
  <si>
    <t xml:space="preserve"> 3.16.1 </t>
  </si>
  <si>
    <t xml:space="preserve"> 99804 </t>
  </si>
  <si>
    <t>LIMPEZA DE PISO CERÂMICO OU PORCELANATO UTILIZANDO DETERGENTE NEUTRO E ESCOVAÇÃO MANUAL. AF_04/2019</t>
  </si>
  <si>
    <t xml:space="preserve"> 4 </t>
  </si>
  <si>
    <t>PACKING HOUSE</t>
  </si>
  <si>
    <t xml:space="preserve"> 4.1 </t>
  </si>
  <si>
    <t xml:space="preserve"> 4.1.1 </t>
  </si>
  <si>
    <t xml:space="preserve"> 4.2 </t>
  </si>
  <si>
    <t xml:space="preserve"> 4.2.1 </t>
  </si>
  <si>
    <t xml:space="preserve"> 96523 </t>
  </si>
  <si>
    <t>ESCAVAÇÃO MANUAL PARA BLOCO DE COROAMENTO OU SAPATA (INCLUINDO ESCAVAÇÃO PARA COLOCAÇÃO DE FÔRMAS). AF_01/2024</t>
  </si>
  <si>
    <t xml:space="preserve"> 4.2.2 </t>
  </si>
  <si>
    <t xml:space="preserve"> 4.2.3 </t>
  </si>
  <si>
    <t xml:space="preserve"> 4.2.4 </t>
  </si>
  <si>
    <t xml:space="preserve"> 92802 </t>
  </si>
  <si>
    <t>CORTE E DOBRA DE AÇO CA-50, DIÂMETRO DE 8,0 MM. AF_06/2022</t>
  </si>
  <si>
    <t xml:space="preserve"> 4.2.5 </t>
  </si>
  <si>
    <t xml:space="preserve"> 92803 </t>
  </si>
  <si>
    <t>CORTE E DOBRA DE AÇO CA-50, DIÂMETRO DE 10,0 MM. AF_06/2022</t>
  </si>
  <si>
    <t xml:space="preserve"> 4.2.6 </t>
  </si>
  <si>
    <t xml:space="preserve"> 92804 </t>
  </si>
  <si>
    <t>CORTE E DOBRA DE AÇO CA-50, DIÂMETRO DE 12,5 MM. AF_06/2022</t>
  </si>
  <si>
    <t xml:space="preserve"> 4.2.7 </t>
  </si>
  <si>
    <t xml:space="preserve"> 92805 </t>
  </si>
  <si>
    <t>CORTE E DOBRA DE AÇO CA-50, DIÂMETRO DE 16,0 MM. AF_06/2022</t>
  </si>
  <si>
    <t xml:space="preserve"> 4.2.8 </t>
  </si>
  <si>
    <t xml:space="preserve"> 92806 </t>
  </si>
  <si>
    <t>CORTE E DOBRA DE AÇO CA-50, DIÂMETRO DE 20,0 MM. AF_06/2022</t>
  </si>
  <si>
    <t xml:space="preserve"> 4.2.9 </t>
  </si>
  <si>
    <t xml:space="preserve"> 96531 </t>
  </si>
  <si>
    <t>FABRICAÇÃO, MONTAGEM E DESMONTAGEM DE FÔRMA PARA BLOCO DE COROAMENTO, EM MADEIRA SERRADA, E=25 MM, 2 UTILIZAÇÕES. AF_01/2024</t>
  </si>
  <si>
    <t xml:space="preserve"> 4.2.10 </t>
  </si>
  <si>
    <t xml:space="preserve"> 4.2.11 </t>
  </si>
  <si>
    <t xml:space="preserve"> 4.2.12 </t>
  </si>
  <si>
    <t xml:space="preserve"> 4.2.13 </t>
  </si>
  <si>
    <t xml:space="preserve"> 4.2.14 </t>
  </si>
  <si>
    <t xml:space="preserve"> 4.2.15 </t>
  </si>
  <si>
    <t xml:space="preserve"> 4.2.16 </t>
  </si>
  <si>
    <t xml:space="preserve"> 4.2.17 </t>
  </si>
  <si>
    <t xml:space="preserve"> 4.2.18 </t>
  </si>
  <si>
    <t xml:space="preserve"> 96539 </t>
  </si>
  <si>
    <t>FABRICAÇÃO, MONTAGEM E DESMONTAGEM DE FÔRMA PARA VIGA BALDRAME, EM CHAPA DE MADEIRA COMPENSADA RESINADA, E=17 MM, 2 UTILIZAÇÕES. AF_01/2024</t>
  </si>
  <si>
    <t xml:space="preserve"> 4.2.19 </t>
  </si>
  <si>
    <t xml:space="preserve"> 4.2.20 </t>
  </si>
  <si>
    <t xml:space="preserve"> 4.3 </t>
  </si>
  <si>
    <t xml:space="preserve"> 4.3.1 </t>
  </si>
  <si>
    <t xml:space="preserve"> 96538 </t>
  </si>
  <si>
    <t>FABRICAÇÃO, MONTAGEM E DESMONTAGEM DE FÔRMA PARA SAPATA, EM CHAPA DE MADEIRA COMPENSADA RESINADA, E=17 MM, 2 UTILIZAÇÕES. AF_01/2024</t>
  </si>
  <si>
    <t xml:space="preserve"> 4.3.2 </t>
  </si>
  <si>
    <t xml:space="preserve"> 4.3.3 </t>
  </si>
  <si>
    <t xml:space="preserve"> 4.3.4 </t>
  </si>
  <si>
    <t xml:space="preserve"> 4.3.5 </t>
  </si>
  <si>
    <t xml:space="preserve"> 4.3.6 </t>
  </si>
  <si>
    <t xml:space="preserve"> 4.3.7 </t>
  </si>
  <si>
    <t xml:space="preserve"> 4.3.8 </t>
  </si>
  <si>
    <t xml:space="preserve"> 104922 </t>
  </si>
  <si>
    <t>ARMAÇÃO DE BLOCO, SAPATA ISOLADA E SAPATA CORRIDA UTILIZANDO AÇO CA-50 DE 20 MM - MONTAGEM. AF_01/2024</t>
  </si>
  <si>
    <t xml:space="preserve"> 4.3.9 </t>
  </si>
  <si>
    <t xml:space="preserve"> 4.3.10 </t>
  </si>
  <si>
    <t xml:space="preserve"> 4.3.11 </t>
  </si>
  <si>
    <t xml:space="preserve"> 9904 </t>
  </si>
  <si>
    <t>Laje pré-fabricada treliçada com vigota dupla para piso, intereixo 38cm, h=12cm, enchimento em bloco cerâmico h=8cm, inclusive escoramento em madeira e capeamento 4cm.</t>
  </si>
  <si>
    <t xml:space="preserve"> 4.3.12 </t>
  </si>
  <si>
    <t xml:space="preserve"> 92774 </t>
  </si>
  <si>
    <t>ARMAÇÃO DE LAJE DE ESTRUTURA CONVENCIONAL DE CONCRETO ARMADO UTILIZANDO AÇO CA-50 DE 20,0 MM - MONTAGEM. AF_06/2022</t>
  </si>
  <si>
    <t xml:space="preserve"> 4.3.13 </t>
  </si>
  <si>
    <t xml:space="preserve"> 98 </t>
  </si>
  <si>
    <t>Concreto simples usinado fck=25mpa, bombeado, lançado e adensado em superestrutura</t>
  </si>
  <si>
    <t xml:space="preserve"> 4.3.14 </t>
  </si>
  <si>
    <t xml:space="preserve"> 4.4 </t>
  </si>
  <si>
    <t xml:space="preserve"> 4.4.1 </t>
  </si>
  <si>
    <t xml:space="preserve"> 4.4.2 </t>
  </si>
  <si>
    <t xml:space="preserve"> 4.4.3 </t>
  </si>
  <si>
    <t xml:space="preserve"> 4.5 </t>
  </si>
  <si>
    <t>Cobertura e Pluvial</t>
  </si>
  <si>
    <t xml:space="preserve"> 4.5.1 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</si>
  <si>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</si>
  <si>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</si>
  <si>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4.5.2 </t>
  </si>
  <si>
    <t xml:space="preserve"> 4.5.3 </t>
  </si>
  <si>
    <t xml:space="preserve"> 4.5.4 </t>
  </si>
  <si>
    <t xml:space="preserve"> 4.5.5 </t>
  </si>
  <si>
    <t xml:space="preserve"> 4.6 </t>
  </si>
  <si>
    <t>Pluvial</t>
  </si>
  <si>
    <t xml:space="preserve"> 4.6.1 </t>
  </si>
  <si>
    <t xml:space="preserve"> 4.6.2 </t>
  </si>
  <si>
    <t xml:space="preserve"> 4.6.3 </t>
  </si>
  <si>
    <t xml:space="preserve"> 4.7 </t>
  </si>
  <si>
    <t xml:space="preserve"> 4.7.1 </t>
  </si>
  <si>
    <t xml:space="preserve"> 4.7.2 </t>
  </si>
  <si>
    <t xml:space="preserve"> 4.7.3 </t>
  </si>
  <si>
    <t xml:space="preserve"> 4.7.4 </t>
  </si>
  <si>
    <t xml:space="preserve"> 4.7.5 </t>
  </si>
  <si>
    <t xml:space="preserve"> 4.8 </t>
  </si>
  <si>
    <t xml:space="preserve"> 4.8.1 </t>
  </si>
  <si>
    <t xml:space="preserve"> 4.8.2 </t>
  </si>
  <si>
    <t xml:space="preserve"> 95241 </t>
  </si>
  <si>
    <t>LASTRO DE CONCRETO MAGRO, APLICADO EM PISOS, LAJES SOBRE SOLO OU RADIERS, ESPESSURA DE 5 CM. AF_01/2024</t>
  </si>
  <si>
    <t xml:space="preserve"> 4.8.3 </t>
  </si>
  <si>
    <t xml:space="preserve"> 4.8.4 </t>
  </si>
  <si>
    <t xml:space="preserve"> 4.8.5 </t>
  </si>
  <si>
    <t xml:space="preserve"> 102494 </t>
  </si>
  <si>
    <t>PINTURA DE PISO COM TINTA EPÓXI, APLICAÇÃO MANUAL, 2 DEMÃOS, INCLUSO PRIMER EPÓXI. AF_05/2021</t>
  </si>
  <si>
    <t xml:space="preserve"> 4.8.6 </t>
  </si>
  <si>
    <t xml:space="preserve"> 98686 </t>
  </si>
  <si>
    <t>RODAPÉ EM LADRILHO HIDRÁULICO, ALTURA 7 CM. AF_09/2020</t>
  </si>
  <si>
    <t xml:space="preserve"> 4.9 </t>
  </si>
  <si>
    <t xml:space="preserve"> 4.9.1 </t>
  </si>
  <si>
    <t xml:space="preserve"> 4.9.2 </t>
  </si>
  <si>
    <t xml:space="preserve"> 91341 </t>
  </si>
  <si>
    <t>PORTA EM ALUMÍNIO DE ABRIR TIPO VENEZIANA COM GUARNIÇÃO, FIXAÇÃO COM PARAFUSOS - FORNECIMENTO E INSTALAÇÃO. AF_12/2019</t>
  </si>
  <si>
    <t xml:space="preserve"> 4.9.3 </t>
  </si>
  <si>
    <t xml:space="preserve"> 4.10 </t>
  </si>
  <si>
    <t>Instalação Elétrica</t>
  </si>
  <si>
    <t xml:space="preserve"> 4.10.1 </t>
  </si>
  <si>
    <t xml:space="preserve"> 91928 </t>
  </si>
  <si>
    <t>CABO DE COBRE FLEXÍVEL ISOLADO, 4 MM², ANTI-CHAMA 450/750 V, PARA CIRCUITOS TERMINAIS - FORNECIMENTO E INSTALAÇÃO. AF_03/2023</t>
  </si>
  <si>
    <t xml:space="preserve"> 4.10.2 </t>
  </si>
  <si>
    <t xml:space="preserve"> 91932 </t>
  </si>
  <si>
    <t>CABO DE COBRE FLEXÍVEL ISOLADO, 10 MM², ANTI-CHAMA 450/750 V, PARA CIRCUITOS TERMINAIS - FORNECIMENTO E INSTALAÇÃO. AF_03/2023</t>
  </si>
  <si>
    <t xml:space="preserve"> 4.10.3 </t>
  </si>
  <si>
    <t xml:space="preserve"> 4.10.4 </t>
  </si>
  <si>
    <t xml:space="preserve"> 4.10.5 </t>
  </si>
  <si>
    <t xml:space="preserve"> 91936 </t>
  </si>
  <si>
    <t>CAIXA OCTOGONAL 4" X 4", PVC, INSTALADA EM LAJE - FORNECIMENTO E INSTALAÇÃO. AF_03/2023</t>
  </si>
  <si>
    <t xml:space="preserve"> 4.10.6 </t>
  </si>
  <si>
    <t xml:space="preserve"> 4.10.7 </t>
  </si>
  <si>
    <t xml:space="preserve"> 4.10.8 </t>
  </si>
  <si>
    <t xml:space="preserve"> 4.10.9 </t>
  </si>
  <si>
    <t xml:space="preserve"> 101892 </t>
  </si>
  <si>
    <t>DISJUNTOR BIPOLAR TIPO NEMA, CORRENTE NOMINAL DE 10 ATÉ 50A - FORNECIMENTO E INSTALAÇÃO. AF_10/2020</t>
  </si>
  <si>
    <t xml:space="preserve"> 4.10.10 </t>
  </si>
  <si>
    <t xml:space="preserve"> 4.10.11 </t>
  </si>
  <si>
    <t xml:space="preserve"> 4.10.12 </t>
  </si>
  <si>
    <t xml:space="preserve"> 4.10.13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</si>
  <si>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</si>
  <si>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</si>
  <si>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4.10.14 </t>
  </si>
  <si>
    <t xml:space="preserve"> 4.10.15 </t>
  </si>
  <si>
    <t xml:space="preserve"> 91836 </t>
  </si>
  <si>
    <t>ELETRODUTO FLEXÍVEL CORRUGADO, PVC, DN 32 MM (1"), PARA CIRCUITOS TERMINAIS, INSTALADO EM FORRO - FORNECIMENTO E INSTALAÇÃO. AF_03/2023_PA</t>
  </si>
  <si>
    <t xml:space="preserve"> 4.10.16 </t>
  </si>
  <si>
    <t>LUMINÁRIA TIPO PLAFON CIRCULAR, DE SOBREPOR, COM LED DE 12/13 W - FORNECIMENTO E INSTALAÇÃO. AF_03/2022</t>
  </si>
  <si>
    <t xml:space="preserve"> 4.10.17 </t>
  </si>
  <si>
    <t xml:space="preserve"> 91969 </t>
  </si>
  <si>
    <t>INTERRUPTOR PARALELO (3 MÓDULOS), 10A/250V, INCLUINDO SUPORTE E PLACA - FORNECIMENTO E INSTALAÇÃO. AF_03/2023</t>
  </si>
  <si>
    <t xml:space="preserve"> 4.10.18 </t>
  </si>
  <si>
    <t xml:space="preserve"> 92016 </t>
  </si>
  <si>
    <t>TOMADA BAIXA DE EMBUTIR (3 MÓDULOS), 2P+T 10 A, INCLUINDO SUPORTE E PLACA - FORNECIMENTO E INSTALAÇÃO. AF_03/2023</t>
  </si>
  <si>
    <t xml:space="preserve"> 4.10.19 </t>
  </si>
  <si>
    <t xml:space="preserve"> 92004 </t>
  </si>
  <si>
    <t>TOMADA MÉDIA DE EMBUTIR (2 MÓDULOS), 2P+T 10 A, INCLUINDO SUPORTE E PLACA - FORNECIMENTO E INSTALAÇÃO. AF_03/2023</t>
  </si>
  <si>
    <t xml:space="preserve"> 4.10.20 </t>
  </si>
  <si>
    <t xml:space="preserve"> 4.10.21 </t>
  </si>
  <si>
    <t xml:space="preserve"> 4.11 </t>
  </si>
  <si>
    <t>Istalação VDI</t>
  </si>
  <si>
    <t xml:space="preserve"> 4.11.1 </t>
  </si>
  <si>
    <t xml:space="preserve"> 4.11.2 </t>
  </si>
  <si>
    <t xml:space="preserve"> 4.11.3 </t>
  </si>
  <si>
    <t xml:space="preserve"> 100555 </t>
  </si>
  <si>
    <t>RACK ABERTO EM COLUNA 44U PARA SERVIDOR - FORNECIMENTO E INSTALAÇÃO. AF_11/2019</t>
  </si>
  <si>
    <t xml:space="preserve"> 4.11.4 </t>
  </si>
  <si>
    <t xml:space="preserve"> 97670 </t>
  </si>
  <si>
    <t>ELETRODUTO FLEXÍVEL CORRUGADO, PEAD, DN 100 (4"), PARA REDE ENTERRADA DE DISTRIBUIÇÃO DE ENERGIA ELÉTRICA - FORNECIMENTO E INSTALAÇÃO. AF_12/2021</t>
  </si>
  <si>
    <t xml:space="preserve"> 4.11.5 </t>
  </si>
  <si>
    <t xml:space="preserve"> 4.11.6 </t>
  </si>
  <si>
    <t xml:space="preserve"> 93010 </t>
  </si>
  <si>
    <t>ELETRODUTO RÍGIDO ROSCÁVEL, PVC, DN 75 MM (2 1/2"), PARA REDE ENTERRADA DE DISTRIBUIÇÃO DE ENERGIA ELÉTRICA - FORNECIMENTO E INSTALAÇÃO. AF_12/2021</t>
  </si>
  <si>
    <t xml:space="preserve"> 4.11.7 </t>
  </si>
  <si>
    <t xml:space="preserve"> 4.11.8 </t>
  </si>
  <si>
    <t xml:space="preserve"> 4.11.9 </t>
  </si>
  <si>
    <t xml:space="preserve"> 9669 </t>
  </si>
  <si>
    <t>Perfilado, pré-zincado  a fogo, perfurado 38 x 38 x 6000mm</t>
  </si>
  <si>
    <t xml:space="preserve"> 4.11.10 </t>
  </si>
  <si>
    <t xml:space="preserve"> 4.11.11 </t>
  </si>
  <si>
    <t xml:space="preserve"> 4.12 </t>
  </si>
  <si>
    <t>Preventivo de Incêndio</t>
  </si>
  <si>
    <t xml:space="preserve"> 4.12.1 </t>
  </si>
  <si>
    <t xml:space="preserve"> 4.12.2 </t>
  </si>
  <si>
    <t xml:space="preserve"> 11867 </t>
  </si>
  <si>
    <t>Luminária de emergência, de sobrepor, tipo bloco autônomo, com autonomia de 1h, modelo LLE-LLEDDF, da KBR ou si</t>
  </si>
  <si>
    <t xml:space="preserve"> 4.12.3 </t>
  </si>
  <si>
    <t xml:space="preserve"> 4.12.4 </t>
  </si>
  <si>
    <t xml:space="preserve"> 4.12.5 </t>
  </si>
  <si>
    <t xml:space="preserve"> 4.12.6 </t>
  </si>
  <si>
    <t xml:space="preserve"> 4.12.7 </t>
  </si>
  <si>
    <t xml:space="preserve"> 4.12.8 </t>
  </si>
  <si>
    <t xml:space="preserve"> 4.12.9 </t>
  </si>
  <si>
    <t xml:space="preserve"> 4.12.10 </t>
  </si>
  <si>
    <t xml:space="preserve"> 97438 </t>
  </si>
  <si>
    <t>CURVA 90 GRAUS, EM AÇO, CONEXÃO RANHURADA, DN 80 (3"), INSTALADO EM PRUMADAS - FORNECIMENTO E INSTALAÇÃO. AF_10/2020</t>
  </si>
  <si>
    <t xml:space="preserve"> 4.12.11 </t>
  </si>
  <si>
    <t xml:space="preserve"> 4.12.12 </t>
  </si>
  <si>
    <t xml:space="preserve"> 4.12.13 </t>
  </si>
  <si>
    <t xml:space="preserve"> 4.12.14 </t>
  </si>
  <si>
    <t xml:space="preserve"> 4.12.15 </t>
  </si>
  <si>
    <t xml:space="preserve"> 4.13 </t>
  </si>
  <si>
    <t xml:space="preserve"> 4.13.1 </t>
  </si>
  <si>
    <t xml:space="preserve"> 88415 </t>
  </si>
  <si>
    <t>APLICAÇÃO MANUAL DE FUNDO SELADOR ACRÍLICO EM PAREDES EXTERNAS DE CASAS. AF_03/2024</t>
  </si>
  <si>
    <t xml:space="preserve"> 4.13.2 </t>
  </si>
  <si>
    <t xml:space="preserve"> 4.13.3 </t>
  </si>
  <si>
    <t xml:space="preserve"> 88494 </t>
  </si>
  <si>
    <t>EMASSAMENTO COM MASSA LÁTEX, APLICAÇÃO EM TETO, UMA DEMÃO, LIXAMENTO MANUAL. AF_04/2023</t>
  </si>
  <si>
    <t xml:space="preserve"> 4.13.4 </t>
  </si>
  <si>
    <t xml:space="preserve"> 4.13.5 </t>
  </si>
  <si>
    <t xml:space="preserve"> 88484 </t>
  </si>
  <si>
    <t>FUNDO SELADOR ACRÍLICO, APLICAÇÃO MANUAL EM TETO, UMA DEMÃO. AF_04/2023</t>
  </si>
  <si>
    <t xml:space="preserve"> 4.13.6 </t>
  </si>
  <si>
    <t xml:space="preserve"> 3761 </t>
  </si>
  <si>
    <t>Pintura de acabamento com aplicação de fundo preparador epoxi, 01 demão de massa epoxi e 02 demãos de tinta esmalte epoxi branco, e = 35 micra p/ demão - R1</t>
  </si>
  <si>
    <t xml:space="preserve"> 4.14 </t>
  </si>
  <si>
    <t xml:space="preserve"> 4.14.1 </t>
  </si>
  <si>
    <t xml:space="preserve"> 5 </t>
  </si>
  <si>
    <t>ENVAZE E VINÍCOLA</t>
  </si>
  <si>
    <t xml:space="preserve"> 5.1 </t>
  </si>
  <si>
    <t xml:space="preserve"> 5.1.1 </t>
  </si>
  <si>
    <t xml:space="preserve"> 5.2 </t>
  </si>
  <si>
    <t xml:space="preserve"> 5.2.1 </t>
  </si>
  <si>
    <t xml:space="preserve"> 5.2.2 </t>
  </si>
  <si>
    <t xml:space="preserve"> 5.2.3 </t>
  </si>
  <si>
    <t xml:space="preserve"> 5.2.4 </t>
  </si>
  <si>
    <t xml:space="preserve"> 5.2.5 </t>
  </si>
  <si>
    <t xml:space="preserve"> 5.2.6 </t>
  </si>
  <si>
    <t xml:space="preserve"> 5.2.7 </t>
  </si>
  <si>
    <t xml:space="preserve"> 96540 </t>
  </si>
  <si>
    <t>FABRICAÇÃO, MONTAGEM E DESMONTAGEM DE FÔRMA PARA BLOCO DE COROAMENTO, EM CHAPA DE MADEIRA COMPENSADA RESINADA, E=17 MM, 4 UTILIZAÇÕES. AF_01/2024</t>
  </si>
  <si>
    <t xml:space="preserve"> 5.2.8 </t>
  </si>
  <si>
    <t xml:space="preserve"> 11486 </t>
  </si>
  <si>
    <t>Concreto simples usinado fck=30mpa, bombeado, lançado e adensado na infraestrutura</t>
  </si>
  <si>
    <t xml:space="preserve"> 5.2.9 </t>
  </si>
  <si>
    <t xml:space="preserve"> 5.2.10 </t>
  </si>
  <si>
    <t xml:space="preserve"> 5.2.11 </t>
  </si>
  <si>
    <t xml:space="preserve"> 5.3 </t>
  </si>
  <si>
    <t xml:space="preserve"> 5.3.1 </t>
  </si>
  <si>
    <t xml:space="preserve"> 5.3.2 </t>
  </si>
  <si>
    <t xml:space="preserve"> 5.3.3 </t>
  </si>
  <si>
    <t xml:space="preserve"> 5.3.4 </t>
  </si>
  <si>
    <t xml:space="preserve"> 5.3.5 </t>
  </si>
  <si>
    <t xml:space="preserve"> 5.3.6 </t>
  </si>
  <si>
    <t xml:space="preserve"> 5.3.7 </t>
  </si>
  <si>
    <t xml:space="preserve"> 5.3.8 </t>
  </si>
  <si>
    <t xml:space="preserve"> 4254 </t>
  </si>
  <si>
    <t>Laje pré-fabricada treliçada para piso ou cobertura, intereixo 38cm, h=12cm, el. enchimento em bloco cerâmico h=8cm, inclusive escoramento em madeira e capeamento 4cm.</t>
  </si>
  <si>
    <t xml:space="preserve"> 5.3.9 </t>
  </si>
  <si>
    <t xml:space="preserve"> 5.3.10 </t>
  </si>
  <si>
    <t xml:space="preserve"> 5.3.11 </t>
  </si>
  <si>
    <t xml:space="preserve"> 5.4 </t>
  </si>
  <si>
    <t xml:space="preserve"> 5.4.1 </t>
  </si>
  <si>
    <t xml:space="preserve"> 103321 </t>
  </si>
  <si>
    <t>ALVENARIA DE VEDAÇÃO DE BLOCOS VAZADOS DE CONCRETO DE 19X19X39 CM (ESPESSURA 19 CM) E ARGAMASSA DE ASSENTAMENTO COM PREPARO MANUAL. AF_12/2021</t>
  </si>
  <si>
    <t xml:space="preserve"> 5.4.2 </t>
  </si>
  <si>
    <t xml:space="preserve"> 5.5 </t>
  </si>
  <si>
    <t>Cobertura e drenagem</t>
  </si>
  <si>
    <t xml:space="preserve"> 5.5.1 </t>
  </si>
  <si>
    <t xml:space="preserve"> 5.5.2 </t>
  </si>
  <si>
    <t xml:space="preserve"> 100378 </t>
  </si>
  <si>
    <t>FABRICAÇÃO E INSTALAÇÃO DE TESOURA (INTEIRA OU MEIA) EM AÇO, VÃOS MAIORES QUE 6,0 M E MENORES QUE 12,0 M, INCLUSO IÇAMENTO. AF_07/2019</t>
  </si>
  <si>
    <t xml:space="preserve"> 5.5.3 </t>
  </si>
  <si>
    <t xml:space="preserve"> 5.5.4 </t>
  </si>
  <si>
    <t xml:space="preserve"> 5.5.5 </t>
  </si>
  <si>
    <t xml:space="preserve"> 5.5.6 </t>
  </si>
  <si>
    <t xml:space="preserve"> 12508 </t>
  </si>
  <si>
    <t>Estrutura Metálica p/ Cobertura c/Vigas-Treliça Pratt UDC75 e terças em UDC 127, 2 águas, sem lanternin, vãos 6,0 a 10,0m, pintado 1 d oxido ferro + 2 d esmalte epóxi branco, exceto forn. Telhas - Executada</t>
  </si>
  <si>
    <t xml:space="preserve"> 5.5.7 </t>
  </si>
  <si>
    <t xml:space="preserve"> 5.5.8 </t>
  </si>
  <si>
    <t xml:space="preserve"> 5.6 </t>
  </si>
  <si>
    <t xml:space="preserve"> 5.6.1 </t>
  </si>
  <si>
    <t xml:space="preserve"> 5.6.2 </t>
  </si>
  <si>
    <t xml:space="preserve"> 5.6.3 </t>
  </si>
  <si>
    <t xml:space="preserve"> 5.7 </t>
  </si>
  <si>
    <t xml:space="preserve"> 5.7.1 </t>
  </si>
  <si>
    <t xml:space="preserve"> 5.7.2 </t>
  </si>
  <si>
    <t xml:space="preserve"> 5.8 </t>
  </si>
  <si>
    <t xml:space="preserve"> 5.8.1 </t>
  </si>
  <si>
    <t xml:space="preserve"> 5.8.2 </t>
  </si>
  <si>
    <t xml:space="preserve"> 5.8.3 </t>
  </si>
  <si>
    <t xml:space="preserve"> 103914 </t>
  </si>
  <si>
    <t>EXECUÇÃO DE PISO INDUSTRIAL DE CONCRETO ARMADO, FCK = 20 MPA, ESPESSURA DE 14,0 CM. AF_04/2022</t>
  </si>
  <si>
    <t xml:space="preserve"> 5.8.4 </t>
  </si>
  <si>
    <t xml:space="preserve"> 5.8.5 </t>
  </si>
  <si>
    <t xml:space="preserve"> 5.9 </t>
  </si>
  <si>
    <t xml:space="preserve"> 5.9.1 </t>
  </si>
  <si>
    <t xml:space="preserve"> 5.9.2 </t>
  </si>
  <si>
    <t xml:space="preserve"> 12710 </t>
  </si>
  <si>
    <t>Porta de enrolar, em perfil meia cana fechado, em chapa de aço galvanizado nº22</t>
  </si>
  <si>
    <t xml:space="preserve"> 5.9.3 </t>
  </si>
  <si>
    <t xml:space="preserve"> 11347 </t>
  </si>
  <si>
    <t>Fornecimento e instalação de fachada em pele de vidro, em vidro laminado 3+3 refletivo</t>
  </si>
  <si>
    <t xml:space="preserve"> 5.9.4 </t>
  </si>
  <si>
    <t xml:space="preserve"> 12815 </t>
  </si>
  <si>
    <t>Escada metálica c/piso em chapa tipo Z, 3.0mm, patamar, 4.8mm, h = total= 3,60m Viga e Pilar metálico W150 x 13.0, incluso guarda corpo ø 2" , esp = 2,65mm  c/ pint fundo e acab. 2 demão (conforme projeto - Obra: ITPS)  - fornecimento e montagem</t>
  </si>
  <si>
    <t xml:space="preserve"> 5.10 </t>
  </si>
  <si>
    <t xml:space="preserve"> 5.10.1 </t>
  </si>
  <si>
    <t xml:space="preserve"> 91174 </t>
  </si>
  <si>
    <t>FIXAÇÃO DE TUBOS VERTICAIS DE PVC ÁGUA, PVC ESGOTO, PVC ÁGUA PLUVIAL, CPVC, PPR, COBRE OU AÇO, DIÂMETROS MAIORES QUE 40 MM E MENORES OU IGUAIS A 75 MM, COM ABRAÇADEIRA METÁLICA RÍGIDA TIPO U PERFIL 2 1/2", FIXADA EM PERFILADO EM PAREDE. AF_09/2023_PS</t>
  </si>
  <si>
    <t xml:space="preserve"> 5.10.2 </t>
  </si>
  <si>
    <t xml:space="preserve"> 5.10.3 </t>
  </si>
  <si>
    <t xml:space="preserve"> 93660 </t>
  </si>
  <si>
    <t>DISJUNTOR BIPOLAR TIPO DIN, CORRENTE NOMINAL DE 10A - FORNECIMENTO E INSTALAÇÃO. AF_10/2020</t>
  </si>
  <si>
    <t xml:space="preserve"> 5.10.4 </t>
  </si>
  <si>
    <t xml:space="preserve"> 101880 </t>
  </si>
  <si>
    <t>QUADRO DE DISTRIBUIÇÃO DE ENERGIA EM CHAPA DE AÇO GALVANIZADO, DE EMBUTIR, COM BARRAMENTO TRIFÁSICO, PARA 30 DISJUNTORES DIN 150A - FORNECIMENTO E INSTALAÇÃO. AF_10/2020</t>
  </si>
  <si>
    <t xml:space="preserve"> 5.10.5 </t>
  </si>
  <si>
    <t xml:space="preserve"> 93661 </t>
  </si>
  <si>
    <t>DISJUNTOR BIPOLAR TIPO DIN, CORRENTE NOMINAL DE 16A - FORNECIMENTO E INSTALAÇÃO. AF_10/2020</t>
  </si>
  <si>
    <t xml:space="preserve"> 5.10.6 </t>
  </si>
  <si>
    <t xml:space="preserve"> 5.10.7 </t>
  </si>
  <si>
    <t xml:space="preserve"> 5.10.8 </t>
  </si>
  <si>
    <t xml:space="preserve"> 5.10.9 </t>
  </si>
  <si>
    <t xml:space="preserve"> 5.10.10 </t>
  </si>
  <si>
    <t xml:space="preserve"> 5.10.11 </t>
  </si>
  <si>
    <t xml:space="preserve"> 97562 </t>
  </si>
  <si>
    <t>CURVA 135 GRAUS PARA ELETRODUTO, PVC, ROSCÁVEL, DN 25 MM (3/4"), PARA CIRCUITOS TERMINAIS, INSTALADA EM LAJE - FORNECIMENTO E INSTALAÇÃO. AF_03/2023</t>
  </si>
  <si>
    <t xml:space="preserve"> 5.10.12 </t>
  </si>
  <si>
    <t xml:space="preserve"> 5.10.13 </t>
  </si>
  <si>
    <t xml:space="preserve"> 5.10.14 </t>
  </si>
  <si>
    <t xml:space="preserve"> 101655 </t>
  </si>
  <si>
    <t>LUMINÁRIA DE LED PARA ILUMINAÇÃO PÚBLICA, DE 51 W ATÉ 67 W - FORNECIMENTO E INSTALAÇÃO. AF_08/2020</t>
  </si>
  <si>
    <t xml:space="preserve"> 5.10.15 </t>
  </si>
  <si>
    <t xml:space="preserve"> 97607 </t>
  </si>
  <si>
    <t>LUMINÁRIA ARANDELA TIPO TARTARUGA, DE SOBREPOR, COM 1 LÂMPADA LED DE 6 W, SEM REATOR - FORNECIMENTO E INSTALAÇÃO. AF_02/2020</t>
  </si>
  <si>
    <t xml:space="preserve"> 5.10.16 </t>
  </si>
  <si>
    <t xml:space="preserve"> 101632 </t>
  </si>
  <si>
    <t>RELÉ FOTOELÉTRICO PARA COMANDO DE ILUMINAÇÃO EXTERNA 1000 W - FORNECIMENTO E INSTALAÇÃO. AF_08/2020</t>
  </si>
  <si>
    <t xml:space="preserve"> 5.10.17 </t>
  </si>
  <si>
    <t xml:space="preserve"> 13606 </t>
  </si>
  <si>
    <t>Perfilado, pré-zincado  a fogo, perfurado 38 x 38mm</t>
  </si>
  <si>
    <t xml:space="preserve"> 5.10.18 </t>
  </si>
  <si>
    <t xml:space="preserve"> 5.10.19 </t>
  </si>
  <si>
    <t xml:space="preserve"> 5.10.20 </t>
  </si>
  <si>
    <t xml:space="preserve"> 5.10.21 </t>
  </si>
  <si>
    <t xml:space="preserve"> 5.10.22 </t>
  </si>
  <si>
    <t xml:space="preserve"> 5.10.23 </t>
  </si>
  <si>
    <t xml:space="preserve"> 5.10.24 </t>
  </si>
  <si>
    <t xml:space="preserve"> 5.10.25 </t>
  </si>
  <si>
    <t xml:space="preserve"> 5.10.26 </t>
  </si>
  <si>
    <t xml:space="preserve"> 5.10.27 </t>
  </si>
  <si>
    <t xml:space="preserve"> 5.10.28 </t>
  </si>
  <si>
    <t xml:space="preserve"> 5.10.29 </t>
  </si>
  <si>
    <t xml:space="preserve"> 5.10.30 </t>
  </si>
  <si>
    <t xml:space="preserve"> 101656 </t>
  </si>
  <si>
    <t>LUMINÁRIA DE LED PARA ILUMINAÇÃO PÚBLICA, DE 68 W ATÉ 97 W - FORNECIMENTO E INSTALAÇÃO. AF_08/2020</t>
  </si>
  <si>
    <t xml:space="preserve"> 5.11 </t>
  </si>
  <si>
    <t xml:space="preserve"> 5.11.1 </t>
  </si>
  <si>
    <t xml:space="preserve"> 5.11.2 </t>
  </si>
  <si>
    <t xml:space="preserve"> 5.11.3 </t>
  </si>
  <si>
    <t xml:space="preserve"> 5.11.4 </t>
  </si>
  <si>
    <t xml:space="preserve"> 5.11.5 </t>
  </si>
  <si>
    <t xml:space="preserve"> 060107 </t>
  </si>
  <si>
    <t>SBC</t>
  </si>
  <si>
    <t>ELETROCALHA PERFURADA TIPO ""U"" 100X50 CHAPA 20 SEM TAMPA</t>
  </si>
  <si>
    <t xml:space="preserve"> 5.11.6 </t>
  </si>
  <si>
    <t xml:space="preserve"> 5.11.7 </t>
  </si>
  <si>
    <t xml:space="preserve"> 5.11.8 </t>
  </si>
  <si>
    <t xml:space="preserve"> 5.11.9 </t>
  </si>
  <si>
    <t xml:space="preserve"> 5.12 </t>
  </si>
  <si>
    <t xml:space="preserve"> 5.12.1 </t>
  </si>
  <si>
    <t xml:space="preserve"> 5.12.2 </t>
  </si>
  <si>
    <t xml:space="preserve"> 5.12.3 </t>
  </si>
  <si>
    <t xml:space="preserve"> 5.12.4 </t>
  </si>
  <si>
    <t xml:space="preserve"> 5.12.5 </t>
  </si>
  <si>
    <t xml:space="preserve"> 5.12.6 </t>
  </si>
  <si>
    <t xml:space="preserve"> 5.12.7 </t>
  </si>
  <si>
    <t xml:space="preserve"> 5.12.8 </t>
  </si>
  <si>
    <t xml:space="preserve"> 5.12.9 </t>
  </si>
  <si>
    <t xml:space="preserve"> 5.12.10 </t>
  </si>
  <si>
    <t xml:space="preserve"> 5.12.11 </t>
  </si>
  <si>
    <t xml:space="preserve"> 5.12.12 </t>
  </si>
  <si>
    <t xml:space="preserve"> 5.12.13 </t>
  </si>
  <si>
    <t xml:space="preserve"> 5.12.14 </t>
  </si>
  <si>
    <t xml:space="preserve"> 5.13 </t>
  </si>
  <si>
    <t xml:space="preserve"> 5.13.1 </t>
  </si>
  <si>
    <t xml:space="preserve"> 88485 </t>
  </si>
  <si>
    <t>FUNDO SELADOR ACRÍLICO, APLICAÇÃO MANUAL EM PAREDE, UMA DEMÃO. AF_04/2023</t>
  </si>
  <si>
    <t xml:space="preserve"> 5.13.2 </t>
  </si>
  <si>
    <t xml:space="preserve"> 5.13.3 </t>
  </si>
  <si>
    <t xml:space="preserve"> 5.14 </t>
  </si>
  <si>
    <t xml:space="preserve"> 5.14.1 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</si>
  <si>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</si>
  <si>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AF_04/2019_PS</t>
  </si>
  <si>
    <t xml:space="preserve"> 5.15 </t>
  </si>
  <si>
    <t xml:space="preserve"> 5.15.1 </t>
  </si>
  <si>
    <t xml:space="preserve"> 6 </t>
  </si>
  <si>
    <t>FÁBRICA DE CHOCOLATE</t>
  </si>
  <si>
    <t xml:space="preserve"> 6.1 </t>
  </si>
  <si>
    <t xml:space="preserve"> 6.1.1 </t>
  </si>
  <si>
    <t xml:space="preserve"> 6.2 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</si>
  <si>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</si>
  <si>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</si>
  <si>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</si>
  <si>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</si>
  <si>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</si>
  <si>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</si>
  <si>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 6.2.7 </t>
  </si>
  <si>
    <t xml:space="preserve"> 6.2.8 </t>
  </si>
  <si>
    <t xml:space="preserve"> 6.2.9 </t>
  </si>
  <si>
    <t xml:space="preserve"> 6.2.10 </t>
  </si>
  <si>
    <t xml:space="preserve"> 6.3 </t>
  </si>
  <si>
    <t xml:space="preserve"> 6.3.1 </t>
  </si>
  <si>
    <t xml:space="preserve"> 6.3.2 </t>
  </si>
  <si>
    <t xml:space="preserve"> 6.3.3 </t>
  </si>
  <si>
    <t xml:space="preserve"> 6.3.4 </t>
  </si>
  <si>
    <t xml:space="preserve"> 6.3.5 </t>
  </si>
  <si>
    <t xml:space="preserve"> 6.3.6 </t>
  </si>
  <si>
    <t xml:space="preserve"> 6.3.7 </t>
  </si>
  <si>
    <t xml:space="preserve"> 6.3.8 </t>
  </si>
  <si>
    <t xml:space="preserve"> 6.3.9 </t>
  </si>
  <si>
    <t xml:space="preserve"> 6.4 </t>
  </si>
  <si>
    <t xml:space="preserve"> 6.4.1 </t>
  </si>
  <si>
    <t xml:space="preserve"> 103326 </t>
  </si>
  <si>
    <t>ALVENARIA DE VEDAÇÃO DE BLOCOS CERÂMICOS FURADOS NA VERTICAL DE 19X19X39 CM (ESPESSURA 19 CM) E ARGAMASSA DE ASSENTAMENTO COM PREPARO EM BETONEIRA. AF_12/2021</t>
  </si>
  <si>
    <t xml:space="preserve"> 6.4.2 </t>
  </si>
  <si>
    <t xml:space="preserve"> 6.5 </t>
  </si>
  <si>
    <t xml:space="preserve"> 6.5.1 </t>
  </si>
  <si>
    <t xml:space="preserve"> 6.5.2 </t>
  </si>
  <si>
    <t xml:space="preserve"> 6.5.3 </t>
  </si>
  <si>
    <t xml:space="preserve"> 6.5.4 </t>
  </si>
  <si>
    <t xml:space="preserve"> 6.5.5 </t>
  </si>
  <si>
    <t xml:space="preserve"> 6.5.6 </t>
  </si>
  <si>
    <t>Estrutura Metálica p/ Cobertura c/Vigas-Treliça Pratt UDC75 e terças em UDC 127, 2 águas, sem lanternin, vãos 6,0 a 10,0m, pintado 1 d oxido ferro + 2 d esmalte epóxi branco, exceto forn. Telhas - Executada - lanternin</t>
  </si>
  <si>
    <t xml:space="preserve"> 6.5.7 </t>
  </si>
  <si>
    <t xml:space="preserve"> 6.5.8 </t>
  </si>
  <si>
    <t xml:space="preserve"> 6.6 </t>
  </si>
  <si>
    <t xml:space="preserve"> 6.6.1 </t>
  </si>
  <si>
    <t xml:space="preserve"> 6.6.2 </t>
  </si>
  <si>
    <t xml:space="preserve"> 6.6.3 </t>
  </si>
  <si>
    <t xml:space="preserve"> 6.7 </t>
  </si>
  <si>
    <t xml:space="preserve"> 6.7.1 </t>
  </si>
  <si>
    <t xml:space="preserve"> 6.7.2 </t>
  </si>
  <si>
    <t xml:space="preserve"> 6.8 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</si>
  <si>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</si>
  <si>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</si>
  <si>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</si>
  <si>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</si>
  <si>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</si>
  <si>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6.9 </t>
  </si>
  <si>
    <t xml:space="preserve"> 6.9.1 </t>
  </si>
  <si>
    <t xml:space="preserve"> 6.10 </t>
  </si>
  <si>
    <t>Instalação Elétrica e SPDA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</si>
  <si>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</si>
  <si>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</si>
  <si>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</si>
  <si>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</si>
  <si>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</si>
  <si>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6.10.6 </t>
  </si>
  <si>
    <t xml:space="preserve"> 6.10.7 </t>
  </si>
  <si>
    <t xml:space="preserve"> 8188 </t>
  </si>
  <si>
    <t>Fornecimento e instalação de eletrocalha perfurada  38 x 38 x 6000mm, chapa 16 ( ref.: Mopa ou similar)</t>
  </si>
  <si>
    <t xml:space="preserve"> 6.10.8 </t>
  </si>
  <si>
    <t xml:space="preserve"> 6.10.9 </t>
  </si>
  <si>
    <t xml:space="preserve"> 6.10.10 </t>
  </si>
  <si>
    <t xml:space="preserve"> 6.10.11 </t>
  </si>
  <si>
    <t xml:space="preserve"> 6.10.12 </t>
  </si>
  <si>
    <t xml:space="preserve"> 6.10.13 </t>
  </si>
  <si>
    <t xml:space="preserve"> 6.10.14 </t>
  </si>
  <si>
    <t xml:space="preserve"> 6.10.15 </t>
  </si>
  <si>
    <t xml:space="preserve"> 6.10.16 </t>
  </si>
  <si>
    <t xml:space="preserve"> 6.10.17 </t>
  </si>
  <si>
    <t xml:space="preserve"> 6.10.18 </t>
  </si>
  <si>
    <t xml:space="preserve"> 6.10.19 </t>
  </si>
  <si>
    <t xml:space="preserve"> 6.10.20 </t>
  </si>
  <si>
    <t xml:space="preserve"> 6.10.21 </t>
  </si>
  <si>
    <t xml:space="preserve"> 6.10.22 </t>
  </si>
  <si>
    <t xml:space="preserve"> 6.10.23 </t>
  </si>
  <si>
    <t xml:space="preserve"> 6.10.24 </t>
  </si>
  <si>
    <t xml:space="preserve"> 6.10.25 </t>
  </si>
  <si>
    <t xml:space="preserve"> 6.10.26 </t>
  </si>
  <si>
    <t xml:space="preserve"> 6.10.27 </t>
  </si>
  <si>
    <t xml:space="preserve"> 6.10.28 </t>
  </si>
  <si>
    <t xml:space="preserve"> 9392 </t>
  </si>
  <si>
    <t>Cabo de cobre nú 35 mm2 - fornecimento e assentamento (3,16m/kg)</t>
  </si>
  <si>
    <t>kg</t>
  </si>
  <si>
    <t xml:space="preserve"> 6.10.29 </t>
  </si>
  <si>
    <t xml:space="preserve"> 3414 </t>
  </si>
  <si>
    <t>Cabo de cobre nú 50 mm2 - fornecimento</t>
  </si>
  <si>
    <t xml:space="preserve"> 6.10.30 </t>
  </si>
  <si>
    <t xml:space="preserve"> 96986 </t>
  </si>
  <si>
    <t>HASTE DE ATERRAMENTO, DIÂMETRO 3/4", COM 3 METROS - FORNECIMENTO E INSTALAÇÃO. AF_08/2023</t>
  </si>
  <si>
    <t xml:space="preserve"> 6.10.31 </t>
  </si>
  <si>
    <t xml:space="preserve"> 12915 </t>
  </si>
  <si>
    <t>Caixa de concreto pre moldado para aterramento, com tampa, 40 x 40 x 40, e = 5cm</t>
  </si>
  <si>
    <t xml:space="preserve"> 6.10.32 </t>
  </si>
  <si>
    <t xml:space="preserve"> 104749 </t>
  </si>
  <si>
    <t>CONECTOR GRAMPO METÁLICO TIPO OLHAL, PARA SPDA, PARA HASTE DE ATERRAMENTO DE 3/4'' E CABOS DE 10 A 50 MM2 - FORNECIMENTO E INSTALAÇÃO. AF_08/2023</t>
  </si>
  <si>
    <t xml:space="preserve"> 6.11 </t>
  </si>
  <si>
    <t xml:space="preserve"> 6.11.1 </t>
  </si>
  <si>
    <t xml:space="preserve"> 6.11.2 </t>
  </si>
  <si>
    <t xml:space="preserve"> 6.11.3 </t>
  </si>
  <si>
    <t xml:space="preserve"> 6.11.4 </t>
  </si>
  <si>
    <t xml:space="preserve"> 6.11.5 </t>
  </si>
  <si>
    <t xml:space="preserve"> 6.11.6 </t>
  </si>
  <si>
    <t xml:space="preserve"> 6.11.7 </t>
  </si>
  <si>
    <t xml:space="preserve"> 6.11.8 </t>
  </si>
  <si>
    <t xml:space="preserve"> 91855 </t>
  </si>
  <si>
    <t>ELETRODUTO FLEXÍVEL CORRUGADO REFORÇADO, PVC, DN 25 MM (3/4"), PARA CIRCUITOS TERMINAIS, INSTALADO EM PAREDE - FORNECIMENTO E INSTALAÇÃO. AF_03/2023</t>
  </si>
  <si>
    <t xml:space="preserve"> 6.11.9 </t>
  </si>
  <si>
    <t xml:space="preserve"> 6.11.10 </t>
  </si>
  <si>
    <t xml:space="preserve"> 6.12 </t>
  </si>
  <si>
    <t xml:space="preserve"> 6.12.1 </t>
  </si>
  <si>
    <t xml:space="preserve"> 6.12.2 </t>
  </si>
  <si>
    <t xml:space="preserve"> 6.12.3 </t>
  </si>
  <si>
    <t xml:space="preserve"> 6.12.4 </t>
  </si>
  <si>
    <t xml:space="preserve"> 6.12.5 </t>
  </si>
  <si>
    <t xml:space="preserve"> 6.12.6 </t>
  </si>
  <si>
    <t xml:space="preserve"> 6.12.7 </t>
  </si>
  <si>
    <t xml:space="preserve"> 6.12.8 </t>
  </si>
  <si>
    <t xml:space="preserve"> 6.12.9 </t>
  </si>
  <si>
    <t xml:space="preserve"> 6.12.10 </t>
  </si>
  <si>
    <t xml:space="preserve"> 6.12.11 </t>
  </si>
  <si>
    <t xml:space="preserve"> 97442 </t>
  </si>
  <si>
    <t>TÊ, EM AÇO, CONEXÃO RANHURADA, DN 80 (3"), INSTALADO EM PRUMADAS - FORNECIMENTO E INSTALAÇÃO. AF_10/2020</t>
  </si>
  <si>
    <t xml:space="preserve"> 6.12.12 </t>
  </si>
  <si>
    <t xml:space="preserve"> 6.12.13 </t>
  </si>
  <si>
    <t xml:space="preserve"> 6.12.14 </t>
  </si>
  <si>
    <t xml:space="preserve"> 6.12.15 </t>
  </si>
  <si>
    <t xml:space="preserve"> 6.12.16 </t>
  </si>
  <si>
    <t xml:space="preserve"> 90838 </t>
  </si>
  <si>
    <t>PORTA CORTA-FOGO 90X210X4CM - FORNECIMENTO E INSTALAÇÃO. AF_12/2019</t>
  </si>
  <si>
    <t xml:space="preserve"> 6.12.17 </t>
  </si>
  <si>
    <t xml:space="preserve"> 6.12.18 </t>
  </si>
  <si>
    <t xml:space="preserve"> 6.12.19 </t>
  </si>
  <si>
    <t xml:space="preserve"> 6.12.20 </t>
  </si>
  <si>
    <t xml:space="preserve"> 6.12.21 </t>
  </si>
  <si>
    <t xml:space="preserve"> 6.12.22 </t>
  </si>
  <si>
    <t xml:space="preserve"> 6.13 </t>
  </si>
  <si>
    <t xml:space="preserve"> 6.13.1 </t>
  </si>
  <si>
    <t xml:space="preserve"> 6.13.2 </t>
  </si>
  <si>
    <t xml:space="preserve"> 6.13.3 </t>
  </si>
  <si>
    <t xml:space="preserve"> 6.14 </t>
  </si>
  <si>
    <t xml:space="preserve"> 6.14.1 </t>
  </si>
  <si>
    <t>Obra</t>
  </si>
  <si>
    <t>Bancos</t>
  </si>
  <si>
    <t>B.D.I.</t>
  </si>
  <si>
    <t>Encargos Sociais</t>
  </si>
  <si>
    <t>PROJETO CISSB - CENTRO DE INOVAÇÃO EM SABERES E SABORES DA BARRA</t>
  </si>
  <si>
    <t xml:space="preserve">SINAPI - 10/2024 - Bahia
SICRO3 - 07/2024 - Bahia
ORSE - 08/2024 - Sergipe
</t>
  </si>
  <si>
    <t>25,0%</t>
  </si>
  <si>
    <t>Não Desonerado: 
Horista: 116,64%
Mensalista: 71,67%</t>
  </si>
  <si>
    <t xml:space="preserve">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</si>
</sst>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right" vertical="top" wrapText="1"/>
    </xf>
    <xf numFmtId="0" fontId="5" fillId="5" borderId="4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right" vertical="top" wrapText="1"/>
    </xf>
    <xf numFmtId="4" fontId="8" fillId="8" borderId="7" xfId="0" applyNumberFormat="1" applyFont="1" applyFill="1" applyBorder="1" applyAlignment="1">
      <alignment horizontal="right" vertical="top" wrapText="1"/>
    </xf>
    <xf numFmtId="164" fontId="9" fillId="9" borderId="8" xfId="0" applyNumberFormat="1" applyFont="1" applyFill="1" applyBorder="1" applyAlignment="1">
      <alignment horizontal="right" vertical="top" wrapText="1"/>
    </xf>
    <xf numFmtId="0" fontId="11" fillId="10" borderId="9" xfId="0" applyFont="1" applyFill="1" applyBorder="1" applyAlignment="1">
      <alignment horizontal="left" vertical="top" wrapText="1"/>
    </xf>
    <xf numFmtId="0" fontId="12" fillId="11" borderId="10" xfId="0" applyFont="1" applyFill="1" applyBorder="1" applyAlignment="1">
      <alignment horizontal="center" vertical="top" wrapText="1"/>
    </xf>
    <xf numFmtId="0" fontId="13" fillId="12" borderId="11" xfId="0" applyFont="1" applyFill="1" applyBorder="1" applyAlignment="1">
      <alignment horizontal="right" vertical="top" wrapText="1"/>
    </xf>
    <xf numFmtId="4" fontId="14" fillId="13" borderId="12" xfId="0" applyNumberFormat="1" applyFont="1" applyFill="1" applyBorder="1" applyAlignment="1">
      <alignment horizontal="right" vertical="top" wrapText="1"/>
    </xf>
    <xf numFmtId="164" fontId="15" fillId="14" borderId="13" xfId="0" applyNumberFormat="1" applyFont="1" applyFill="1" applyBorder="1" applyAlignment="1">
      <alignment horizontal="right" vertical="top" wrapText="1"/>
    </xf>
    <xf numFmtId="0" fontId="16" fillId="15" borderId="0" xfId="0" applyFont="1" applyFill="1" applyAlignment="1">
      <alignment horizontal="left" vertical="top" wrapText="1"/>
    </xf>
    <xf numFmtId="4" fontId="17" fillId="16" borderId="0" xfId="0" applyNumberFormat="1" applyFont="1" applyFill="1" applyAlignment="1">
      <alignment horizontal="right" vertical="top" wrapText="1"/>
    </xf>
    <xf numFmtId="164" fontId="18" fillId="17" borderId="0" xfId="0" applyNumberFormat="1" applyFont="1" applyFill="1" applyAlignment="1">
      <alignment horizontal="right" vertical="top" wrapText="1"/>
    </xf>
    <xf numFmtId="0" fontId="1" fillId="18" borderId="0" xfId="0" applyFont="1" applyFill="1" applyAlignment="1">
      <alignment horizontal="left" vertical="top" wrapText="1"/>
    </xf>
    <xf numFmtId="0" fontId="10" fillId="18" borderId="0" xfId="0" applyFont="1" applyFill="1" applyAlignment="1">
      <alignment horizontal="left" vertical="top" wrapText="1"/>
    </xf>
    <xf numFmtId="0" fontId="1" fillId="18" borderId="0" xfId="0" applyFont="1" applyFill="1" applyAlignment="1">
      <alignment horizontal="left" vertical="top" wrapText="1"/>
    </xf>
    <xf numFmtId="0" fontId="10" fillId="18" borderId="0" xfId="0" applyFont="1" applyFill="1" applyAlignment="1">
      <alignment horizontal="left" vertical="top" wrapText="1"/>
    </xf>
    <xf numFmtId="0" fontId="16" fillId="15" borderId="0" xfId="0" applyFont="1" applyFill="1" applyAlignment="1">
      <alignment horizontal="left" vertical="top" wrapText="1"/>
    </xf>
    <xf numFmtId="0" fontId="19" fillId="18" borderId="1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82"/>
  <sheetViews>
    <sheetView tabSelected="1" showOutlineSymbols="0" showWhiteSpace="0" workbookViewId="0">
      <selection activeCell="A582" sqref="A582:J582"/>
    </sheetView>
  </sheetViews>
  <sheetFormatPr defaultRowHeight="14.25" x14ac:dyDescent="0.2"/>
  <cols>
    <col min="1" max="2" width="13" bestFit="1" customWidth="1"/>
    <col min="3" max="3" width="13.25" bestFit="1" customWidth="1"/>
    <col min="4" max="4" width="60" bestFit="1" customWidth="1"/>
    <col min="5" max="5" width="8" bestFit="1" customWidth="1"/>
    <col min="6" max="11" width="13" bestFit="1" customWidth="1"/>
  </cols>
  <sheetData>
    <row r="1" spans="1:10" ht="15" x14ac:dyDescent="0.2">
      <c r="A1" s="19" t="s">
        <v>1117</v>
      </c>
      <c r="B1" s="19"/>
      <c r="C1" s="17" t="s">
        <v>1118</v>
      </c>
      <c r="D1" s="19" t="s">
        <v>1119</v>
      </c>
      <c r="E1" s="19"/>
      <c r="F1" s="19" t="s">
        <v>1120</v>
      </c>
      <c r="G1" s="19"/>
      <c r="H1" s="20"/>
      <c r="I1" s="20"/>
      <c r="J1" s="18"/>
    </row>
    <row r="2" spans="1:10" ht="94.9" customHeight="1" x14ac:dyDescent="0.2">
      <c r="A2" s="20" t="s">
        <v>1121</v>
      </c>
      <c r="B2" s="20"/>
      <c r="C2" s="18" t="s">
        <v>1122</v>
      </c>
      <c r="D2" s="20" t="s">
        <v>1123</v>
      </c>
      <c r="E2" s="20"/>
      <c r="F2" s="20" t="s">
        <v>1124</v>
      </c>
      <c r="G2" s="20"/>
      <c r="H2" s="20"/>
      <c r="I2" s="20"/>
      <c r="J2" s="18"/>
    </row>
    <row r="3" spans="1:10" ht="30" customHeight="1" x14ac:dyDescent="0.2">
      <c r="A3" s="14"/>
      <c r="B3" s="14"/>
      <c r="C3" s="14"/>
      <c r="D3" s="14"/>
      <c r="E3" s="14"/>
      <c r="F3" s="14"/>
      <c r="G3" s="14"/>
      <c r="H3" s="21" t="s">
        <v>0</v>
      </c>
      <c r="I3" s="21"/>
      <c r="J3" s="15">
        <f>I6 + I8 + I20 + I208 + I337 + I458</f>
        <v>0</v>
      </c>
    </row>
    <row r="4" spans="1:10" ht="20.100000000000001" customHeight="1" x14ac:dyDescent="0.2">
      <c r="A4" s="14"/>
      <c r="B4" s="14"/>
      <c r="C4" s="14"/>
      <c r="D4" s="14"/>
      <c r="E4" s="14"/>
      <c r="F4" s="14"/>
      <c r="G4" s="14"/>
      <c r="H4" s="21" t="s">
        <v>1</v>
      </c>
      <c r="I4" s="21"/>
      <c r="J4" s="16">
        <v>0.25</v>
      </c>
    </row>
    <row r="5" spans="1:10" ht="30" customHeight="1" x14ac:dyDescent="0.2">
      <c r="A5" s="1" t="s">
        <v>2</v>
      </c>
      <c r="B5" s="3" t="s">
        <v>3</v>
      </c>
      <c r="C5" s="1" t="s">
        <v>4</v>
      </c>
      <c r="D5" s="1" t="s">
        <v>5</v>
      </c>
      <c r="E5" s="2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</row>
    <row r="6" spans="1:10" ht="24" customHeight="1" x14ac:dyDescent="0.2">
      <c r="A6" s="4" t="s">
        <v>12</v>
      </c>
      <c r="B6" s="4" t="s">
        <v>13</v>
      </c>
      <c r="C6" s="4"/>
      <c r="D6" s="4" t="s">
        <v>14</v>
      </c>
      <c r="E6" s="5"/>
      <c r="F6" s="6">
        <v>1</v>
      </c>
      <c r="G6" s="6"/>
      <c r="H6" s="7">
        <f>I7</f>
        <v>0</v>
      </c>
      <c r="I6" s="7">
        <f t="shared" ref="I6:I69" si="0">TRUNC(F6 * H6,2)</f>
        <v>0</v>
      </c>
      <c r="J6" s="8"/>
    </row>
    <row r="7" spans="1:10" ht="26.1" customHeight="1" x14ac:dyDescent="0.2">
      <c r="A7" s="9" t="s">
        <v>15</v>
      </c>
      <c r="B7" s="9" t="s">
        <v>16</v>
      </c>
      <c r="C7" s="9" t="s">
        <v>17</v>
      </c>
      <c r="D7" s="9" t="s">
        <v>18</v>
      </c>
      <c r="E7" s="10" t="s">
        <v>19</v>
      </c>
      <c r="F7" s="11">
        <v>1</v>
      </c>
      <c r="G7" s="12"/>
      <c r="H7" s="12">
        <f>(TRUNC(G7 * J4,2) + G7)</f>
        <v>0</v>
      </c>
      <c r="I7" s="12">
        <f t="shared" si="0"/>
        <v>0</v>
      </c>
      <c r="J7" s="13"/>
    </row>
    <row r="8" spans="1:10" ht="24" customHeight="1" x14ac:dyDescent="0.2">
      <c r="A8" s="4" t="s">
        <v>20</v>
      </c>
      <c r="B8" s="4" t="s">
        <v>13</v>
      </c>
      <c r="C8" s="4"/>
      <c r="D8" s="4" t="s">
        <v>21</v>
      </c>
      <c r="E8" s="5"/>
      <c r="F8" s="6">
        <v>1</v>
      </c>
      <c r="G8" s="6"/>
      <c r="H8" s="7">
        <f>I9 + I10 + I11 + I12 + I13 + I14 + I15 + I16 + I17 + I18 + I19</f>
        <v>0</v>
      </c>
      <c r="I8" s="7">
        <f t="shared" si="0"/>
        <v>0</v>
      </c>
      <c r="J8" s="8"/>
    </row>
    <row r="9" spans="1:10" ht="51.95" customHeight="1" x14ac:dyDescent="0.2">
      <c r="A9" s="9" t="s">
        <v>22</v>
      </c>
      <c r="B9" s="9" t="s">
        <v>23</v>
      </c>
      <c r="C9" s="9" t="s">
        <v>24</v>
      </c>
      <c r="D9" s="9" t="s">
        <v>25</v>
      </c>
      <c r="E9" s="10" t="s">
        <v>26</v>
      </c>
      <c r="F9" s="11">
        <v>1</v>
      </c>
      <c r="G9" s="12"/>
      <c r="H9" s="12">
        <f>(TRUNC(G9 * J4,2) + G9)</f>
        <v>0</v>
      </c>
      <c r="I9" s="12">
        <f t="shared" si="0"/>
        <v>0</v>
      </c>
      <c r="J9" s="13"/>
    </row>
    <row r="10" spans="1:10" ht="26.1" customHeight="1" x14ac:dyDescent="0.2">
      <c r="A10" s="9" t="s">
        <v>27</v>
      </c>
      <c r="B10" s="9" t="s">
        <v>28</v>
      </c>
      <c r="C10" s="9" t="s">
        <v>24</v>
      </c>
      <c r="D10" s="9" t="s">
        <v>29</v>
      </c>
      <c r="E10" s="10" t="s">
        <v>30</v>
      </c>
      <c r="F10" s="11">
        <v>68</v>
      </c>
      <c r="G10" s="12"/>
      <c r="H10" s="12">
        <f>(TRUNC(G10 * J4,2) + G10)</f>
        <v>0</v>
      </c>
      <c r="I10" s="12">
        <f t="shared" si="0"/>
        <v>0</v>
      </c>
      <c r="J10" s="13"/>
    </row>
    <row r="11" spans="1:10" ht="39" customHeight="1" x14ac:dyDescent="0.2">
      <c r="A11" s="9" t="s">
        <v>31</v>
      </c>
      <c r="B11" s="9" t="s">
        <v>32</v>
      </c>
      <c r="C11" s="9" t="s">
        <v>24</v>
      </c>
      <c r="D11" s="9" t="s">
        <v>33</v>
      </c>
      <c r="E11" s="10" t="s">
        <v>19</v>
      </c>
      <c r="F11" s="11">
        <v>1</v>
      </c>
      <c r="G11" s="12"/>
      <c r="H11" s="12">
        <f>(TRUNC(G11 * J4,2) + G11)</f>
        <v>0</v>
      </c>
      <c r="I11" s="12">
        <f t="shared" si="0"/>
        <v>0</v>
      </c>
      <c r="J11" s="13"/>
    </row>
    <row r="12" spans="1:10" ht="26.1" customHeight="1" x14ac:dyDescent="0.2">
      <c r="A12" s="9" t="s">
        <v>34</v>
      </c>
      <c r="B12" s="9" t="s">
        <v>35</v>
      </c>
      <c r="C12" s="9" t="s">
        <v>24</v>
      </c>
      <c r="D12" s="9" t="s">
        <v>36</v>
      </c>
      <c r="E12" s="10" t="s">
        <v>19</v>
      </c>
      <c r="F12" s="11">
        <v>1</v>
      </c>
      <c r="G12" s="12"/>
      <c r="H12" s="12">
        <f>(TRUNC(G12 * J4,2) + G12)</f>
        <v>0</v>
      </c>
      <c r="I12" s="12">
        <f t="shared" si="0"/>
        <v>0</v>
      </c>
      <c r="J12" s="13"/>
    </row>
    <row r="13" spans="1:10" ht="39" customHeight="1" x14ac:dyDescent="0.2">
      <c r="A13" s="9" t="s">
        <v>37</v>
      </c>
      <c r="B13" s="9" t="s">
        <v>38</v>
      </c>
      <c r="C13" s="9" t="s">
        <v>24</v>
      </c>
      <c r="D13" s="9" t="s">
        <v>39</v>
      </c>
      <c r="E13" s="10" t="s">
        <v>19</v>
      </c>
      <c r="F13" s="11">
        <v>1</v>
      </c>
      <c r="G13" s="12"/>
      <c r="H13" s="12">
        <f>(TRUNC(G13 * J4,2) + G13)</f>
        <v>0</v>
      </c>
      <c r="I13" s="12">
        <f t="shared" si="0"/>
        <v>0</v>
      </c>
      <c r="J13" s="13"/>
    </row>
    <row r="14" spans="1:10" ht="26.1" customHeight="1" x14ac:dyDescent="0.2">
      <c r="A14" s="9" t="s">
        <v>40</v>
      </c>
      <c r="B14" s="9" t="s">
        <v>41</v>
      </c>
      <c r="C14" s="9" t="s">
        <v>24</v>
      </c>
      <c r="D14" s="9" t="s">
        <v>42</v>
      </c>
      <c r="E14" s="10" t="s">
        <v>19</v>
      </c>
      <c r="F14" s="11">
        <v>1</v>
      </c>
      <c r="G14" s="12"/>
      <c r="H14" s="12">
        <f>(TRUNC(G14 * J4,2) + G14)</f>
        <v>0</v>
      </c>
      <c r="I14" s="12">
        <f t="shared" si="0"/>
        <v>0</v>
      </c>
      <c r="J14" s="13"/>
    </row>
    <row r="15" spans="1:10" ht="39" customHeight="1" x14ac:dyDescent="0.2">
      <c r="A15" s="9" t="s">
        <v>43</v>
      </c>
      <c r="B15" s="9" t="s">
        <v>44</v>
      </c>
      <c r="C15" s="9" t="s">
        <v>24</v>
      </c>
      <c r="D15" s="9" t="s">
        <v>45</v>
      </c>
      <c r="E15" s="10" t="s">
        <v>30</v>
      </c>
      <c r="F15" s="11">
        <v>90</v>
      </c>
      <c r="G15" s="12"/>
      <c r="H15" s="12">
        <f>(TRUNC(G15 * J4,2) + G15)</f>
        <v>0</v>
      </c>
      <c r="I15" s="12">
        <f t="shared" si="0"/>
        <v>0</v>
      </c>
      <c r="J15" s="13"/>
    </row>
    <row r="16" spans="1:10" ht="39" customHeight="1" x14ac:dyDescent="0.2">
      <c r="A16" s="9" t="s">
        <v>46</v>
      </c>
      <c r="B16" s="9" t="s">
        <v>47</v>
      </c>
      <c r="C16" s="9" t="s">
        <v>24</v>
      </c>
      <c r="D16" s="9" t="s">
        <v>48</v>
      </c>
      <c r="E16" s="10" t="s">
        <v>19</v>
      </c>
      <c r="F16" s="11">
        <v>1</v>
      </c>
      <c r="G16" s="12"/>
      <c r="H16" s="12">
        <f>(TRUNC(G16 * J4,2) + G16)</f>
        <v>0</v>
      </c>
      <c r="I16" s="12">
        <f t="shared" si="0"/>
        <v>0</v>
      </c>
      <c r="J16" s="13"/>
    </row>
    <row r="17" spans="1:10" ht="39" customHeight="1" x14ac:dyDescent="0.2">
      <c r="A17" s="9" t="s">
        <v>49</v>
      </c>
      <c r="B17" s="9" t="s">
        <v>50</v>
      </c>
      <c r="C17" s="9" t="s">
        <v>51</v>
      </c>
      <c r="D17" s="9" t="s">
        <v>52</v>
      </c>
      <c r="E17" s="10" t="s">
        <v>30</v>
      </c>
      <c r="F17" s="11">
        <v>3500</v>
      </c>
      <c r="G17" s="12"/>
      <c r="H17" s="12">
        <f>(TRUNC(G17 * J4,2) + G17)</f>
        <v>0</v>
      </c>
      <c r="I17" s="12">
        <f t="shared" si="0"/>
        <v>0</v>
      </c>
      <c r="J17" s="13"/>
    </row>
    <row r="18" spans="1:10" ht="51.95" customHeight="1" x14ac:dyDescent="0.2">
      <c r="A18" s="9" t="s">
        <v>53</v>
      </c>
      <c r="B18" s="9" t="s">
        <v>54</v>
      </c>
      <c r="C18" s="9" t="s">
        <v>51</v>
      </c>
      <c r="D18" s="9" t="s">
        <v>55</v>
      </c>
      <c r="E18" s="10" t="s">
        <v>56</v>
      </c>
      <c r="F18" s="11">
        <v>525</v>
      </c>
      <c r="G18" s="12"/>
      <c r="H18" s="12">
        <f>(TRUNC(G18 * J4,2) + G18)</f>
        <v>0</v>
      </c>
      <c r="I18" s="12">
        <f t="shared" si="0"/>
        <v>0</v>
      </c>
      <c r="J18" s="13"/>
    </row>
    <row r="19" spans="1:10" ht="26.1" customHeight="1" x14ac:dyDescent="0.2">
      <c r="A19" s="9" t="s">
        <v>57</v>
      </c>
      <c r="B19" s="9" t="s">
        <v>58</v>
      </c>
      <c r="C19" s="9" t="s">
        <v>59</v>
      </c>
      <c r="D19" s="9" t="s">
        <v>60</v>
      </c>
      <c r="E19" s="10" t="s">
        <v>61</v>
      </c>
      <c r="F19" s="11">
        <v>15750</v>
      </c>
      <c r="G19" s="12"/>
      <c r="H19" s="12">
        <f>(TRUNC(G19 * J4,2) + G19)</f>
        <v>0</v>
      </c>
      <c r="I19" s="12">
        <f t="shared" si="0"/>
        <v>0</v>
      </c>
      <c r="J19" s="13"/>
    </row>
    <row r="20" spans="1:10" ht="24" customHeight="1" x14ac:dyDescent="0.2">
      <c r="A20" s="4" t="s">
        <v>62</v>
      </c>
      <c r="B20" s="4" t="s">
        <v>13</v>
      </c>
      <c r="C20" s="4"/>
      <c r="D20" s="4" t="s">
        <v>63</v>
      </c>
      <c r="E20" s="5"/>
      <c r="F20" s="6">
        <v>1</v>
      </c>
      <c r="G20" s="6"/>
      <c r="H20" s="7">
        <f>I21 + I23 + I37 + I53 + I58 + I64 + I73 + I80 + I88 + I112 + I125 + I170 + I174 + I194 + I203 + I206</f>
        <v>0</v>
      </c>
      <c r="I20" s="7">
        <f t="shared" si="0"/>
        <v>0</v>
      </c>
      <c r="J20" s="8"/>
    </row>
    <row r="21" spans="1:10" ht="24" customHeight="1" x14ac:dyDescent="0.2">
      <c r="A21" s="4" t="s">
        <v>64</v>
      </c>
      <c r="B21" s="4" t="s">
        <v>13</v>
      </c>
      <c r="C21" s="4"/>
      <c r="D21" s="4" t="s">
        <v>65</v>
      </c>
      <c r="E21" s="5"/>
      <c r="F21" s="6">
        <v>1</v>
      </c>
      <c r="G21" s="6"/>
      <c r="H21" s="7">
        <f>I22</f>
        <v>0</v>
      </c>
      <c r="I21" s="7">
        <f t="shared" si="0"/>
        <v>0</v>
      </c>
      <c r="J21" s="8"/>
    </row>
    <row r="22" spans="1:10" ht="39" customHeight="1" x14ac:dyDescent="0.2">
      <c r="A22" s="9" t="s">
        <v>66</v>
      </c>
      <c r="B22" s="9" t="s">
        <v>67</v>
      </c>
      <c r="C22" s="9" t="s">
        <v>51</v>
      </c>
      <c r="D22" s="9" t="s">
        <v>68</v>
      </c>
      <c r="E22" s="10" t="s">
        <v>69</v>
      </c>
      <c r="F22" s="11">
        <v>243.53</v>
      </c>
      <c r="G22" s="12"/>
      <c r="H22" s="12">
        <f>(TRUNC(G22 * J4,2) + G22)</f>
        <v>0</v>
      </c>
      <c r="I22" s="12">
        <f t="shared" si="0"/>
        <v>0</v>
      </c>
      <c r="J22" s="13"/>
    </row>
    <row r="23" spans="1:10" ht="24" customHeight="1" x14ac:dyDescent="0.2">
      <c r="A23" s="4" t="s">
        <v>70</v>
      </c>
      <c r="B23" s="4" t="s">
        <v>13</v>
      </c>
      <c r="C23" s="4"/>
      <c r="D23" s="4" t="s">
        <v>71</v>
      </c>
      <c r="E23" s="5"/>
      <c r="F23" s="6">
        <v>1</v>
      </c>
      <c r="G23" s="6"/>
      <c r="H23" s="7">
        <f>I24 + I25 + I26 + I27 + I28 + I29 + I30 + I31 + I32 + I33 + I34 + I35 + I36</f>
        <v>0</v>
      </c>
      <c r="I23" s="7">
        <f t="shared" si="0"/>
        <v>0</v>
      </c>
      <c r="J23" s="8"/>
    </row>
    <row r="24" spans="1:10" ht="65.099999999999994" customHeight="1" x14ac:dyDescent="0.2">
      <c r="A24" s="9" t="s">
        <v>72</v>
      </c>
      <c r="B24" s="9" t="s">
        <v>73</v>
      </c>
      <c r="C24" s="9" t="s">
        <v>51</v>
      </c>
      <c r="D24" s="9" t="s">
        <v>74</v>
      </c>
      <c r="E24" s="10" t="s">
        <v>56</v>
      </c>
      <c r="F24" s="11">
        <v>254.53</v>
      </c>
      <c r="G24" s="12"/>
      <c r="H24" s="12">
        <f>(TRUNC(G24 * J4,2) + G24)</f>
        <v>0</v>
      </c>
      <c r="I24" s="12">
        <f t="shared" si="0"/>
        <v>0</v>
      </c>
      <c r="J24" s="13"/>
    </row>
    <row r="25" spans="1:10" ht="26.1" customHeight="1" x14ac:dyDescent="0.2">
      <c r="A25" s="9" t="s">
        <v>75</v>
      </c>
      <c r="B25" s="9" t="s">
        <v>76</v>
      </c>
      <c r="C25" s="9" t="s">
        <v>51</v>
      </c>
      <c r="D25" s="9" t="s">
        <v>77</v>
      </c>
      <c r="E25" s="10" t="s">
        <v>56</v>
      </c>
      <c r="F25" s="11">
        <v>4.8</v>
      </c>
      <c r="G25" s="12"/>
      <c r="H25" s="12">
        <f>(TRUNC(G25 * J4,2) + G25)</f>
        <v>0</v>
      </c>
      <c r="I25" s="12">
        <f t="shared" si="0"/>
        <v>0</v>
      </c>
      <c r="J25" s="13"/>
    </row>
    <row r="26" spans="1:10" ht="26.1" customHeight="1" x14ac:dyDescent="0.2">
      <c r="A26" s="9" t="s">
        <v>78</v>
      </c>
      <c r="B26" s="9" t="s">
        <v>79</v>
      </c>
      <c r="C26" s="9" t="s">
        <v>51</v>
      </c>
      <c r="D26" s="9" t="s">
        <v>80</v>
      </c>
      <c r="E26" s="10" t="s">
        <v>81</v>
      </c>
      <c r="F26" s="11">
        <v>832.6</v>
      </c>
      <c r="G26" s="12"/>
      <c r="H26" s="12">
        <f>(TRUNC(G26 * J4,2) + G26)</f>
        <v>0</v>
      </c>
      <c r="I26" s="12">
        <f t="shared" si="0"/>
        <v>0</v>
      </c>
      <c r="J26" s="13"/>
    </row>
    <row r="27" spans="1:10" ht="26.1" customHeight="1" x14ac:dyDescent="0.2">
      <c r="A27" s="9" t="s">
        <v>82</v>
      </c>
      <c r="B27" s="9" t="s">
        <v>83</v>
      </c>
      <c r="C27" s="9" t="s">
        <v>51</v>
      </c>
      <c r="D27" s="9" t="s">
        <v>84</v>
      </c>
      <c r="E27" s="10" t="s">
        <v>81</v>
      </c>
      <c r="F27" s="11">
        <v>524.70000000000005</v>
      </c>
      <c r="G27" s="12"/>
      <c r="H27" s="12">
        <f>(TRUNC(G27 * J4,2) + G27)</f>
        <v>0</v>
      </c>
      <c r="I27" s="12">
        <f t="shared" si="0"/>
        <v>0</v>
      </c>
      <c r="J27" s="13"/>
    </row>
    <row r="28" spans="1:10" ht="26.1" customHeight="1" x14ac:dyDescent="0.2">
      <c r="A28" s="9" t="s">
        <v>85</v>
      </c>
      <c r="B28" s="9" t="s">
        <v>86</v>
      </c>
      <c r="C28" s="9" t="s">
        <v>51</v>
      </c>
      <c r="D28" s="9" t="s">
        <v>87</v>
      </c>
      <c r="E28" s="10" t="s">
        <v>81</v>
      </c>
      <c r="F28" s="11">
        <v>1549.6</v>
      </c>
      <c r="G28" s="12"/>
      <c r="H28" s="12">
        <f>(TRUNC(G28 * J4,2) + G28)</f>
        <v>0</v>
      </c>
      <c r="I28" s="12">
        <f t="shared" si="0"/>
        <v>0</v>
      </c>
      <c r="J28" s="13"/>
    </row>
    <row r="29" spans="1:10" ht="39" customHeight="1" x14ac:dyDescent="0.2">
      <c r="A29" s="9" t="s">
        <v>88</v>
      </c>
      <c r="B29" s="9" t="s">
        <v>89</v>
      </c>
      <c r="C29" s="9" t="s">
        <v>51</v>
      </c>
      <c r="D29" s="9" t="s">
        <v>90</v>
      </c>
      <c r="E29" s="10" t="s">
        <v>81</v>
      </c>
      <c r="F29" s="11">
        <v>932.1</v>
      </c>
      <c r="G29" s="12"/>
      <c r="H29" s="12">
        <f>(TRUNC(G29 * J4,2) + G29)</f>
        <v>0</v>
      </c>
      <c r="I29" s="12">
        <f t="shared" si="0"/>
        <v>0</v>
      </c>
      <c r="J29" s="13"/>
    </row>
    <row r="30" spans="1:10" ht="39" customHeight="1" x14ac:dyDescent="0.2">
      <c r="A30" s="9" t="s">
        <v>91</v>
      </c>
      <c r="B30" s="9" t="s">
        <v>92</v>
      </c>
      <c r="C30" s="9" t="s">
        <v>51</v>
      </c>
      <c r="D30" s="9" t="s">
        <v>93</v>
      </c>
      <c r="E30" s="10" t="s">
        <v>81</v>
      </c>
      <c r="F30" s="11">
        <v>521.70000000000005</v>
      </c>
      <c r="G30" s="12"/>
      <c r="H30" s="12">
        <f>(TRUNC(G30 * J4,2) + G30)</f>
        <v>0</v>
      </c>
      <c r="I30" s="12">
        <f t="shared" si="0"/>
        <v>0</v>
      </c>
      <c r="J30" s="13"/>
    </row>
    <row r="31" spans="1:10" ht="39" customHeight="1" x14ac:dyDescent="0.2">
      <c r="A31" s="9" t="s">
        <v>94</v>
      </c>
      <c r="B31" s="9" t="s">
        <v>95</v>
      </c>
      <c r="C31" s="9" t="s">
        <v>51</v>
      </c>
      <c r="D31" s="9" t="s">
        <v>96</v>
      </c>
      <c r="E31" s="10" t="s">
        <v>81</v>
      </c>
      <c r="F31" s="11">
        <v>369.8</v>
      </c>
      <c r="G31" s="12"/>
      <c r="H31" s="12">
        <f>(TRUNC(G31 * J4,2) + G31)</f>
        <v>0</v>
      </c>
      <c r="I31" s="12">
        <f t="shared" si="0"/>
        <v>0</v>
      </c>
      <c r="J31" s="13"/>
    </row>
    <row r="32" spans="1:10" ht="39" customHeight="1" x14ac:dyDescent="0.2">
      <c r="A32" s="9" t="s">
        <v>97</v>
      </c>
      <c r="B32" s="9" t="s">
        <v>98</v>
      </c>
      <c r="C32" s="9" t="s">
        <v>51</v>
      </c>
      <c r="D32" s="9" t="s">
        <v>99</v>
      </c>
      <c r="E32" s="10" t="s">
        <v>30</v>
      </c>
      <c r="F32" s="11">
        <v>710.75</v>
      </c>
      <c r="G32" s="12"/>
      <c r="H32" s="12">
        <f>(TRUNC(G32 * J4,2) + G32)</f>
        <v>0</v>
      </c>
      <c r="I32" s="12">
        <f t="shared" si="0"/>
        <v>0</v>
      </c>
      <c r="J32" s="13"/>
    </row>
    <row r="33" spans="1:10" ht="26.1" customHeight="1" x14ac:dyDescent="0.2">
      <c r="A33" s="9" t="s">
        <v>100</v>
      </c>
      <c r="B33" s="9" t="s">
        <v>101</v>
      </c>
      <c r="C33" s="9" t="s">
        <v>51</v>
      </c>
      <c r="D33" s="9" t="s">
        <v>102</v>
      </c>
      <c r="E33" s="10" t="s">
        <v>30</v>
      </c>
      <c r="F33" s="11">
        <v>620.79999999999995</v>
      </c>
      <c r="G33" s="12"/>
      <c r="H33" s="12">
        <f>(TRUNC(G33 * J4,2) + G33)</f>
        <v>0</v>
      </c>
      <c r="I33" s="12">
        <f t="shared" si="0"/>
        <v>0</v>
      </c>
      <c r="J33" s="13"/>
    </row>
    <row r="34" spans="1:10" ht="26.1" customHeight="1" x14ac:dyDescent="0.2">
      <c r="A34" s="9" t="s">
        <v>103</v>
      </c>
      <c r="B34" s="9" t="s">
        <v>104</v>
      </c>
      <c r="C34" s="9" t="s">
        <v>24</v>
      </c>
      <c r="D34" s="9" t="s">
        <v>105</v>
      </c>
      <c r="E34" s="10" t="s">
        <v>56</v>
      </c>
      <c r="F34" s="11">
        <v>63.52</v>
      </c>
      <c r="G34" s="12"/>
      <c r="H34" s="12">
        <f>(TRUNC(G34 * J4,2) + G34)</f>
        <v>0</v>
      </c>
      <c r="I34" s="12">
        <f t="shared" si="0"/>
        <v>0</v>
      </c>
      <c r="J34" s="13"/>
    </row>
    <row r="35" spans="1:10" ht="26.1" customHeight="1" x14ac:dyDescent="0.2">
      <c r="A35" s="9" t="s">
        <v>106</v>
      </c>
      <c r="B35" s="9" t="s">
        <v>107</v>
      </c>
      <c r="C35" s="9" t="s">
        <v>59</v>
      </c>
      <c r="D35" s="9" t="s">
        <v>108</v>
      </c>
      <c r="E35" s="10" t="s">
        <v>61</v>
      </c>
      <c r="F35" s="11">
        <v>35063.040000000001</v>
      </c>
      <c r="G35" s="12"/>
      <c r="H35" s="12">
        <f>(TRUNC(G35 * J4,2) + G35)</f>
        <v>0</v>
      </c>
      <c r="I35" s="12">
        <f t="shared" si="0"/>
        <v>0</v>
      </c>
      <c r="J35" s="13"/>
    </row>
    <row r="36" spans="1:10" ht="65.099999999999994" customHeight="1" x14ac:dyDescent="0.2">
      <c r="A36" s="9" t="s">
        <v>109</v>
      </c>
      <c r="B36" s="9" t="s">
        <v>110</v>
      </c>
      <c r="C36" s="9" t="s">
        <v>51</v>
      </c>
      <c r="D36" s="9" t="s">
        <v>111</v>
      </c>
      <c r="E36" s="10" t="s">
        <v>56</v>
      </c>
      <c r="F36" s="11">
        <v>190.56</v>
      </c>
      <c r="G36" s="12"/>
      <c r="H36" s="12">
        <f>(TRUNC(G36 * J4,2) + G36)</f>
        <v>0</v>
      </c>
      <c r="I36" s="12">
        <f t="shared" si="0"/>
        <v>0</v>
      </c>
      <c r="J36" s="13"/>
    </row>
    <row r="37" spans="1:10" ht="24" customHeight="1" x14ac:dyDescent="0.2">
      <c r="A37" s="4" t="s">
        <v>112</v>
      </c>
      <c r="B37" s="4" t="s">
        <v>13</v>
      </c>
      <c r="C37" s="4"/>
      <c r="D37" s="4" t="s">
        <v>113</v>
      </c>
      <c r="E37" s="5"/>
      <c r="F37" s="6">
        <v>1</v>
      </c>
      <c r="G37" s="6"/>
      <c r="H37" s="7">
        <f>I38 + I39 + I40 + I41 + I42 + I43 + I44 + I45 + I46 + I47 + I48</f>
        <v>0</v>
      </c>
      <c r="I37" s="7">
        <f t="shared" si="0"/>
        <v>0</v>
      </c>
      <c r="J37" s="8"/>
    </row>
    <row r="38" spans="1:10" ht="39" customHeight="1" x14ac:dyDescent="0.2">
      <c r="A38" s="9" t="s">
        <v>114</v>
      </c>
      <c r="B38" s="9" t="s">
        <v>98</v>
      </c>
      <c r="C38" s="9" t="s">
        <v>51</v>
      </c>
      <c r="D38" s="9" t="s">
        <v>99</v>
      </c>
      <c r="E38" s="10" t="s">
        <v>30</v>
      </c>
      <c r="F38" s="11">
        <v>979.14</v>
      </c>
      <c r="G38" s="12"/>
      <c r="H38" s="12">
        <f>(TRUNC(G38 * J4,2) + G38)</f>
        <v>0</v>
      </c>
      <c r="I38" s="12">
        <f t="shared" si="0"/>
        <v>0</v>
      </c>
      <c r="J38" s="13"/>
    </row>
    <row r="39" spans="1:10" ht="26.1" customHeight="1" x14ac:dyDescent="0.2">
      <c r="A39" s="9" t="s">
        <v>115</v>
      </c>
      <c r="B39" s="9" t="s">
        <v>116</v>
      </c>
      <c r="C39" s="9" t="s">
        <v>51</v>
      </c>
      <c r="D39" s="9" t="s">
        <v>117</v>
      </c>
      <c r="E39" s="10" t="s">
        <v>69</v>
      </c>
      <c r="F39" s="11">
        <v>3065</v>
      </c>
      <c r="G39" s="12"/>
      <c r="H39" s="12">
        <f>(TRUNC(G39 * J4,2) + G39)</f>
        <v>0</v>
      </c>
      <c r="I39" s="12">
        <f t="shared" si="0"/>
        <v>0</v>
      </c>
      <c r="J39" s="13"/>
    </row>
    <row r="40" spans="1:10" ht="26.1" customHeight="1" x14ac:dyDescent="0.2">
      <c r="A40" s="9" t="s">
        <v>118</v>
      </c>
      <c r="B40" s="9" t="s">
        <v>79</v>
      </c>
      <c r="C40" s="9" t="s">
        <v>51</v>
      </c>
      <c r="D40" s="9" t="s">
        <v>80</v>
      </c>
      <c r="E40" s="10" t="s">
        <v>81</v>
      </c>
      <c r="F40" s="11">
        <v>1612.4</v>
      </c>
      <c r="G40" s="12"/>
      <c r="H40" s="12">
        <f>(TRUNC(G40 * J4,2) + G40)</f>
        <v>0</v>
      </c>
      <c r="I40" s="12">
        <f t="shared" si="0"/>
        <v>0</v>
      </c>
      <c r="J40" s="13"/>
    </row>
    <row r="41" spans="1:10" ht="26.1" customHeight="1" x14ac:dyDescent="0.2">
      <c r="A41" s="9" t="s">
        <v>119</v>
      </c>
      <c r="B41" s="9" t="s">
        <v>83</v>
      </c>
      <c r="C41" s="9" t="s">
        <v>51</v>
      </c>
      <c r="D41" s="9" t="s">
        <v>84</v>
      </c>
      <c r="E41" s="10" t="s">
        <v>81</v>
      </c>
      <c r="F41" s="11">
        <v>196.6</v>
      </c>
      <c r="G41" s="12"/>
      <c r="H41" s="12">
        <f>(TRUNC(G41 * J4,2) + G41)</f>
        <v>0</v>
      </c>
      <c r="I41" s="12">
        <f t="shared" si="0"/>
        <v>0</v>
      </c>
      <c r="J41" s="13"/>
    </row>
    <row r="42" spans="1:10" ht="26.1" customHeight="1" x14ac:dyDescent="0.2">
      <c r="A42" s="9" t="s">
        <v>120</v>
      </c>
      <c r="B42" s="9" t="s">
        <v>86</v>
      </c>
      <c r="C42" s="9" t="s">
        <v>51</v>
      </c>
      <c r="D42" s="9" t="s">
        <v>87</v>
      </c>
      <c r="E42" s="10" t="s">
        <v>81</v>
      </c>
      <c r="F42" s="11">
        <v>1758.4</v>
      </c>
      <c r="G42" s="12"/>
      <c r="H42" s="12">
        <f>(TRUNC(G42 * J4,2) + G42)</f>
        <v>0</v>
      </c>
      <c r="I42" s="12">
        <f t="shared" si="0"/>
        <v>0</v>
      </c>
      <c r="J42" s="13"/>
    </row>
    <row r="43" spans="1:10" ht="39" customHeight="1" x14ac:dyDescent="0.2">
      <c r="A43" s="9" t="s">
        <v>121</v>
      </c>
      <c r="B43" s="9" t="s">
        <v>89</v>
      </c>
      <c r="C43" s="9" t="s">
        <v>51</v>
      </c>
      <c r="D43" s="9" t="s">
        <v>90</v>
      </c>
      <c r="E43" s="10" t="s">
        <v>81</v>
      </c>
      <c r="F43" s="11">
        <v>2264.9</v>
      </c>
      <c r="G43" s="12"/>
      <c r="H43" s="12">
        <f>(TRUNC(G43 * J4,2) + G43)</f>
        <v>0</v>
      </c>
      <c r="I43" s="12">
        <f t="shared" si="0"/>
        <v>0</v>
      </c>
      <c r="J43" s="13"/>
    </row>
    <row r="44" spans="1:10" ht="39" customHeight="1" x14ac:dyDescent="0.2">
      <c r="A44" s="9" t="s">
        <v>122</v>
      </c>
      <c r="B44" s="9" t="s">
        <v>92</v>
      </c>
      <c r="C44" s="9" t="s">
        <v>51</v>
      </c>
      <c r="D44" s="9" t="s">
        <v>93</v>
      </c>
      <c r="E44" s="10" t="s">
        <v>81</v>
      </c>
      <c r="F44" s="11">
        <v>2483.3000000000002</v>
      </c>
      <c r="G44" s="12"/>
      <c r="H44" s="12">
        <f>(TRUNC(G44 * J4,2) + G44)</f>
        <v>0</v>
      </c>
      <c r="I44" s="12">
        <f t="shared" si="0"/>
        <v>0</v>
      </c>
      <c r="J44" s="13"/>
    </row>
    <row r="45" spans="1:10" ht="39" customHeight="1" x14ac:dyDescent="0.2">
      <c r="A45" s="9" t="s">
        <v>123</v>
      </c>
      <c r="B45" s="9" t="s">
        <v>95</v>
      </c>
      <c r="C45" s="9" t="s">
        <v>51</v>
      </c>
      <c r="D45" s="9" t="s">
        <v>96</v>
      </c>
      <c r="E45" s="10" t="s">
        <v>81</v>
      </c>
      <c r="F45" s="11">
        <v>390.6</v>
      </c>
      <c r="G45" s="12"/>
      <c r="H45" s="12">
        <f>(TRUNC(G45 * J4,2) + G45)</f>
        <v>0</v>
      </c>
      <c r="I45" s="12">
        <f t="shared" si="0"/>
        <v>0</v>
      </c>
      <c r="J45" s="13"/>
    </row>
    <row r="46" spans="1:10" ht="26.1" customHeight="1" x14ac:dyDescent="0.2">
      <c r="A46" s="9" t="s">
        <v>124</v>
      </c>
      <c r="B46" s="9" t="s">
        <v>125</v>
      </c>
      <c r="C46" s="9" t="s">
        <v>24</v>
      </c>
      <c r="D46" s="9" t="s">
        <v>126</v>
      </c>
      <c r="E46" s="10" t="s">
        <v>56</v>
      </c>
      <c r="F46" s="11">
        <v>78.88</v>
      </c>
      <c r="G46" s="12"/>
      <c r="H46" s="12">
        <f>(TRUNC(G46 * J4,2) + G46)</f>
        <v>0</v>
      </c>
      <c r="I46" s="12">
        <f t="shared" si="0"/>
        <v>0</v>
      </c>
      <c r="J46" s="13"/>
    </row>
    <row r="47" spans="1:10" ht="26.1" customHeight="1" x14ac:dyDescent="0.2">
      <c r="A47" s="9" t="s">
        <v>127</v>
      </c>
      <c r="B47" s="9" t="s">
        <v>107</v>
      </c>
      <c r="C47" s="9" t="s">
        <v>59</v>
      </c>
      <c r="D47" s="9" t="s">
        <v>108</v>
      </c>
      <c r="E47" s="10" t="s">
        <v>61</v>
      </c>
      <c r="F47" s="11">
        <v>43497.599999999999</v>
      </c>
      <c r="G47" s="12"/>
      <c r="H47" s="12">
        <f>(TRUNC(G47 * J4,2) + G47)</f>
        <v>0</v>
      </c>
      <c r="I47" s="12">
        <f t="shared" si="0"/>
        <v>0</v>
      </c>
      <c r="J47" s="13"/>
    </row>
    <row r="48" spans="1:10" ht="24" customHeight="1" x14ac:dyDescent="0.2">
      <c r="A48" s="4" t="s">
        <v>128</v>
      </c>
      <c r="B48" s="4" t="s">
        <v>13</v>
      </c>
      <c r="C48" s="4"/>
      <c r="D48" s="4" t="s">
        <v>129</v>
      </c>
      <c r="E48" s="5"/>
      <c r="F48" s="6">
        <v>1</v>
      </c>
      <c r="G48" s="6"/>
      <c r="H48" s="7">
        <f>I49 + I50 + I51 + I52</f>
        <v>0</v>
      </c>
      <c r="I48" s="7">
        <f t="shared" si="0"/>
        <v>0</v>
      </c>
      <c r="J48" s="8"/>
    </row>
    <row r="49" spans="1:10" ht="26.1" customHeight="1" x14ac:dyDescent="0.2">
      <c r="A49" s="9" t="s">
        <v>130</v>
      </c>
      <c r="B49" s="9" t="s">
        <v>79</v>
      </c>
      <c r="C49" s="9" t="s">
        <v>51</v>
      </c>
      <c r="D49" s="9" t="s">
        <v>80</v>
      </c>
      <c r="E49" s="10" t="s">
        <v>81</v>
      </c>
      <c r="F49" s="11">
        <v>1945</v>
      </c>
      <c r="G49" s="12"/>
      <c r="H49" s="12">
        <f>(TRUNC(G49 * J4,2) + G49)</f>
        <v>0</v>
      </c>
      <c r="I49" s="12">
        <f t="shared" si="0"/>
        <v>0</v>
      </c>
      <c r="J49" s="13"/>
    </row>
    <row r="50" spans="1:10" ht="26.1" customHeight="1" x14ac:dyDescent="0.2">
      <c r="A50" s="9" t="s">
        <v>131</v>
      </c>
      <c r="B50" s="9" t="s">
        <v>132</v>
      </c>
      <c r="C50" s="9" t="s">
        <v>24</v>
      </c>
      <c r="D50" s="9" t="s">
        <v>133</v>
      </c>
      <c r="E50" s="10" t="s">
        <v>56</v>
      </c>
      <c r="F50" s="11">
        <v>136</v>
      </c>
      <c r="G50" s="12"/>
      <c r="H50" s="12">
        <f>(TRUNC(G50 * J4,2) + G50)</f>
        <v>0</v>
      </c>
      <c r="I50" s="12">
        <f t="shared" si="0"/>
        <v>0</v>
      </c>
      <c r="J50" s="13"/>
    </row>
    <row r="51" spans="1:10" ht="26.1" customHeight="1" x14ac:dyDescent="0.2">
      <c r="A51" s="9" t="s">
        <v>134</v>
      </c>
      <c r="B51" s="9" t="s">
        <v>107</v>
      </c>
      <c r="C51" s="9" t="s">
        <v>59</v>
      </c>
      <c r="D51" s="9" t="s">
        <v>108</v>
      </c>
      <c r="E51" s="10" t="s">
        <v>61</v>
      </c>
      <c r="F51" s="11">
        <v>75072</v>
      </c>
      <c r="G51" s="12"/>
      <c r="H51" s="12">
        <f>(TRUNC(G51 * J4,2) + G51)</f>
        <v>0</v>
      </c>
      <c r="I51" s="12">
        <f t="shared" si="0"/>
        <v>0</v>
      </c>
      <c r="J51" s="13"/>
    </row>
    <row r="52" spans="1:10" ht="51.95" customHeight="1" x14ac:dyDescent="0.2">
      <c r="A52" s="9" t="s">
        <v>135</v>
      </c>
      <c r="B52" s="9" t="s">
        <v>136</v>
      </c>
      <c r="C52" s="9" t="s">
        <v>24</v>
      </c>
      <c r="D52" s="9" t="s">
        <v>137</v>
      </c>
      <c r="E52" s="10" t="s">
        <v>30</v>
      </c>
      <c r="F52" s="11">
        <v>1581</v>
      </c>
      <c r="G52" s="12"/>
      <c r="H52" s="12">
        <f>(TRUNC(G52 * J4,2) + G52)</f>
        <v>0</v>
      </c>
      <c r="I52" s="12">
        <f t="shared" si="0"/>
        <v>0</v>
      </c>
      <c r="J52" s="13"/>
    </row>
    <row r="53" spans="1:10" ht="24" customHeight="1" x14ac:dyDescent="0.2">
      <c r="A53" s="4" t="s">
        <v>138</v>
      </c>
      <c r="B53" s="4" t="s">
        <v>13</v>
      </c>
      <c r="C53" s="4"/>
      <c r="D53" s="4" t="s">
        <v>139</v>
      </c>
      <c r="E53" s="5"/>
      <c r="F53" s="6">
        <v>1</v>
      </c>
      <c r="G53" s="6"/>
      <c r="H53" s="7">
        <f>I54 + I55 + I56 + I57</f>
        <v>0</v>
      </c>
      <c r="I53" s="7">
        <f t="shared" si="0"/>
        <v>0</v>
      </c>
      <c r="J53" s="8"/>
    </row>
    <row r="54" spans="1:10" ht="51.95" customHeight="1" x14ac:dyDescent="0.2">
      <c r="A54" s="9" t="s">
        <v>140</v>
      </c>
      <c r="B54" s="9" t="s">
        <v>141</v>
      </c>
      <c r="C54" s="9" t="s">
        <v>51</v>
      </c>
      <c r="D54" s="9" t="s">
        <v>142</v>
      </c>
      <c r="E54" s="10" t="s">
        <v>30</v>
      </c>
      <c r="F54" s="11">
        <v>47.8</v>
      </c>
      <c r="G54" s="12"/>
      <c r="H54" s="12">
        <f>(TRUNC(G54 * J4,2) + G54)</f>
        <v>0</v>
      </c>
      <c r="I54" s="12">
        <f t="shared" si="0"/>
        <v>0</v>
      </c>
      <c r="J54" s="13"/>
    </row>
    <row r="55" spans="1:10" ht="51.95" customHeight="1" x14ac:dyDescent="0.2">
      <c r="A55" s="9" t="s">
        <v>143</v>
      </c>
      <c r="B55" s="9" t="s">
        <v>144</v>
      </c>
      <c r="C55" s="9" t="s">
        <v>51</v>
      </c>
      <c r="D55" s="9" t="s">
        <v>145</v>
      </c>
      <c r="E55" s="10" t="s">
        <v>30</v>
      </c>
      <c r="F55" s="11">
        <v>1147.74</v>
      </c>
      <c r="G55" s="12"/>
      <c r="H55" s="12">
        <f>(TRUNC(G55 * J4,2) + G55)</f>
        <v>0</v>
      </c>
      <c r="I55" s="12">
        <f t="shared" si="0"/>
        <v>0</v>
      </c>
      <c r="J55" s="13"/>
    </row>
    <row r="56" spans="1:10" ht="51.95" customHeight="1" x14ac:dyDescent="0.2">
      <c r="A56" s="9" t="s">
        <v>146</v>
      </c>
      <c r="B56" s="9" t="s">
        <v>147</v>
      </c>
      <c r="C56" s="9" t="s">
        <v>51</v>
      </c>
      <c r="D56" s="9" t="s">
        <v>148</v>
      </c>
      <c r="E56" s="10" t="s">
        <v>30</v>
      </c>
      <c r="F56" s="11">
        <v>567.38</v>
      </c>
      <c r="G56" s="12"/>
      <c r="H56" s="12">
        <f>(TRUNC(G56 * J4,2) + G56)</f>
        <v>0</v>
      </c>
      <c r="I56" s="12">
        <f t="shared" si="0"/>
        <v>0</v>
      </c>
      <c r="J56" s="13"/>
    </row>
    <row r="57" spans="1:10" ht="26.1" customHeight="1" x14ac:dyDescent="0.2">
      <c r="A57" s="9" t="s">
        <v>149</v>
      </c>
      <c r="B57" s="9" t="s">
        <v>150</v>
      </c>
      <c r="C57" s="9" t="s">
        <v>51</v>
      </c>
      <c r="D57" s="9" t="s">
        <v>151</v>
      </c>
      <c r="E57" s="10" t="s">
        <v>69</v>
      </c>
      <c r="F57" s="11">
        <v>106.64</v>
      </c>
      <c r="G57" s="12"/>
      <c r="H57" s="12">
        <f>(TRUNC(G57 * J4,2) + G57)</f>
        <v>0</v>
      </c>
      <c r="I57" s="12">
        <f t="shared" si="0"/>
        <v>0</v>
      </c>
      <c r="J57" s="13"/>
    </row>
    <row r="58" spans="1:10" ht="24" customHeight="1" x14ac:dyDescent="0.2">
      <c r="A58" s="4" t="s">
        <v>152</v>
      </c>
      <c r="B58" s="4" t="s">
        <v>13</v>
      </c>
      <c r="C58" s="4"/>
      <c r="D58" s="4" t="s">
        <v>153</v>
      </c>
      <c r="E58" s="5"/>
      <c r="F58" s="6">
        <v>1</v>
      </c>
      <c r="G58" s="6"/>
      <c r="H58" s="7">
        <f>I59 + I60 + I61 + I62 + I63</f>
        <v>0</v>
      </c>
      <c r="I58" s="7">
        <f t="shared" si="0"/>
        <v>0</v>
      </c>
      <c r="J58" s="8"/>
    </row>
    <row r="59" spans="1:10" ht="51.95" customHeight="1" x14ac:dyDescent="0.2">
      <c r="A59" s="9" t="s">
        <v>154</v>
      </c>
      <c r="B59" s="9" t="s">
        <v>155</v>
      </c>
      <c r="C59" s="9" t="s">
        <v>51</v>
      </c>
      <c r="D59" s="9" t="s">
        <v>156</v>
      </c>
      <c r="E59" s="10" t="s">
        <v>81</v>
      </c>
      <c r="F59" s="11">
        <v>15969</v>
      </c>
      <c r="G59" s="12"/>
      <c r="H59" s="12">
        <f>(TRUNC(G59 * J4,2) + G59)</f>
        <v>0</v>
      </c>
      <c r="I59" s="12">
        <f t="shared" si="0"/>
        <v>0</v>
      </c>
      <c r="J59" s="13"/>
    </row>
    <row r="60" spans="1:10" ht="39" customHeight="1" x14ac:dyDescent="0.2">
      <c r="A60" s="9" t="s">
        <v>157</v>
      </c>
      <c r="B60" s="9" t="s">
        <v>158</v>
      </c>
      <c r="C60" s="9" t="s">
        <v>51</v>
      </c>
      <c r="D60" s="9" t="s">
        <v>159</v>
      </c>
      <c r="E60" s="10" t="s">
        <v>30</v>
      </c>
      <c r="F60" s="11">
        <v>769.84</v>
      </c>
      <c r="G60" s="12"/>
      <c r="H60" s="12">
        <f>(TRUNC(G60 * J4,2) + G60)</f>
        <v>0</v>
      </c>
      <c r="I60" s="12">
        <f t="shared" si="0"/>
        <v>0</v>
      </c>
      <c r="J60" s="13"/>
    </row>
    <row r="61" spans="1:10" ht="39" customHeight="1" x14ac:dyDescent="0.2">
      <c r="A61" s="9" t="s">
        <v>160</v>
      </c>
      <c r="B61" s="9" t="s">
        <v>161</v>
      </c>
      <c r="C61" s="9" t="s">
        <v>51</v>
      </c>
      <c r="D61" s="9" t="s">
        <v>162</v>
      </c>
      <c r="E61" s="10" t="s">
        <v>69</v>
      </c>
      <c r="F61" s="11">
        <v>86.24</v>
      </c>
      <c r="G61" s="12"/>
      <c r="H61" s="12">
        <f>(TRUNC(G61 * J4,2) + G61)</f>
        <v>0</v>
      </c>
      <c r="I61" s="12">
        <f t="shared" si="0"/>
        <v>0</v>
      </c>
      <c r="J61" s="13"/>
    </row>
    <row r="62" spans="1:10" ht="26.1" customHeight="1" x14ac:dyDescent="0.2">
      <c r="A62" s="9" t="s">
        <v>163</v>
      </c>
      <c r="B62" s="9" t="s">
        <v>164</v>
      </c>
      <c r="C62" s="9" t="s">
        <v>51</v>
      </c>
      <c r="D62" s="9" t="s">
        <v>165</v>
      </c>
      <c r="E62" s="10" t="s">
        <v>69</v>
      </c>
      <c r="F62" s="11">
        <v>128</v>
      </c>
      <c r="G62" s="12"/>
      <c r="H62" s="12">
        <f>(TRUNC(G62 * J4,2) + G62)</f>
        <v>0</v>
      </c>
      <c r="I62" s="12">
        <f t="shared" si="0"/>
        <v>0</v>
      </c>
      <c r="J62" s="13"/>
    </row>
    <row r="63" spans="1:10" ht="26.1" customHeight="1" x14ac:dyDescent="0.2">
      <c r="A63" s="9" t="s">
        <v>166</v>
      </c>
      <c r="B63" s="9" t="s">
        <v>167</v>
      </c>
      <c r="C63" s="9" t="s">
        <v>51</v>
      </c>
      <c r="D63" s="9" t="s">
        <v>168</v>
      </c>
      <c r="E63" s="10" t="s">
        <v>69</v>
      </c>
      <c r="F63" s="11">
        <v>191.58</v>
      </c>
      <c r="G63" s="12"/>
      <c r="H63" s="12">
        <f>(TRUNC(G63 * J4,2) + G63)</f>
        <v>0</v>
      </c>
      <c r="I63" s="12">
        <f t="shared" si="0"/>
        <v>0</v>
      </c>
      <c r="J63" s="13"/>
    </row>
    <row r="64" spans="1:10" ht="24" customHeight="1" x14ac:dyDescent="0.2">
      <c r="A64" s="4" t="s">
        <v>169</v>
      </c>
      <c r="B64" s="4" t="s">
        <v>13</v>
      </c>
      <c r="C64" s="4"/>
      <c r="D64" s="4" t="s">
        <v>170</v>
      </c>
      <c r="E64" s="5"/>
      <c r="F64" s="6">
        <v>1</v>
      </c>
      <c r="G64" s="6"/>
      <c r="H64" s="7">
        <f>I65 + I66 + I67 + I68 + I69 + I70 + I71 + I72</f>
        <v>0</v>
      </c>
      <c r="I64" s="7">
        <f t="shared" si="0"/>
        <v>0</v>
      </c>
      <c r="J64" s="8"/>
    </row>
    <row r="65" spans="1:10" ht="39" customHeight="1" x14ac:dyDescent="0.2">
      <c r="A65" s="9" t="s">
        <v>171</v>
      </c>
      <c r="B65" s="9" t="s">
        <v>172</v>
      </c>
      <c r="C65" s="9" t="s">
        <v>51</v>
      </c>
      <c r="D65" s="9" t="s">
        <v>173</v>
      </c>
      <c r="E65" s="10" t="s">
        <v>30</v>
      </c>
      <c r="F65" s="11">
        <v>3509.02</v>
      </c>
      <c r="G65" s="12"/>
      <c r="H65" s="12">
        <f>(TRUNC(G65 * J4,2) + G65)</f>
        <v>0</v>
      </c>
      <c r="I65" s="12">
        <f t="shared" si="0"/>
        <v>0</v>
      </c>
      <c r="J65" s="13"/>
    </row>
    <row r="66" spans="1:10" ht="51.95" customHeight="1" x14ac:dyDescent="0.2">
      <c r="A66" s="9" t="s">
        <v>174</v>
      </c>
      <c r="B66" s="9" t="s">
        <v>175</v>
      </c>
      <c r="C66" s="9" t="s">
        <v>51</v>
      </c>
      <c r="D66" s="9" t="s">
        <v>176</v>
      </c>
      <c r="E66" s="10" t="s">
        <v>30</v>
      </c>
      <c r="F66" s="11">
        <v>1190.28</v>
      </c>
      <c r="G66" s="12"/>
      <c r="H66" s="12">
        <f>(TRUNC(G66 * J4,2) + G66)</f>
        <v>0</v>
      </c>
      <c r="I66" s="12">
        <f t="shared" si="0"/>
        <v>0</v>
      </c>
      <c r="J66" s="13"/>
    </row>
    <row r="67" spans="1:10" ht="51.95" customHeight="1" x14ac:dyDescent="0.2">
      <c r="A67" s="9" t="s">
        <v>177</v>
      </c>
      <c r="B67" s="9" t="s">
        <v>178</v>
      </c>
      <c r="C67" s="9" t="s">
        <v>51</v>
      </c>
      <c r="D67" s="9" t="s">
        <v>179</v>
      </c>
      <c r="E67" s="10" t="s">
        <v>30</v>
      </c>
      <c r="F67" s="11">
        <v>3509.02</v>
      </c>
      <c r="G67" s="12"/>
      <c r="H67" s="12">
        <f>(TRUNC(G67 * J4,2) + G67)</f>
        <v>0</v>
      </c>
      <c r="I67" s="12">
        <f t="shared" si="0"/>
        <v>0</v>
      </c>
      <c r="J67" s="13"/>
    </row>
    <row r="68" spans="1:10" ht="39" customHeight="1" x14ac:dyDescent="0.2">
      <c r="A68" s="9" t="s">
        <v>180</v>
      </c>
      <c r="B68" s="9" t="s">
        <v>181</v>
      </c>
      <c r="C68" s="9" t="s">
        <v>51</v>
      </c>
      <c r="D68" s="9" t="s">
        <v>182</v>
      </c>
      <c r="E68" s="10" t="s">
        <v>30</v>
      </c>
      <c r="F68" s="11">
        <v>1190.28</v>
      </c>
      <c r="G68" s="12"/>
      <c r="H68" s="12">
        <f>(TRUNC(G68 * J4,2) + G68)</f>
        <v>0</v>
      </c>
      <c r="I68" s="12">
        <f t="shared" si="0"/>
        <v>0</v>
      </c>
      <c r="J68" s="13"/>
    </row>
    <row r="69" spans="1:10" ht="39" customHeight="1" x14ac:dyDescent="0.2">
      <c r="A69" s="9" t="s">
        <v>183</v>
      </c>
      <c r="B69" s="9" t="s">
        <v>184</v>
      </c>
      <c r="C69" s="9" t="s">
        <v>51</v>
      </c>
      <c r="D69" s="9" t="s">
        <v>185</v>
      </c>
      <c r="E69" s="10" t="s">
        <v>30</v>
      </c>
      <c r="F69" s="11">
        <v>650.37</v>
      </c>
      <c r="G69" s="12"/>
      <c r="H69" s="12">
        <f>(TRUNC(G69 * J4,2) + G69)</f>
        <v>0</v>
      </c>
      <c r="I69" s="12">
        <f t="shared" si="0"/>
        <v>0</v>
      </c>
      <c r="J69" s="13"/>
    </row>
    <row r="70" spans="1:10" ht="39" customHeight="1" x14ac:dyDescent="0.2">
      <c r="A70" s="9" t="s">
        <v>186</v>
      </c>
      <c r="B70" s="9" t="s">
        <v>187</v>
      </c>
      <c r="C70" s="9" t="s">
        <v>51</v>
      </c>
      <c r="D70" s="9" t="s">
        <v>188</v>
      </c>
      <c r="E70" s="10" t="s">
        <v>30</v>
      </c>
      <c r="F70" s="11">
        <v>419.97</v>
      </c>
      <c r="G70" s="12"/>
      <c r="H70" s="12">
        <f>(TRUNC(G70 * J4,2) + G70)</f>
        <v>0</v>
      </c>
      <c r="I70" s="12">
        <f t="shared" ref="I70:I133" si="1">TRUNC(F70 * H70,2)</f>
        <v>0</v>
      </c>
      <c r="J70" s="13"/>
    </row>
    <row r="71" spans="1:10" ht="26.1" customHeight="1" x14ac:dyDescent="0.2">
      <c r="A71" s="9" t="s">
        <v>189</v>
      </c>
      <c r="B71" s="9" t="s">
        <v>190</v>
      </c>
      <c r="C71" s="9" t="s">
        <v>51</v>
      </c>
      <c r="D71" s="9" t="s">
        <v>191</v>
      </c>
      <c r="E71" s="10" t="s">
        <v>30</v>
      </c>
      <c r="F71" s="11">
        <v>148.76</v>
      </c>
      <c r="G71" s="12"/>
      <c r="H71" s="12">
        <f>(TRUNC(G71 * J4,2) + G71)</f>
        <v>0</v>
      </c>
      <c r="I71" s="12">
        <f t="shared" si="1"/>
        <v>0</v>
      </c>
      <c r="J71" s="13"/>
    </row>
    <row r="72" spans="1:10" ht="39" customHeight="1" x14ac:dyDescent="0.2">
      <c r="A72" s="9" t="s">
        <v>192</v>
      </c>
      <c r="B72" s="9" t="s">
        <v>193</v>
      </c>
      <c r="C72" s="9" t="s">
        <v>24</v>
      </c>
      <c r="D72" s="9" t="s">
        <v>194</v>
      </c>
      <c r="E72" s="10" t="s">
        <v>30</v>
      </c>
      <c r="F72" s="11">
        <v>147.18</v>
      </c>
      <c r="G72" s="12"/>
      <c r="H72" s="12">
        <f>(TRUNC(G72 * J4,2) + G72)</f>
        <v>0</v>
      </c>
      <c r="I72" s="12">
        <f t="shared" si="1"/>
        <v>0</v>
      </c>
      <c r="J72" s="13"/>
    </row>
    <row r="73" spans="1:10" ht="24" customHeight="1" x14ac:dyDescent="0.2">
      <c r="A73" s="4" t="s">
        <v>195</v>
      </c>
      <c r="B73" s="4" t="s">
        <v>13</v>
      </c>
      <c r="C73" s="4"/>
      <c r="D73" s="4" t="s">
        <v>196</v>
      </c>
      <c r="E73" s="5"/>
      <c r="F73" s="6">
        <v>1</v>
      </c>
      <c r="G73" s="6"/>
      <c r="H73" s="7">
        <f>I74 + I75 + I76 + I77 + I78 + I79</f>
        <v>0</v>
      </c>
      <c r="I73" s="7">
        <f t="shared" si="1"/>
        <v>0</v>
      </c>
      <c r="J73" s="8"/>
    </row>
    <row r="74" spans="1:10" ht="26.1" customHeight="1" x14ac:dyDescent="0.2">
      <c r="A74" s="9" t="s">
        <v>197</v>
      </c>
      <c r="B74" s="9" t="s">
        <v>198</v>
      </c>
      <c r="C74" s="9" t="s">
        <v>51</v>
      </c>
      <c r="D74" s="9" t="s">
        <v>199</v>
      </c>
      <c r="E74" s="10" t="s">
        <v>56</v>
      </c>
      <c r="F74" s="11">
        <v>43.7</v>
      </c>
      <c r="G74" s="12"/>
      <c r="H74" s="12">
        <f>(TRUNC(G74 * J4,2) + G74)</f>
        <v>0</v>
      </c>
      <c r="I74" s="12">
        <f t="shared" si="1"/>
        <v>0</v>
      </c>
      <c r="J74" s="13"/>
    </row>
    <row r="75" spans="1:10" ht="26.1" customHeight="1" x14ac:dyDescent="0.2">
      <c r="A75" s="9" t="s">
        <v>200</v>
      </c>
      <c r="B75" s="9" t="s">
        <v>201</v>
      </c>
      <c r="C75" s="9" t="s">
        <v>51</v>
      </c>
      <c r="D75" s="9" t="s">
        <v>202</v>
      </c>
      <c r="E75" s="10" t="s">
        <v>30</v>
      </c>
      <c r="F75" s="11">
        <v>819.49</v>
      </c>
      <c r="G75" s="12"/>
      <c r="H75" s="12">
        <f>(TRUNC(G75 * J4,2) + G75)</f>
        <v>0</v>
      </c>
      <c r="I75" s="12">
        <f t="shared" si="1"/>
        <v>0</v>
      </c>
      <c r="J75" s="13"/>
    </row>
    <row r="76" spans="1:10" ht="24" customHeight="1" x14ac:dyDescent="0.2">
      <c r="A76" s="9" t="s">
        <v>203</v>
      </c>
      <c r="B76" s="9" t="s">
        <v>204</v>
      </c>
      <c r="C76" s="9" t="s">
        <v>51</v>
      </c>
      <c r="D76" s="9" t="s">
        <v>205</v>
      </c>
      <c r="E76" s="10" t="s">
        <v>30</v>
      </c>
      <c r="F76" s="11">
        <v>218.47</v>
      </c>
      <c r="G76" s="12"/>
      <c r="H76" s="12">
        <f>(TRUNC(G76 * J4,2) + G76)</f>
        <v>0</v>
      </c>
      <c r="I76" s="12">
        <f t="shared" si="1"/>
        <v>0</v>
      </c>
      <c r="J76" s="13"/>
    </row>
    <row r="77" spans="1:10" ht="26.1" customHeight="1" x14ac:dyDescent="0.2">
      <c r="A77" s="9" t="s">
        <v>206</v>
      </c>
      <c r="B77" s="9" t="s">
        <v>207</v>
      </c>
      <c r="C77" s="9" t="s">
        <v>51</v>
      </c>
      <c r="D77" s="9" t="s">
        <v>208</v>
      </c>
      <c r="E77" s="10" t="s">
        <v>30</v>
      </c>
      <c r="F77" s="11">
        <v>819.49</v>
      </c>
      <c r="G77" s="12"/>
      <c r="H77" s="12">
        <f>(TRUNC(G77 * J4,2) + G77)</f>
        <v>0</v>
      </c>
      <c r="I77" s="12">
        <f t="shared" si="1"/>
        <v>0</v>
      </c>
      <c r="J77" s="13"/>
    </row>
    <row r="78" spans="1:10" ht="39" customHeight="1" x14ac:dyDescent="0.2">
      <c r="A78" s="9" t="s">
        <v>209</v>
      </c>
      <c r="B78" s="9" t="s">
        <v>210</v>
      </c>
      <c r="C78" s="9" t="s">
        <v>51</v>
      </c>
      <c r="D78" s="9" t="s">
        <v>211</v>
      </c>
      <c r="E78" s="10" t="s">
        <v>30</v>
      </c>
      <c r="F78" s="11">
        <v>819.49</v>
      </c>
      <c r="G78" s="12"/>
      <c r="H78" s="12">
        <f>(TRUNC(G78 * J4,2) + G78)</f>
        <v>0</v>
      </c>
      <c r="I78" s="12">
        <f t="shared" si="1"/>
        <v>0</v>
      </c>
      <c r="J78" s="13"/>
    </row>
    <row r="79" spans="1:10" ht="26.1" customHeight="1" x14ac:dyDescent="0.2">
      <c r="A79" s="9" t="s">
        <v>212</v>
      </c>
      <c r="B79" s="9" t="s">
        <v>213</v>
      </c>
      <c r="C79" s="9" t="s">
        <v>51</v>
      </c>
      <c r="D79" s="9" t="s">
        <v>214</v>
      </c>
      <c r="E79" s="10" t="s">
        <v>69</v>
      </c>
      <c r="F79" s="11">
        <v>297.42</v>
      </c>
      <c r="G79" s="12"/>
      <c r="H79" s="12">
        <f>(TRUNC(G79 * J4,2) + G79)</f>
        <v>0</v>
      </c>
      <c r="I79" s="12">
        <f t="shared" si="1"/>
        <v>0</v>
      </c>
      <c r="J79" s="13"/>
    </row>
    <row r="80" spans="1:10" ht="24" customHeight="1" x14ac:dyDescent="0.2">
      <c r="A80" s="4" t="s">
        <v>215</v>
      </c>
      <c r="B80" s="4" t="s">
        <v>13</v>
      </c>
      <c r="C80" s="4"/>
      <c r="D80" s="4" t="s">
        <v>216</v>
      </c>
      <c r="E80" s="5"/>
      <c r="F80" s="6">
        <v>1</v>
      </c>
      <c r="G80" s="6"/>
      <c r="H80" s="7">
        <f>I81 + I82 + I83 + I84 + I85 + I86 + I87</f>
        <v>0</v>
      </c>
      <c r="I80" s="7">
        <f t="shared" si="1"/>
        <v>0</v>
      </c>
      <c r="J80" s="8"/>
    </row>
    <row r="81" spans="1:10" ht="39" customHeight="1" x14ac:dyDescent="0.2">
      <c r="A81" s="9" t="s">
        <v>217</v>
      </c>
      <c r="B81" s="9" t="s">
        <v>218</v>
      </c>
      <c r="C81" s="9" t="s">
        <v>51</v>
      </c>
      <c r="D81" s="9" t="s">
        <v>219</v>
      </c>
      <c r="E81" s="10" t="s">
        <v>30</v>
      </c>
      <c r="F81" s="11">
        <v>27.86</v>
      </c>
      <c r="G81" s="12"/>
      <c r="H81" s="12">
        <f>(TRUNC(G81 * J4,2) + G81)</f>
        <v>0</v>
      </c>
      <c r="I81" s="12">
        <f t="shared" si="1"/>
        <v>0</v>
      </c>
      <c r="J81" s="13"/>
    </row>
    <row r="82" spans="1:10" ht="39" customHeight="1" x14ac:dyDescent="0.2">
      <c r="A82" s="9" t="s">
        <v>220</v>
      </c>
      <c r="B82" s="9" t="s">
        <v>221</v>
      </c>
      <c r="C82" s="9" t="s">
        <v>51</v>
      </c>
      <c r="D82" s="9" t="s">
        <v>222</v>
      </c>
      <c r="E82" s="10" t="s">
        <v>30</v>
      </c>
      <c r="F82" s="11">
        <v>7.42</v>
      </c>
      <c r="G82" s="12"/>
      <c r="H82" s="12">
        <f>(TRUNC(G82 * J4,2) + G82)</f>
        <v>0</v>
      </c>
      <c r="I82" s="12">
        <f t="shared" si="1"/>
        <v>0</v>
      </c>
      <c r="J82" s="13"/>
    </row>
    <row r="83" spans="1:10" ht="65.099999999999994" customHeight="1" x14ac:dyDescent="0.2">
      <c r="A83" s="9" t="s">
        <v>223</v>
      </c>
      <c r="B83" s="9" t="s">
        <v>224</v>
      </c>
      <c r="C83" s="9" t="s">
        <v>51</v>
      </c>
      <c r="D83" s="9" t="s">
        <v>225</v>
      </c>
      <c r="E83" s="10" t="s">
        <v>26</v>
      </c>
      <c r="F83" s="11">
        <v>6</v>
      </c>
      <c r="G83" s="12"/>
      <c r="H83" s="12">
        <f>(TRUNC(G83 * J4,2) + G83)</f>
        <v>0</v>
      </c>
      <c r="I83" s="12">
        <f t="shared" si="1"/>
        <v>0</v>
      </c>
      <c r="J83" s="13"/>
    </row>
    <row r="84" spans="1:10" ht="65.099999999999994" customHeight="1" x14ac:dyDescent="0.2">
      <c r="A84" s="9" t="s">
        <v>226</v>
      </c>
      <c r="B84" s="9" t="s">
        <v>227</v>
      </c>
      <c r="C84" s="9" t="s">
        <v>51</v>
      </c>
      <c r="D84" s="9" t="s">
        <v>228</v>
      </c>
      <c r="E84" s="10" t="s">
        <v>26</v>
      </c>
      <c r="F84" s="11">
        <v>2</v>
      </c>
      <c r="G84" s="12"/>
      <c r="H84" s="12">
        <f>(TRUNC(G84 * J4,2) + G84)</f>
        <v>0</v>
      </c>
      <c r="I84" s="12">
        <f t="shared" si="1"/>
        <v>0</v>
      </c>
      <c r="J84" s="13"/>
    </row>
    <row r="85" spans="1:10" ht="65.099999999999994" customHeight="1" x14ac:dyDescent="0.2">
      <c r="A85" s="9" t="s">
        <v>229</v>
      </c>
      <c r="B85" s="9" t="s">
        <v>230</v>
      </c>
      <c r="C85" s="9" t="s">
        <v>51</v>
      </c>
      <c r="D85" s="9" t="s">
        <v>231</v>
      </c>
      <c r="E85" s="10" t="s">
        <v>26</v>
      </c>
      <c r="F85" s="11">
        <v>2</v>
      </c>
      <c r="G85" s="12"/>
      <c r="H85" s="12">
        <f>(TRUNC(G85 * J4,2) + G85)</f>
        <v>0</v>
      </c>
      <c r="I85" s="12">
        <f t="shared" si="1"/>
        <v>0</v>
      </c>
      <c r="J85" s="13"/>
    </row>
    <row r="86" spans="1:10" ht="39" customHeight="1" x14ac:dyDescent="0.2">
      <c r="A86" s="9" t="s">
        <v>232</v>
      </c>
      <c r="B86" s="9" t="s">
        <v>233</v>
      </c>
      <c r="C86" s="9" t="s">
        <v>51</v>
      </c>
      <c r="D86" s="9" t="s">
        <v>234</v>
      </c>
      <c r="E86" s="10" t="s">
        <v>30</v>
      </c>
      <c r="F86" s="11">
        <v>208.04</v>
      </c>
      <c r="G86" s="12"/>
      <c r="H86" s="12">
        <f>(TRUNC(G86 * J4,2) + G86)</f>
        <v>0</v>
      </c>
      <c r="I86" s="12">
        <f t="shared" si="1"/>
        <v>0</v>
      </c>
      <c r="J86" s="13"/>
    </row>
    <row r="87" spans="1:10" ht="26.1" customHeight="1" x14ac:dyDescent="0.2">
      <c r="A87" s="9" t="s">
        <v>235</v>
      </c>
      <c r="B87" s="9" t="s">
        <v>236</v>
      </c>
      <c r="C87" s="9" t="s">
        <v>51</v>
      </c>
      <c r="D87" s="9" t="s">
        <v>237</v>
      </c>
      <c r="E87" s="10" t="s">
        <v>69</v>
      </c>
      <c r="F87" s="11">
        <v>277.8</v>
      </c>
      <c r="G87" s="12"/>
      <c r="H87" s="12">
        <f>(TRUNC(G87 * J4,2) + G87)</f>
        <v>0</v>
      </c>
      <c r="I87" s="12">
        <f t="shared" si="1"/>
        <v>0</v>
      </c>
      <c r="J87" s="13"/>
    </row>
    <row r="88" spans="1:10" ht="24" customHeight="1" x14ac:dyDescent="0.2">
      <c r="A88" s="4" t="s">
        <v>238</v>
      </c>
      <c r="B88" s="4" t="s">
        <v>13</v>
      </c>
      <c r="C88" s="4"/>
      <c r="D88" s="4" t="s">
        <v>239</v>
      </c>
      <c r="E88" s="5"/>
      <c r="F88" s="6">
        <v>1</v>
      </c>
      <c r="G88" s="6"/>
      <c r="H88" s="7">
        <f>I89 + I90 + I91 + I92 + I93 + I94 + I95 + I96 + I97 + I98 + I99 + I100 + I101 + I102 + I103 + I104 + I105 + I106 + I107 + I108 + I109 + I110 + I111</f>
        <v>0</v>
      </c>
      <c r="I88" s="7">
        <f t="shared" si="1"/>
        <v>0</v>
      </c>
      <c r="J88" s="8"/>
    </row>
    <row r="89" spans="1:10" ht="39" customHeight="1" x14ac:dyDescent="0.2">
      <c r="A89" s="9" t="s">
        <v>240</v>
      </c>
      <c r="B89" s="9" t="s">
        <v>241</v>
      </c>
      <c r="C89" s="9" t="s">
        <v>51</v>
      </c>
      <c r="D89" s="9" t="s">
        <v>242</v>
      </c>
      <c r="E89" s="10" t="s">
        <v>26</v>
      </c>
      <c r="F89" s="11">
        <v>1</v>
      </c>
      <c r="G89" s="12"/>
      <c r="H89" s="12">
        <f>(TRUNC(G89 * J4,2) + G89)</f>
        <v>0</v>
      </c>
      <c r="I89" s="12">
        <f t="shared" si="1"/>
        <v>0</v>
      </c>
      <c r="J89" s="13"/>
    </row>
    <row r="90" spans="1:10" ht="39" customHeight="1" x14ac:dyDescent="0.2">
      <c r="A90" s="9" t="s">
        <v>243</v>
      </c>
      <c r="B90" s="9" t="s">
        <v>244</v>
      </c>
      <c r="C90" s="9" t="s">
        <v>51</v>
      </c>
      <c r="D90" s="9" t="s">
        <v>245</v>
      </c>
      <c r="E90" s="10" t="s">
        <v>69</v>
      </c>
      <c r="F90" s="11">
        <v>350</v>
      </c>
      <c r="G90" s="12"/>
      <c r="H90" s="12">
        <f>(TRUNC(G90 * J4,2) + G90)</f>
        <v>0</v>
      </c>
      <c r="I90" s="12">
        <f t="shared" si="1"/>
        <v>0</v>
      </c>
      <c r="J90" s="13"/>
    </row>
    <row r="91" spans="1:10" ht="39" customHeight="1" x14ac:dyDescent="0.2">
      <c r="A91" s="9" t="s">
        <v>246</v>
      </c>
      <c r="B91" s="9" t="s">
        <v>247</v>
      </c>
      <c r="C91" s="9" t="s">
        <v>51</v>
      </c>
      <c r="D91" s="9" t="s">
        <v>248</v>
      </c>
      <c r="E91" s="10" t="s">
        <v>69</v>
      </c>
      <c r="F91" s="11">
        <v>860</v>
      </c>
      <c r="G91" s="12"/>
      <c r="H91" s="12">
        <f>(TRUNC(G91 * J4,2) + G91)</f>
        <v>0</v>
      </c>
      <c r="I91" s="12">
        <f t="shared" si="1"/>
        <v>0</v>
      </c>
      <c r="J91" s="13"/>
    </row>
    <row r="92" spans="1:10" ht="39" customHeight="1" x14ac:dyDescent="0.2">
      <c r="A92" s="9" t="s">
        <v>249</v>
      </c>
      <c r="B92" s="9" t="s">
        <v>250</v>
      </c>
      <c r="C92" s="9" t="s">
        <v>51</v>
      </c>
      <c r="D92" s="9" t="s">
        <v>251</v>
      </c>
      <c r="E92" s="10" t="s">
        <v>69</v>
      </c>
      <c r="F92" s="11">
        <v>420</v>
      </c>
      <c r="G92" s="12"/>
      <c r="H92" s="12">
        <f>(TRUNC(G92 * J4,2) + G92)</f>
        <v>0</v>
      </c>
      <c r="I92" s="12">
        <f t="shared" si="1"/>
        <v>0</v>
      </c>
      <c r="J92" s="13"/>
    </row>
    <row r="93" spans="1:10" ht="39" customHeight="1" x14ac:dyDescent="0.2">
      <c r="A93" s="9" t="s">
        <v>252</v>
      </c>
      <c r="B93" s="9" t="s">
        <v>253</v>
      </c>
      <c r="C93" s="9" t="s">
        <v>51</v>
      </c>
      <c r="D93" s="9" t="s">
        <v>254</v>
      </c>
      <c r="E93" s="10" t="s">
        <v>69</v>
      </c>
      <c r="F93" s="11">
        <v>1000</v>
      </c>
      <c r="G93" s="12"/>
      <c r="H93" s="12">
        <f>(TRUNC(G93 * J4,2) + G93)</f>
        <v>0</v>
      </c>
      <c r="I93" s="12">
        <f t="shared" si="1"/>
        <v>0</v>
      </c>
      <c r="J93" s="13"/>
    </row>
    <row r="94" spans="1:10" ht="39" customHeight="1" x14ac:dyDescent="0.2">
      <c r="A94" s="9" t="s">
        <v>255</v>
      </c>
      <c r="B94" s="9" t="s">
        <v>256</v>
      </c>
      <c r="C94" s="9" t="s">
        <v>51</v>
      </c>
      <c r="D94" s="9" t="s">
        <v>257</v>
      </c>
      <c r="E94" s="10" t="s">
        <v>69</v>
      </c>
      <c r="F94" s="11">
        <v>620</v>
      </c>
      <c r="G94" s="12"/>
      <c r="H94" s="12">
        <f>(TRUNC(G94 * J4,2) + G94)</f>
        <v>0</v>
      </c>
      <c r="I94" s="12">
        <f t="shared" si="1"/>
        <v>0</v>
      </c>
      <c r="J94" s="13"/>
    </row>
    <row r="95" spans="1:10" ht="39" customHeight="1" x14ac:dyDescent="0.2">
      <c r="A95" s="9" t="s">
        <v>258</v>
      </c>
      <c r="B95" s="9" t="s">
        <v>259</v>
      </c>
      <c r="C95" s="9" t="s">
        <v>51</v>
      </c>
      <c r="D95" s="9" t="s">
        <v>260</v>
      </c>
      <c r="E95" s="10" t="s">
        <v>69</v>
      </c>
      <c r="F95" s="11">
        <v>1480</v>
      </c>
      <c r="G95" s="12"/>
      <c r="H95" s="12">
        <f>(TRUNC(G95 * J4,2) + G95)</f>
        <v>0</v>
      </c>
      <c r="I95" s="12">
        <f t="shared" si="1"/>
        <v>0</v>
      </c>
      <c r="J95" s="13"/>
    </row>
    <row r="96" spans="1:10" ht="39" customHeight="1" x14ac:dyDescent="0.2">
      <c r="A96" s="9" t="s">
        <v>261</v>
      </c>
      <c r="B96" s="9" t="s">
        <v>262</v>
      </c>
      <c r="C96" s="9" t="s">
        <v>51</v>
      </c>
      <c r="D96" s="9" t="s">
        <v>263</v>
      </c>
      <c r="E96" s="10" t="s">
        <v>26</v>
      </c>
      <c r="F96" s="11">
        <v>62</v>
      </c>
      <c r="G96" s="12"/>
      <c r="H96" s="12">
        <f>(TRUNC(G96 * J4,2) + G96)</f>
        <v>0</v>
      </c>
      <c r="I96" s="12">
        <f t="shared" si="1"/>
        <v>0</v>
      </c>
      <c r="J96" s="13"/>
    </row>
    <row r="97" spans="1:10" ht="39" customHeight="1" x14ac:dyDescent="0.2">
      <c r="A97" s="9" t="s">
        <v>264</v>
      </c>
      <c r="B97" s="9" t="s">
        <v>265</v>
      </c>
      <c r="C97" s="9" t="s">
        <v>51</v>
      </c>
      <c r="D97" s="9" t="s">
        <v>266</v>
      </c>
      <c r="E97" s="10" t="s">
        <v>26</v>
      </c>
      <c r="F97" s="11">
        <v>1</v>
      </c>
      <c r="G97" s="12"/>
      <c r="H97" s="12">
        <f>(TRUNC(G97 * J4,2) + G97)</f>
        <v>0</v>
      </c>
      <c r="I97" s="12">
        <f t="shared" si="1"/>
        <v>0</v>
      </c>
      <c r="J97" s="13"/>
    </row>
    <row r="98" spans="1:10" ht="39" customHeight="1" x14ac:dyDescent="0.2">
      <c r="A98" s="9" t="s">
        <v>267</v>
      </c>
      <c r="B98" s="9" t="s">
        <v>268</v>
      </c>
      <c r="C98" s="9" t="s">
        <v>51</v>
      </c>
      <c r="D98" s="9" t="s">
        <v>269</v>
      </c>
      <c r="E98" s="10" t="s">
        <v>26</v>
      </c>
      <c r="F98" s="11">
        <v>30</v>
      </c>
      <c r="G98" s="12"/>
      <c r="H98" s="12">
        <f>(TRUNC(G98 * J4,2) + G98)</f>
        <v>0</v>
      </c>
      <c r="I98" s="12">
        <f t="shared" si="1"/>
        <v>0</v>
      </c>
      <c r="J98" s="13"/>
    </row>
    <row r="99" spans="1:10" ht="51.95" customHeight="1" x14ac:dyDescent="0.2">
      <c r="A99" s="9" t="s">
        <v>270</v>
      </c>
      <c r="B99" s="9" t="s">
        <v>271</v>
      </c>
      <c r="C99" s="9" t="s">
        <v>51</v>
      </c>
      <c r="D99" s="9" t="s">
        <v>272</v>
      </c>
      <c r="E99" s="10" t="s">
        <v>26</v>
      </c>
      <c r="F99" s="11">
        <v>2</v>
      </c>
      <c r="G99" s="12"/>
      <c r="H99" s="12">
        <f>(TRUNC(G99 * J4,2) + G99)</f>
        <v>0</v>
      </c>
      <c r="I99" s="12">
        <f t="shared" si="1"/>
        <v>0</v>
      </c>
      <c r="J99" s="13"/>
    </row>
    <row r="100" spans="1:10" ht="39" customHeight="1" x14ac:dyDescent="0.2">
      <c r="A100" s="9" t="s">
        <v>273</v>
      </c>
      <c r="B100" s="9" t="s">
        <v>274</v>
      </c>
      <c r="C100" s="9" t="s">
        <v>51</v>
      </c>
      <c r="D100" s="9" t="s">
        <v>275</v>
      </c>
      <c r="E100" s="10" t="s">
        <v>26</v>
      </c>
      <c r="F100" s="11">
        <v>20</v>
      </c>
      <c r="G100" s="12"/>
      <c r="H100" s="12">
        <f>(TRUNC(G100 * J4,2) + G100)</f>
        <v>0</v>
      </c>
      <c r="I100" s="12">
        <f t="shared" si="1"/>
        <v>0</v>
      </c>
      <c r="J100" s="13"/>
    </row>
    <row r="101" spans="1:10" ht="39" customHeight="1" x14ac:dyDescent="0.2">
      <c r="A101" s="9" t="s">
        <v>276</v>
      </c>
      <c r="B101" s="9" t="s">
        <v>277</v>
      </c>
      <c r="C101" s="9" t="s">
        <v>51</v>
      </c>
      <c r="D101" s="9" t="s">
        <v>278</v>
      </c>
      <c r="E101" s="10" t="s">
        <v>26</v>
      </c>
      <c r="F101" s="11">
        <v>20</v>
      </c>
      <c r="G101" s="12"/>
      <c r="H101" s="12">
        <f>(TRUNC(G101 * J4,2) + G101)</f>
        <v>0</v>
      </c>
      <c r="I101" s="12">
        <f t="shared" si="1"/>
        <v>0</v>
      </c>
      <c r="J101" s="13"/>
    </row>
    <row r="102" spans="1:10" ht="39" customHeight="1" x14ac:dyDescent="0.2">
      <c r="A102" s="9" t="s">
        <v>279</v>
      </c>
      <c r="B102" s="9" t="s">
        <v>280</v>
      </c>
      <c r="C102" s="9" t="s">
        <v>51</v>
      </c>
      <c r="D102" s="9" t="s">
        <v>281</v>
      </c>
      <c r="E102" s="10" t="s">
        <v>26</v>
      </c>
      <c r="F102" s="11">
        <v>40</v>
      </c>
      <c r="G102" s="12"/>
      <c r="H102" s="12">
        <f>(TRUNC(G102 * J4,2) + G102)</f>
        <v>0</v>
      </c>
      <c r="I102" s="12">
        <f t="shared" si="1"/>
        <v>0</v>
      </c>
      <c r="J102" s="13"/>
    </row>
    <row r="103" spans="1:10" ht="39" customHeight="1" x14ac:dyDescent="0.2">
      <c r="A103" s="9" t="s">
        <v>282</v>
      </c>
      <c r="B103" s="9" t="s">
        <v>283</v>
      </c>
      <c r="C103" s="9" t="s">
        <v>51</v>
      </c>
      <c r="D103" s="9" t="s">
        <v>284</v>
      </c>
      <c r="E103" s="10" t="s">
        <v>26</v>
      </c>
      <c r="F103" s="11">
        <v>70</v>
      </c>
      <c r="G103" s="12"/>
      <c r="H103" s="12">
        <f>(TRUNC(G103 * J4,2) + G103)</f>
        <v>0</v>
      </c>
      <c r="I103" s="12">
        <f t="shared" si="1"/>
        <v>0</v>
      </c>
      <c r="J103" s="13"/>
    </row>
    <row r="104" spans="1:10" ht="39" customHeight="1" x14ac:dyDescent="0.2">
      <c r="A104" s="9" t="s">
        <v>285</v>
      </c>
      <c r="B104" s="9" t="s">
        <v>286</v>
      </c>
      <c r="C104" s="9" t="s">
        <v>51</v>
      </c>
      <c r="D104" s="9" t="s">
        <v>287</v>
      </c>
      <c r="E104" s="10" t="s">
        <v>26</v>
      </c>
      <c r="F104" s="11">
        <v>3</v>
      </c>
      <c r="G104" s="12"/>
      <c r="H104" s="12">
        <f>(TRUNC(G104 * J4,2) + G104)</f>
        <v>0</v>
      </c>
      <c r="I104" s="12">
        <f t="shared" si="1"/>
        <v>0</v>
      </c>
      <c r="J104" s="13"/>
    </row>
    <row r="105" spans="1:10" ht="39" customHeight="1" x14ac:dyDescent="0.2">
      <c r="A105" s="9" t="s">
        <v>288</v>
      </c>
      <c r="B105" s="9" t="s">
        <v>289</v>
      </c>
      <c r="C105" s="9" t="s">
        <v>51</v>
      </c>
      <c r="D105" s="9" t="s">
        <v>290</v>
      </c>
      <c r="E105" s="10" t="s">
        <v>26</v>
      </c>
      <c r="F105" s="11">
        <v>1</v>
      </c>
      <c r="G105" s="12"/>
      <c r="H105" s="12">
        <f>(TRUNC(G105 * J4,2) + G105)</f>
        <v>0</v>
      </c>
      <c r="I105" s="12">
        <f t="shared" si="1"/>
        <v>0</v>
      </c>
      <c r="J105" s="13"/>
    </row>
    <row r="106" spans="1:10" ht="39" customHeight="1" x14ac:dyDescent="0.2">
      <c r="A106" s="9" t="s">
        <v>291</v>
      </c>
      <c r="B106" s="9" t="s">
        <v>292</v>
      </c>
      <c r="C106" s="9" t="s">
        <v>51</v>
      </c>
      <c r="D106" s="9" t="s">
        <v>293</v>
      </c>
      <c r="E106" s="10" t="s">
        <v>26</v>
      </c>
      <c r="F106" s="11">
        <v>4</v>
      </c>
      <c r="G106" s="12"/>
      <c r="H106" s="12">
        <f>(TRUNC(G106 * J4,2) + G106)</f>
        <v>0</v>
      </c>
      <c r="I106" s="12">
        <f t="shared" si="1"/>
        <v>0</v>
      </c>
      <c r="J106" s="13"/>
    </row>
    <row r="107" spans="1:10" ht="39" customHeight="1" x14ac:dyDescent="0.2">
      <c r="A107" s="9" t="s">
        <v>294</v>
      </c>
      <c r="B107" s="9" t="s">
        <v>295</v>
      </c>
      <c r="C107" s="9" t="s">
        <v>51</v>
      </c>
      <c r="D107" s="9" t="s">
        <v>296</v>
      </c>
      <c r="E107" s="10" t="s">
        <v>26</v>
      </c>
      <c r="F107" s="11">
        <v>59</v>
      </c>
      <c r="G107" s="12"/>
      <c r="H107" s="12">
        <f>(TRUNC(G107 * J4,2) + G107)</f>
        <v>0</v>
      </c>
      <c r="I107" s="12">
        <f t="shared" si="1"/>
        <v>0</v>
      </c>
      <c r="J107" s="13"/>
    </row>
    <row r="108" spans="1:10" ht="39" customHeight="1" x14ac:dyDescent="0.2">
      <c r="A108" s="9" t="s">
        <v>297</v>
      </c>
      <c r="B108" s="9" t="s">
        <v>298</v>
      </c>
      <c r="C108" s="9" t="s">
        <v>51</v>
      </c>
      <c r="D108" s="9" t="s">
        <v>299</v>
      </c>
      <c r="E108" s="10" t="s">
        <v>26</v>
      </c>
      <c r="F108" s="11">
        <v>1</v>
      </c>
      <c r="G108" s="12"/>
      <c r="H108" s="12">
        <f>(TRUNC(G108 * J4,2) + G108)</f>
        <v>0</v>
      </c>
      <c r="I108" s="12">
        <f t="shared" si="1"/>
        <v>0</v>
      </c>
      <c r="J108" s="13"/>
    </row>
    <row r="109" spans="1:10" ht="39" customHeight="1" x14ac:dyDescent="0.2">
      <c r="A109" s="9" t="s">
        <v>300</v>
      </c>
      <c r="B109" s="9" t="s">
        <v>301</v>
      </c>
      <c r="C109" s="9" t="s">
        <v>51</v>
      </c>
      <c r="D109" s="9" t="s">
        <v>302</v>
      </c>
      <c r="E109" s="10" t="s">
        <v>26</v>
      </c>
      <c r="F109" s="11">
        <v>49</v>
      </c>
      <c r="G109" s="12"/>
      <c r="H109" s="12">
        <f>(TRUNC(G109 * J4,2) + G109)</f>
        <v>0</v>
      </c>
      <c r="I109" s="12">
        <f t="shared" si="1"/>
        <v>0</v>
      </c>
      <c r="J109" s="13"/>
    </row>
    <row r="110" spans="1:10" ht="51.95" customHeight="1" x14ac:dyDescent="0.2">
      <c r="A110" s="9" t="s">
        <v>303</v>
      </c>
      <c r="B110" s="9" t="s">
        <v>304</v>
      </c>
      <c r="C110" s="9" t="s">
        <v>51</v>
      </c>
      <c r="D110" s="9" t="s">
        <v>305</v>
      </c>
      <c r="E110" s="10" t="s">
        <v>69</v>
      </c>
      <c r="F110" s="11">
        <v>669.1</v>
      </c>
      <c r="G110" s="12"/>
      <c r="H110" s="12">
        <f>(TRUNC(G110 * J4,2) + G110)</f>
        <v>0</v>
      </c>
      <c r="I110" s="12">
        <f t="shared" si="1"/>
        <v>0</v>
      </c>
      <c r="J110" s="13"/>
    </row>
    <row r="111" spans="1:10" ht="51.95" customHeight="1" x14ac:dyDescent="0.2">
      <c r="A111" s="9" t="s">
        <v>306</v>
      </c>
      <c r="B111" s="9" t="s">
        <v>307</v>
      </c>
      <c r="C111" s="9" t="s">
        <v>51</v>
      </c>
      <c r="D111" s="9" t="s">
        <v>308</v>
      </c>
      <c r="E111" s="10" t="s">
        <v>69</v>
      </c>
      <c r="F111" s="11">
        <v>256.67</v>
      </c>
      <c r="G111" s="12"/>
      <c r="H111" s="12">
        <f>(TRUNC(G111 * J4,2) + G111)</f>
        <v>0</v>
      </c>
      <c r="I111" s="12">
        <f t="shared" si="1"/>
        <v>0</v>
      </c>
      <c r="J111" s="13"/>
    </row>
    <row r="112" spans="1:10" ht="24" customHeight="1" x14ac:dyDescent="0.2">
      <c r="A112" s="4" t="s">
        <v>309</v>
      </c>
      <c r="B112" s="4" t="s">
        <v>13</v>
      </c>
      <c r="C112" s="4"/>
      <c r="D112" s="4" t="s">
        <v>310</v>
      </c>
      <c r="E112" s="5"/>
      <c r="F112" s="6">
        <v>1</v>
      </c>
      <c r="G112" s="6"/>
      <c r="H112" s="7">
        <f>I113 + I114 + I115 + I116 + I117 + I118 + I119 + I120 + I121 + I122 + I123 + I124</f>
        <v>0</v>
      </c>
      <c r="I112" s="7">
        <f t="shared" si="1"/>
        <v>0</v>
      </c>
      <c r="J112" s="8"/>
    </row>
    <row r="113" spans="1:10" ht="39" customHeight="1" x14ac:dyDescent="0.2">
      <c r="A113" s="9" t="s">
        <v>311</v>
      </c>
      <c r="B113" s="9" t="s">
        <v>312</v>
      </c>
      <c r="C113" s="9" t="s">
        <v>51</v>
      </c>
      <c r="D113" s="9" t="s">
        <v>313</v>
      </c>
      <c r="E113" s="10" t="s">
        <v>26</v>
      </c>
      <c r="F113" s="11">
        <v>24</v>
      </c>
      <c r="G113" s="12"/>
      <c r="H113" s="12">
        <f>(TRUNC(G113 * J4,2) + G113)</f>
        <v>0</v>
      </c>
      <c r="I113" s="12">
        <f t="shared" si="1"/>
        <v>0</v>
      </c>
      <c r="J113" s="13"/>
    </row>
    <row r="114" spans="1:10" ht="26.1" customHeight="1" x14ac:dyDescent="0.2">
      <c r="A114" s="9" t="s">
        <v>314</v>
      </c>
      <c r="B114" s="9" t="s">
        <v>315</v>
      </c>
      <c r="C114" s="9" t="s">
        <v>51</v>
      </c>
      <c r="D114" s="9" t="s">
        <v>316</v>
      </c>
      <c r="E114" s="10" t="s">
        <v>26</v>
      </c>
      <c r="F114" s="11">
        <v>1</v>
      </c>
      <c r="G114" s="12"/>
      <c r="H114" s="12">
        <f>(TRUNC(G114 * J4,2) + G114)</f>
        <v>0</v>
      </c>
      <c r="I114" s="12">
        <f t="shared" si="1"/>
        <v>0</v>
      </c>
      <c r="J114" s="13"/>
    </row>
    <row r="115" spans="1:10" ht="39" customHeight="1" x14ac:dyDescent="0.2">
      <c r="A115" s="9" t="s">
        <v>317</v>
      </c>
      <c r="B115" s="9" t="s">
        <v>318</v>
      </c>
      <c r="C115" s="9" t="s">
        <v>51</v>
      </c>
      <c r="D115" s="9" t="s">
        <v>319</v>
      </c>
      <c r="E115" s="10" t="s">
        <v>69</v>
      </c>
      <c r="F115" s="11">
        <v>30</v>
      </c>
      <c r="G115" s="12"/>
      <c r="H115" s="12">
        <f>(TRUNC(G115 * J4,2) + G115)</f>
        <v>0</v>
      </c>
      <c r="I115" s="12">
        <f t="shared" si="1"/>
        <v>0</v>
      </c>
      <c r="J115" s="13"/>
    </row>
    <row r="116" spans="1:10" ht="39" customHeight="1" x14ac:dyDescent="0.2">
      <c r="A116" s="9" t="s">
        <v>320</v>
      </c>
      <c r="B116" s="9" t="s">
        <v>321</v>
      </c>
      <c r="C116" s="9" t="s">
        <v>51</v>
      </c>
      <c r="D116" s="9" t="s">
        <v>322</v>
      </c>
      <c r="E116" s="10" t="s">
        <v>69</v>
      </c>
      <c r="F116" s="11">
        <v>160</v>
      </c>
      <c r="G116" s="12"/>
      <c r="H116" s="12">
        <f>(TRUNC(G116 * J4,2) + G116)</f>
        <v>0</v>
      </c>
      <c r="I116" s="12">
        <f t="shared" si="1"/>
        <v>0</v>
      </c>
      <c r="J116" s="13"/>
    </row>
    <row r="117" spans="1:10" ht="51.95" customHeight="1" x14ac:dyDescent="0.2">
      <c r="A117" s="9" t="s">
        <v>323</v>
      </c>
      <c r="B117" s="9" t="s">
        <v>324</v>
      </c>
      <c r="C117" s="9" t="s">
        <v>51</v>
      </c>
      <c r="D117" s="9" t="s">
        <v>325</v>
      </c>
      <c r="E117" s="10" t="s">
        <v>26</v>
      </c>
      <c r="F117" s="11">
        <v>1</v>
      </c>
      <c r="G117" s="12"/>
      <c r="H117" s="12">
        <f>(TRUNC(G117 * J4,2) + G117)</f>
        <v>0</v>
      </c>
      <c r="I117" s="12">
        <f t="shared" si="1"/>
        <v>0</v>
      </c>
      <c r="J117" s="13"/>
    </row>
    <row r="118" spans="1:10" ht="26.1" customHeight="1" x14ac:dyDescent="0.2">
      <c r="A118" s="9" t="s">
        <v>326</v>
      </c>
      <c r="B118" s="9" t="s">
        <v>327</v>
      </c>
      <c r="C118" s="9" t="s">
        <v>51</v>
      </c>
      <c r="D118" s="9" t="s">
        <v>328</v>
      </c>
      <c r="E118" s="10" t="s">
        <v>26</v>
      </c>
      <c r="F118" s="11">
        <v>6</v>
      </c>
      <c r="G118" s="12"/>
      <c r="H118" s="12">
        <f>(TRUNC(G118 * J4,2) + G118)</f>
        <v>0</v>
      </c>
      <c r="I118" s="12">
        <f t="shared" si="1"/>
        <v>0</v>
      </c>
      <c r="J118" s="13"/>
    </row>
    <row r="119" spans="1:10" ht="26.1" customHeight="1" x14ac:dyDescent="0.2">
      <c r="A119" s="9" t="s">
        <v>329</v>
      </c>
      <c r="B119" s="9" t="s">
        <v>330</v>
      </c>
      <c r="C119" s="9" t="s">
        <v>51</v>
      </c>
      <c r="D119" s="9" t="s">
        <v>331</v>
      </c>
      <c r="E119" s="10" t="s">
        <v>26</v>
      </c>
      <c r="F119" s="11">
        <v>6</v>
      </c>
      <c r="G119" s="12"/>
      <c r="H119" s="12">
        <f>(TRUNC(G119 * J4,2) + G119)</f>
        <v>0</v>
      </c>
      <c r="I119" s="12">
        <f t="shared" si="1"/>
        <v>0</v>
      </c>
      <c r="J119" s="13"/>
    </row>
    <row r="120" spans="1:10" ht="51.95" customHeight="1" x14ac:dyDescent="0.2">
      <c r="A120" s="9" t="s">
        <v>332</v>
      </c>
      <c r="B120" s="9" t="s">
        <v>333</v>
      </c>
      <c r="C120" s="9" t="s">
        <v>51</v>
      </c>
      <c r="D120" s="9" t="s">
        <v>334</v>
      </c>
      <c r="E120" s="10" t="s">
        <v>69</v>
      </c>
      <c r="F120" s="11">
        <v>30</v>
      </c>
      <c r="G120" s="12"/>
      <c r="H120" s="12">
        <f>(TRUNC(G120 * J4,2) + G120)</f>
        <v>0</v>
      </c>
      <c r="I120" s="12">
        <f t="shared" si="1"/>
        <v>0</v>
      </c>
      <c r="J120" s="13"/>
    </row>
    <row r="121" spans="1:10" ht="51.95" customHeight="1" x14ac:dyDescent="0.2">
      <c r="A121" s="9" t="s">
        <v>335</v>
      </c>
      <c r="B121" s="9" t="s">
        <v>336</v>
      </c>
      <c r="C121" s="9" t="s">
        <v>51</v>
      </c>
      <c r="D121" s="9" t="s">
        <v>337</v>
      </c>
      <c r="E121" s="10" t="s">
        <v>69</v>
      </c>
      <c r="F121" s="11">
        <v>160</v>
      </c>
      <c r="G121" s="12"/>
      <c r="H121" s="12">
        <f>(TRUNC(G121 * J4,2) + G121)</f>
        <v>0</v>
      </c>
      <c r="I121" s="12">
        <f t="shared" si="1"/>
        <v>0</v>
      </c>
      <c r="J121" s="13"/>
    </row>
    <row r="122" spans="1:10" ht="26.1" customHeight="1" x14ac:dyDescent="0.2">
      <c r="A122" s="9" t="s">
        <v>338</v>
      </c>
      <c r="B122" s="9" t="s">
        <v>339</v>
      </c>
      <c r="C122" s="9" t="s">
        <v>51</v>
      </c>
      <c r="D122" s="9" t="s">
        <v>340</v>
      </c>
      <c r="E122" s="10" t="s">
        <v>69</v>
      </c>
      <c r="F122" s="11">
        <v>550</v>
      </c>
      <c r="G122" s="12"/>
      <c r="H122" s="12">
        <f>(TRUNC(G122 * J4,2) + G122)</f>
        <v>0</v>
      </c>
      <c r="I122" s="12">
        <f t="shared" si="1"/>
        <v>0</v>
      </c>
      <c r="J122" s="13"/>
    </row>
    <row r="123" spans="1:10" ht="39" customHeight="1" x14ac:dyDescent="0.2">
      <c r="A123" s="9" t="s">
        <v>341</v>
      </c>
      <c r="B123" s="9" t="s">
        <v>342</v>
      </c>
      <c r="C123" s="9" t="s">
        <v>51</v>
      </c>
      <c r="D123" s="9" t="s">
        <v>343</v>
      </c>
      <c r="E123" s="10" t="s">
        <v>69</v>
      </c>
      <c r="F123" s="11">
        <v>320</v>
      </c>
      <c r="G123" s="12"/>
      <c r="H123" s="12">
        <f>(TRUNC(G123 * J4,2) + G123)</f>
        <v>0</v>
      </c>
      <c r="I123" s="12">
        <f t="shared" si="1"/>
        <v>0</v>
      </c>
      <c r="J123" s="13"/>
    </row>
    <row r="124" spans="1:10" ht="26.1" customHeight="1" x14ac:dyDescent="0.2">
      <c r="A124" s="9" t="s">
        <v>344</v>
      </c>
      <c r="B124" s="9" t="s">
        <v>345</v>
      </c>
      <c r="C124" s="9" t="s">
        <v>51</v>
      </c>
      <c r="D124" s="9" t="s">
        <v>346</v>
      </c>
      <c r="E124" s="10" t="s">
        <v>26</v>
      </c>
      <c r="F124" s="11">
        <v>1</v>
      </c>
      <c r="G124" s="12"/>
      <c r="H124" s="12">
        <f>(TRUNC(G124 * J4,2) + G124)</f>
        <v>0</v>
      </c>
      <c r="I124" s="12">
        <f t="shared" si="1"/>
        <v>0</v>
      </c>
      <c r="J124" s="13"/>
    </row>
    <row r="125" spans="1:10" ht="24" customHeight="1" x14ac:dyDescent="0.2">
      <c r="A125" s="4" t="s">
        <v>347</v>
      </c>
      <c r="B125" s="4" t="s">
        <v>13</v>
      </c>
      <c r="C125" s="4"/>
      <c r="D125" s="4" t="s">
        <v>348</v>
      </c>
      <c r="E125" s="5"/>
      <c r="F125" s="6">
        <v>1</v>
      </c>
      <c r="G125" s="6"/>
      <c r="H125" s="7">
        <f>I126 + I127 + I128 + I129 + I130 + I131 + I132 + I133 + I134 + I135 + I136 + I137 + I138 + I139 + I140 + I141 + I142 + I143 + I144 + I145 + I146 + I147 + I148 + I149 + I150 + I151 + I152 + I153 + I154 + I155 + I156 + I157 + I158 + I159 + I160 + I161 + I162 + I163 + I164 + I165 + I166 + I167 + I168 + I169</f>
        <v>0</v>
      </c>
      <c r="I125" s="7">
        <f t="shared" si="1"/>
        <v>0</v>
      </c>
      <c r="J125" s="8"/>
    </row>
    <row r="126" spans="1:10" ht="39" customHeight="1" x14ac:dyDescent="0.2">
      <c r="A126" s="9" t="s">
        <v>349</v>
      </c>
      <c r="B126" s="9" t="s">
        <v>350</v>
      </c>
      <c r="C126" s="9" t="s">
        <v>51</v>
      </c>
      <c r="D126" s="9" t="s">
        <v>351</v>
      </c>
      <c r="E126" s="10" t="s">
        <v>69</v>
      </c>
      <c r="F126" s="11">
        <v>40</v>
      </c>
      <c r="G126" s="12"/>
      <c r="H126" s="12">
        <f>(TRUNC(G126 * J4,2) + G126)</f>
        <v>0</v>
      </c>
      <c r="I126" s="12">
        <f t="shared" si="1"/>
        <v>0</v>
      </c>
      <c r="J126" s="13"/>
    </row>
    <row r="127" spans="1:10" ht="39" customHeight="1" x14ac:dyDescent="0.2">
      <c r="A127" s="9" t="s">
        <v>352</v>
      </c>
      <c r="B127" s="9" t="s">
        <v>353</v>
      </c>
      <c r="C127" s="9" t="s">
        <v>51</v>
      </c>
      <c r="D127" s="9" t="s">
        <v>354</v>
      </c>
      <c r="E127" s="10" t="s">
        <v>69</v>
      </c>
      <c r="F127" s="11">
        <v>180</v>
      </c>
      <c r="G127" s="12"/>
      <c r="H127" s="12">
        <f>(TRUNC(G127 * J4,2) + G127)</f>
        <v>0</v>
      </c>
      <c r="I127" s="12">
        <f t="shared" si="1"/>
        <v>0</v>
      </c>
      <c r="J127" s="13"/>
    </row>
    <row r="128" spans="1:10" ht="39" customHeight="1" x14ac:dyDescent="0.2">
      <c r="A128" s="9" t="s">
        <v>355</v>
      </c>
      <c r="B128" s="9" t="s">
        <v>356</v>
      </c>
      <c r="C128" s="9" t="s">
        <v>51</v>
      </c>
      <c r="D128" s="9" t="s">
        <v>357</v>
      </c>
      <c r="E128" s="10" t="s">
        <v>26</v>
      </c>
      <c r="F128" s="11">
        <v>54</v>
      </c>
      <c r="G128" s="12"/>
      <c r="H128" s="12">
        <f>(TRUNC(G128 * J4,2) + G128)</f>
        <v>0</v>
      </c>
      <c r="I128" s="12">
        <f t="shared" si="1"/>
        <v>0</v>
      </c>
      <c r="J128" s="13"/>
    </row>
    <row r="129" spans="1:10" ht="39" customHeight="1" x14ac:dyDescent="0.2">
      <c r="A129" s="9" t="s">
        <v>358</v>
      </c>
      <c r="B129" s="9" t="s">
        <v>359</v>
      </c>
      <c r="C129" s="9" t="s">
        <v>51</v>
      </c>
      <c r="D129" s="9" t="s">
        <v>360</v>
      </c>
      <c r="E129" s="10" t="s">
        <v>26</v>
      </c>
      <c r="F129" s="11">
        <v>12</v>
      </c>
      <c r="G129" s="12"/>
      <c r="H129" s="12">
        <f>(TRUNC(G129 * J4,2) + G129)</f>
        <v>0</v>
      </c>
      <c r="I129" s="12">
        <f t="shared" si="1"/>
        <v>0</v>
      </c>
      <c r="J129" s="13"/>
    </row>
    <row r="130" spans="1:10" ht="39" customHeight="1" x14ac:dyDescent="0.2">
      <c r="A130" s="9" t="s">
        <v>361</v>
      </c>
      <c r="B130" s="9" t="s">
        <v>362</v>
      </c>
      <c r="C130" s="9" t="s">
        <v>51</v>
      </c>
      <c r="D130" s="9" t="s">
        <v>363</v>
      </c>
      <c r="E130" s="10" t="s">
        <v>26</v>
      </c>
      <c r="F130" s="11">
        <v>6</v>
      </c>
      <c r="G130" s="12"/>
      <c r="H130" s="12">
        <f>(TRUNC(G130 * J4,2) + G130)</f>
        <v>0</v>
      </c>
      <c r="I130" s="12">
        <f t="shared" si="1"/>
        <v>0</v>
      </c>
      <c r="J130" s="13"/>
    </row>
    <row r="131" spans="1:10" ht="39" customHeight="1" x14ac:dyDescent="0.2">
      <c r="A131" s="9" t="s">
        <v>364</v>
      </c>
      <c r="B131" s="9" t="s">
        <v>365</v>
      </c>
      <c r="C131" s="9" t="s">
        <v>51</v>
      </c>
      <c r="D131" s="9" t="s">
        <v>366</v>
      </c>
      <c r="E131" s="10" t="s">
        <v>26</v>
      </c>
      <c r="F131" s="11">
        <v>4</v>
      </c>
      <c r="G131" s="12"/>
      <c r="H131" s="12">
        <f>(TRUNC(G131 * J4,2) + G131)</f>
        <v>0</v>
      </c>
      <c r="I131" s="12">
        <f t="shared" si="1"/>
        <v>0</v>
      </c>
      <c r="J131" s="13"/>
    </row>
    <row r="132" spans="1:10" ht="39" customHeight="1" x14ac:dyDescent="0.2">
      <c r="A132" s="9" t="s">
        <v>367</v>
      </c>
      <c r="B132" s="9" t="s">
        <v>368</v>
      </c>
      <c r="C132" s="9" t="s">
        <v>51</v>
      </c>
      <c r="D132" s="9" t="s">
        <v>369</v>
      </c>
      <c r="E132" s="10" t="s">
        <v>26</v>
      </c>
      <c r="F132" s="11">
        <v>3</v>
      </c>
      <c r="G132" s="12"/>
      <c r="H132" s="12">
        <f>(TRUNC(G132 * J4,2) + G132)</f>
        <v>0</v>
      </c>
      <c r="I132" s="12">
        <f t="shared" si="1"/>
        <v>0</v>
      </c>
      <c r="J132" s="13"/>
    </row>
    <row r="133" spans="1:10" ht="39" customHeight="1" x14ac:dyDescent="0.2">
      <c r="A133" s="9" t="s">
        <v>370</v>
      </c>
      <c r="B133" s="9" t="s">
        <v>371</v>
      </c>
      <c r="C133" s="9" t="s">
        <v>51</v>
      </c>
      <c r="D133" s="9" t="s">
        <v>372</v>
      </c>
      <c r="E133" s="10" t="s">
        <v>26</v>
      </c>
      <c r="F133" s="11">
        <v>6</v>
      </c>
      <c r="G133" s="12"/>
      <c r="H133" s="12">
        <f>(TRUNC(G133 * J4,2) + G133)</f>
        <v>0</v>
      </c>
      <c r="I133" s="12">
        <f t="shared" si="1"/>
        <v>0</v>
      </c>
      <c r="J133" s="13"/>
    </row>
    <row r="134" spans="1:10" ht="51.95" customHeight="1" x14ac:dyDescent="0.2">
      <c r="A134" s="9" t="s">
        <v>373</v>
      </c>
      <c r="B134" s="9" t="s">
        <v>374</v>
      </c>
      <c r="C134" s="9" t="s">
        <v>51</v>
      </c>
      <c r="D134" s="9" t="s">
        <v>375</v>
      </c>
      <c r="E134" s="10" t="s">
        <v>26</v>
      </c>
      <c r="F134" s="11">
        <v>4</v>
      </c>
      <c r="G134" s="12"/>
      <c r="H134" s="12">
        <f>(TRUNC(G134 * J4,2) + G134)</f>
        <v>0</v>
      </c>
      <c r="I134" s="12">
        <f t="shared" ref="I134:I197" si="2">TRUNC(F134 * H134,2)</f>
        <v>0</v>
      </c>
      <c r="J134" s="13"/>
    </row>
    <row r="135" spans="1:10" ht="26.1" customHeight="1" x14ac:dyDescent="0.2">
      <c r="A135" s="9" t="s">
        <v>376</v>
      </c>
      <c r="B135" s="9" t="s">
        <v>377</v>
      </c>
      <c r="C135" s="9" t="s">
        <v>51</v>
      </c>
      <c r="D135" s="9" t="s">
        <v>378</v>
      </c>
      <c r="E135" s="10" t="s">
        <v>26</v>
      </c>
      <c r="F135" s="11">
        <v>7</v>
      </c>
      <c r="G135" s="12"/>
      <c r="H135" s="12">
        <f>(TRUNC(G135 * J4,2) + G135)</f>
        <v>0</v>
      </c>
      <c r="I135" s="12">
        <f t="shared" si="2"/>
        <v>0</v>
      </c>
      <c r="J135" s="13"/>
    </row>
    <row r="136" spans="1:10" ht="39" customHeight="1" x14ac:dyDescent="0.2">
      <c r="A136" s="9" t="s">
        <v>379</v>
      </c>
      <c r="B136" s="9" t="s">
        <v>380</v>
      </c>
      <c r="C136" s="9" t="s">
        <v>51</v>
      </c>
      <c r="D136" s="9" t="s">
        <v>381</v>
      </c>
      <c r="E136" s="10" t="s">
        <v>26</v>
      </c>
      <c r="F136" s="11">
        <v>3</v>
      </c>
      <c r="G136" s="12"/>
      <c r="H136" s="12">
        <f>(TRUNC(G136 * J4,2) + G136)</f>
        <v>0</v>
      </c>
      <c r="I136" s="12">
        <f t="shared" si="2"/>
        <v>0</v>
      </c>
      <c r="J136" s="13"/>
    </row>
    <row r="137" spans="1:10" ht="51.95" customHeight="1" x14ac:dyDescent="0.2">
      <c r="A137" s="9" t="s">
        <v>382</v>
      </c>
      <c r="B137" s="9" t="s">
        <v>383</v>
      </c>
      <c r="C137" s="9" t="s">
        <v>51</v>
      </c>
      <c r="D137" s="9" t="s">
        <v>384</v>
      </c>
      <c r="E137" s="10" t="s">
        <v>26</v>
      </c>
      <c r="F137" s="11">
        <v>1</v>
      </c>
      <c r="G137" s="12"/>
      <c r="H137" s="12">
        <f>(TRUNC(G137 * J4,2) + G137)</f>
        <v>0</v>
      </c>
      <c r="I137" s="12">
        <f t="shared" si="2"/>
        <v>0</v>
      </c>
      <c r="J137" s="13"/>
    </row>
    <row r="138" spans="1:10" ht="51.95" customHeight="1" x14ac:dyDescent="0.2">
      <c r="A138" s="9" t="s">
        <v>385</v>
      </c>
      <c r="B138" s="9" t="s">
        <v>386</v>
      </c>
      <c r="C138" s="9" t="s">
        <v>51</v>
      </c>
      <c r="D138" s="9" t="s">
        <v>387</v>
      </c>
      <c r="E138" s="10" t="s">
        <v>26</v>
      </c>
      <c r="F138" s="11">
        <v>24</v>
      </c>
      <c r="G138" s="12"/>
      <c r="H138" s="12">
        <f>(TRUNC(G138 * J4,2) + G138)</f>
        <v>0</v>
      </c>
      <c r="I138" s="12">
        <f t="shared" si="2"/>
        <v>0</v>
      </c>
      <c r="J138" s="13"/>
    </row>
    <row r="139" spans="1:10" ht="39" customHeight="1" x14ac:dyDescent="0.2">
      <c r="A139" s="9" t="s">
        <v>388</v>
      </c>
      <c r="B139" s="9" t="s">
        <v>389</v>
      </c>
      <c r="C139" s="9" t="s">
        <v>51</v>
      </c>
      <c r="D139" s="9" t="s">
        <v>390</v>
      </c>
      <c r="E139" s="10" t="s">
        <v>26</v>
      </c>
      <c r="F139" s="11">
        <v>1</v>
      </c>
      <c r="G139" s="12"/>
      <c r="H139" s="12">
        <f>(TRUNC(G139 * J4,2) + G139)</f>
        <v>0</v>
      </c>
      <c r="I139" s="12">
        <f t="shared" si="2"/>
        <v>0</v>
      </c>
      <c r="J139" s="13"/>
    </row>
    <row r="140" spans="1:10" ht="39" customHeight="1" x14ac:dyDescent="0.2">
      <c r="A140" s="9" t="s">
        <v>391</v>
      </c>
      <c r="B140" s="9" t="s">
        <v>392</v>
      </c>
      <c r="C140" s="9" t="s">
        <v>51</v>
      </c>
      <c r="D140" s="9" t="s">
        <v>393</v>
      </c>
      <c r="E140" s="10" t="s">
        <v>26</v>
      </c>
      <c r="F140" s="11">
        <v>1</v>
      </c>
      <c r="G140" s="12"/>
      <c r="H140" s="12">
        <f>(TRUNC(G140 * J4,2) + G140)</f>
        <v>0</v>
      </c>
      <c r="I140" s="12">
        <f t="shared" si="2"/>
        <v>0</v>
      </c>
      <c r="J140" s="13"/>
    </row>
    <row r="141" spans="1:10" ht="39" customHeight="1" x14ac:dyDescent="0.2">
      <c r="A141" s="9" t="s">
        <v>394</v>
      </c>
      <c r="B141" s="9" t="s">
        <v>395</v>
      </c>
      <c r="C141" s="9" t="s">
        <v>51</v>
      </c>
      <c r="D141" s="9" t="s">
        <v>396</v>
      </c>
      <c r="E141" s="10" t="s">
        <v>26</v>
      </c>
      <c r="F141" s="11">
        <v>9</v>
      </c>
      <c r="G141" s="12"/>
      <c r="H141" s="12">
        <f>(TRUNC(G141 * J4,2) + G141)</f>
        <v>0</v>
      </c>
      <c r="I141" s="12">
        <f t="shared" si="2"/>
        <v>0</v>
      </c>
      <c r="J141" s="13"/>
    </row>
    <row r="142" spans="1:10" ht="65.099999999999994" customHeight="1" x14ac:dyDescent="0.2">
      <c r="A142" s="9" t="s">
        <v>397</v>
      </c>
      <c r="B142" s="9" t="s">
        <v>398</v>
      </c>
      <c r="C142" s="9" t="s">
        <v>51</v>
      </c>
      <c r="D142" s="9" t="s">
        <v>399</v>
      </c>
      <c r="E142" s="10" t="s">
        <v>26</v>
      </c>
      <c r="F142" s="11">
        <v>6</v>
      </c>
      <c r="G142" s="12"/>
      <c r="H142" s="12">
        <f>(TRUNC(G142 * J4,2) + G142)</f>
        <v>0</v>
      </c>
      <c r="I142" s="12">
        <f t="shared" si="2"/>
        <v>0</v>
      </c>
      <c r="J142" s="13"/>
    </row>
    <row r="143" spans="1:10" ht="39" customHeight="1" x14ac:dyDescent="0.2">
      <c r="A143" s="9" t="s">
        <v>400</v>
      </c>
      <c r="B143" s="9" t="s">
        <v>401</v>
      </c>
      <c r="C143" s="9" t="s">
        <v>51</v>
      </c>
      <c r="D143" s="9" t="s">
        <v>402</v>
      </c>
      <c r="E143" s="10" t="s">
        <v>26</v>
      </c>
      <c r="F143" s="11">
        <v>1</v>
      </c>
      <c r="G143" s="12"/>
      <c r="H143" s="12">
        <f>(TRUNC(G143 * J4,2) + G143)</f>
        <v>0</v>
      </c>
      <c r="I143" s="12">
        <f t="shared" si="2"/>
        <v>0</v>
      </c>
      <c r="J143" s="13"/>
    </row>
    <row r="144" spans="1:10" ht="26.1" customHeight="1" x14ac:dyDescent="0.2">
      <c r="A144" s="9" t="s">
        <v>403</v>
      </c>
      <c r="B144" s="9" t="s">
        <v>404</v>
      </c>
      <c r="C144" s="9" t="s">
        <v>51</v>
      </c>
      <c r="D144" s="9" t="s">
        <v>405</v>
      </c>
      <c r="E144" s="10" t="s">
        <v>26</v>
      </c>
      <c r="F144" s="11">
        <v>6</v>
      </c>
      <c r="G144" s="12"/>
      <c r="H144" s="12">
        <f>(TRUNC(G144 * J4,2) + G144)</f>
        <v>0</v>
      </c>
      <c r="I144" s="12">
        <f t="shared" si="2"/>
        <v>0</v>
      </c>
      <c r="J144" s="13"/>
    </row>
    <row r="145" spans="1:10" ht="26.1" customHeight="1" x14ac:dyDescent="0.2">
      <c r="A145" s="9" t="s">
        <v>406</v>
      </c>
      <c r="B145" s="9" t="s">
        <v>407</v>
      </c>
      <c r="C145" s="9" t="s">
        <v>51</v>
      </c>
      <c r="D145" s="9" t="s">
        <v>408</v>
      </c>
      <c r="E145" s="10" t="s">
        <v>26</v>
      </c>
      <c r="F145" s="11">
        <v>9</v>
      </c>
      <c r="G145" s="12"/>
      <c r="H145" s="12">
        <f>(TRUNC(G145 * J4,2) + G145)</f>
        <v>0</v>
      </c>
      <c r="I145" s="12">
        <f t="shared" si="2"/>
        <v>0</v>
      </c>
      <c r="J145" s="13"/>
    </row>
    <row r="146" spans="1:10" ht="39" customHeight="1" x14ac:dyDescent="0.2">
      <c r="A146" s="9" t="s">
        <v>409</v>
      </c>
      <c r="B146" s="9" t="s">
        <v>410</v>
      </c>
      <c r="C146" s="9" t="s">
        <v>51</v>
      </c>
      <c r="D146" s="9" t="s">
        <v>411</v>
      </c>
      <c r="E146" s="10" t="s">
        <v>26</v>
      </c>
      <c r="F146" s="11">
        <v>6</v>
      </c>
      <c r="G146" s="12"/>
      <c r="H146" s="12">
        <f>(TRUNC(G146 * J4,2) + G146)</f>
        <v>0</v>
      </c>
      <c r="I146" s="12">
        <f t="shared" si="2"/>
        <v>0</v>
      </c>
      <c r="J146" s="13"/>
    </row>
    <row r="147" spans="1:10" ht="39" customHeight="1" x14ac:dyDescent="0.2">
      <c r="A147" s="9" t="s">
        <v>412</v>
      </c>
      <c r="B147" s="9" t="s">
        <v>413</v>
      </c>
      <c r="C147" s="9" t="s">
        <v>51</v>
      </c>
      <c r="D147" s="9" t="s">
        <v>414</v>
      </c>
      <c r="E147" s="10" t="s">
        <v>26</v>
      </c>
      <c r="F147" s="11">
        <v>6</v>
      </c>
      <c r="G147" s="12"/>
      <c r="H147" s="12">
        <f>(TRUNC(G147 * J4,2) + G147)</f>
        <v>0</v>
      </c>
      <c r="I147" s="12">
        <f t="shared" si="2"/>
        <v>0</v>
      </c>
      <c r="J147" s="13"/>
    </row>
    <row r="148" spans="1:10" ht="39" customHeight="1" x14ac:dyDescent="0.2">
      <c r="A148" s="9" t="s">
        <v>415</v>
      </c>
      <c r="B148" s="9" t="s">
        <v>416</v>
      </c>
      <c r="C148" s="9" t="s">
        <v>51</v>
      </c>
      <c r="D148" s="9" t="s">
        <v>417</v>
      </c>
      <c r="E148" s="10" t="s">
        <v>26</v>
      </c>
      <c r="F148" s="11">
        <v>8</v>
      </c>
      <c r="G148" s="12"/>
      <c r="H148" s="12">
        <f>(TRUNC(G148 * J4,2) + G148)</f>
        <v>0</v>
      </c>
      <c r="I148" s="12">
        <f t="shared" si="2"/>
        <v>0</v>
      </c>
      <c r="J148" s="13"/>
    </row>
    <row r="149" spans="1:10" ht="39" customHeight="1" x14ac:dyDescent="0.2">
      <c r="A149" s="9" t="s">
        <v>418</v>
      </c>
      <c r="B149" s="9" t="s">
        <v>419</v>
      </c>
      <c r="C149" s="9" t="s">
        <v>51</v>
      </c>
      <c r="D149" s="9" t="s">
        <v>420</v>
      </c>
      <c r="E149" s="10" t="s">
        <v>26</v>
      </c>
      <c r="F149" s="11">
        <v>2</v>
      </c>
      <c r="G149" s="12"/>
      <c r="H149" s="12">
        <f>(TRUNC(G149 * J4,2) + G149)</f>
        <v>0</v>
      </c>
      <c r="I149" s="12">
        <f t="shared" si="2"/>
        <v>0</v>
      </c>
      <c r="J149" s="13"/>
    </row>
    <row r="150" spans="1:10" ht="26.1" customHeight="1" x14ac:dyDescent="0.2">
      <c r="A150" s="9" t="s">
        <v>421</v>
      </c>
      <c r="B150" s="9" t="s">
        <v>422</v>
      </c>
      <c r="C150" s="9" t="s">
        <v>51</v>
      </c>
      <c r="D150" s="9" t="s">
        <v>423</v>
      </c>
      <c r="E150" s="10" t="s">
        <v>26</v>
      </c>
      <c r="F150" s="11">
        <v>3</v>
      </c>
      <c r="G150" s="12"/>
      <c r="H150" s="12">
        <f>(TRUNC(G150 * J4,2) + G150)</f>
        <v>0</v>
      </c>
      <c r="I150" s="12">
        <f t="shared" si="2"/>
        <v>0</v>
      </c>
      <c r="J150" s="13"/>
    </row>
    <row r="151" spans="1:10" ht="39" customHeight="1" x14ac:dyDescent="0.2">
      <c r="A151" s="9" t="s">
        <v>424</v>
      </c>
      <c r="B151" s="9" t="s">
        <v>425</v>
      </c>
      <c r="C151" s="9" t="s">
        <v>51</v>
      </c>
      <c r="D151" s="9" t="s">
        <v>426</v>
      </c>
      <c r="E151" s="10" t="s">
        <v>26</v>
      </c>
      <c r="F151" s="11">
        <v>6</v>
      </c>
      <c r="G151" s="12"/>
      <c r="H151" s="12">
        <f>(TRUNC(G151 * J4,2) + G151)</f>
        <v>0</v>
      </c>
      <c r="I151" s="12">
        <f t="shared" si="2"/>
        <v>0</v>
      </c>
      <c r="J151" s="13"/>
    </row>
    <row r="152" spans="1:10" ht="39" customHeight="1" x14ac:dyDescent="0.2">
      <c r="A152" s="9" t="s">
        <v>427</v>
      </c>
      <c r="B152" s="9" t="s">
        <v>428</v>
      </c>
      <c r="C152" s="9" t="s">
        <v>51</v>
      </c>
      <c r="D152" s="9" t="s">
        <v>429</v>
      </c>
      <c r="E152" s="10" t="s">
        <v>69</v>
      </c>
      <c r="F152" s="11">
        <v>48</v>
      </c>
      <c r="G152" s="12"/>
      <c r="H152" s="12">
        <f>(TRUNC(G152 * J4,2) + G152)</f>
        <v>0</v>
      </c>
      <c r="I152" s="12">
        <f t="shared" si="2"/>
        <v>0</v>
      </c>
      <c r="J152" s="13"/>
    </row>
    <row r="153" spans="1:10" ht="39" customHeight="1" x14ac:dyDescent="0.2">
      <c r="A153" s="9" t="s">
        <v>430</v>
      </c>
      <c r="B153" s="9" t="s">
        <v>431</v>
      </c>
      <c r="C153" s="9" t="s">
        <v>51</v>
      </c>
      <c r="D153" s="9" t="s">
        <v>432</v>
      </c>
      <c r="E153" s="10" t="s">
        <v>69</v>
      </c>
      <c r="F153" s="11">
        <v>18</v>
      </c>
      <c r="G153" s="12"/>
      <c r="H153" s="12">
        <f>(TRUNC(G153 * J4,2) + G153)</f>
        <v>0</v>
      </c>
      <c r="I153" s="12">
        <f t="shared" si="2"/>
        <v>0</v>
      </c>
      <c r="J153" s="13"/>
    </row>
    <row r="154" spans="1:10" ht="39" customHeight="1" x14ac:dyDescent="0.2">
      <c r="A154" s="9" t="s">
        <v>433</v>
      </c>
      <c r="B154" s="9" t="s">
        <v>434</v>
      </c>
      <c r="C154" s="9" t="s">
        <v>51</v>
      </c>
      <c r="D154" s="9" t="s">
        <v>435</v>
      </c>
      <c r="E154" s="10" t="s">
        <v>69</v>
      </c>
      <c r="F154" s="11">
        <v>30</v>
      </c>
      <c r="G154" s="12"/>
      <c r="H154" s="12">
        <f>(TRUNC(G154 * J4,2) + G154)</f>
        <v>0</v>
      </c>
      <c r="I154" s="12">
        <f t="shared" si="2"/>
        <v>0</v>
      </c>
      <c r="J154" s="13"/>
    </row>
    <row r="155" spans="1:10" ht="39" customHeight="1" x14ac:dyDescent="0.2">
      <c r="A155" s="9" t="s">
        <v>436</v>
      </c>
      <c r="B155" s="9" t="s">
        <v>437</v>
      </c>
      <c r="C155" s="9" t="s">
        <v>51</v>
      </c>
      <c r="D155" s="9" t="s">
        <v>438</v>
      </c>
      <c r="E155" s="10" t="s">
        <v>69</v>
      </c>
      <c r="F155" s="11">
        <v>18</v>
      </c>
      <c r="G155" s="12"/>
      <c r="H155" s="12">
        <f>(TRUNC(G155 * J4,2) + G155)</f>
        <v>0</v>
      </c>
      <c r="I155" s="12">
        <f t="shared" si="2"/>
        <v>0</v>
      </c>
      <c r="J155" s="13"/>
    </row>
    <row r="156" spans="1:10" ht="39" customHeight="1" x14ac:dyDescent="0.2">
      <c r="A156" s="9" t="s">
        <v>439</v>
      </c>
      <c r="B156" s="9" t="s">
        <v>440</v>
      </c>
      <c r="C156" s="9" t="s">
        <v>51</v>
      </c>
      <c r="D156" s="9" t="s">
        <v>441</v>
      </c>
      <c r="E156" s="10" t="s">
        <v>26</v>
      </c>
      <c r="F156" s="11">
        <v>12</v>
      </c>
      <c r="G156" s="12"/>
      <c r="H156" s="12">
        <f>(TRUNC(G156 * J4,2) + G156)</f>
        <v>0</v>
      </c>
      <c r="I156" s="12">
        <f t="shared" si="2"/>
        <v>0</v>
      </c>
      <c r="J156" s="13"/>
    </row>
    <row r="157" spans="1:10" ht="51.95" customHeight="1" x14ac:dyDescent="0.2">
      <c r="A157" s="9" t="s">
        <v>442</v>
      </c>
      <c r="B157" s="9" t="s">
        <v>443</v>
      </c>
      <c r="C157" s="9" t="s">
        <v>51</v>
      </c>
      <c r="D157" s="9" t="s">
        <v>444</v>
      </c>
      <c r="E157" s="10" t="s">
        <v>26</v>
      </c>
      <c r="F157" s="11">
        <v>15</v>
      </c>
      <c r="G157" s="12"/>
      <c r="H157" s="12">
        <f>(TRUNC(G157 * J4,2) + G157)</f>
        <v>0</v>
      </c>
      <c r="I157" s="12">
        <f t="shared" si="2"/>
        <v>0</v>
      </c>
      <c r="J157" s="13"/>
    </row>
    <row r="158" spans="1:10" ht="26.1" customHeight="1" x14ac:dyDescent="0.2">
      <c r="A158" s="9" t="s">
        <v>445</v>
      </c>
      <c r="B158" s="9" t="s">
        <v>446</v>
      </c>
      <c r="C158" s="9" t="s">
        <v>51</v>
      </c>
      <c r="D158" s="9" t="s">
        <v>447</v>
      </c>
      <c r="E158" s="10" t="s">
        <v>26</v>
      </c>
      <c r="F158" s="11">
        <v>6</v>
      </c>
      <c r="G158" s="12"/>
      <c r="H158" s="12">
        <f>(TRUNC(G158 * J4,2) + G158)</f>
        <v>0</v>
      </c>
      <c r="I158" s="12">
        <f t="shared" si="2"/>
        <v>0</v>
      </c>
      <c r="J158" s="13"/>
    </row>
    <row r="159" spans="1:10" ht="39" customHeight="1" x14ac:dyDescent="0.2">
      <c r="A159" s="9" t="s">
        <v>448</v>
      </c>
      <c r="B159" s="9" t="s">
        <v>449</v>
      </c>
      <c r="C159" s="9" t="s">
        <v>51</v>
      </c>
      <c r="D159" s="9" t="s">
        <v>450</v>
      </c>
      <c r="E159" s="10" t="s">
        <v>26</v>
      </c>
      <c r="F159" s="11">
        <v>6</v>
      </c>
      <c r="G159" s="12"/>
      <c r="H159" s="12">
        <f>(TRUNC(G159 * J4,2) + G159)</f>
        <v>0</v>
      </c>
      <c r="I159" s="12">
        <f t="shared" si="2"/>
        <v>0</v>
      </c>
      <c r="J159" s="13"/>
    </row>
    <row r="160" spans="1:10" ht="51.95" customHeight="1" x14ac:dyDescent="0.2">
      <c r="A160" s="9" t="s">
        <v>451</v>
      </c>
      <c r="B160" s="9" t="s">
        <v>452</v>
      </c>
      <c r="C160" s="9" t="s">
        <v>51</v>
      </c>
      <c r="D160" s="9" t="s">
        <v>453</v>
      </c>
      <c r="E160" s="10" t="s">
        <v>26</v>
      </c>
      <c r="F160" s="11">
        <v>4</v>
      </c>
      <c r="G160" s="12"/>
      <c r="H160" s="12">
        <f>(TRUNC(G160 * J4,2) + G160)</f>
        <v>0</v>
      </c>
      <c r="I160" s="12">
        <f t="shared" si="2"/>
        <v>0</v>
      </c>
      <c r="J160" s="13"/>
    </row>
    <row r="161" spans="1:10" ht="51.95" customHeight="1" x14ac:dyDescent="0.2">
      <c r="A161" s="9" t="s">
        <v>454</v>
      </c>
      <c r="B161" s="9" t="s">
        <v>455</v>
      </c>
      <c r="C161" s="9" t="s">
        <v>51</v>
      </c>
      <c r="D161" s="9" t="s">
        <v>456</v>
      </c>
      <c r="E161" s="10" t="s">
        <v>26</v>
      </c>
      <c r="F161" s="11">
        <v>3</v>
      </c>
      <c r="G161" s="12"/>
      <c r="H161" s="12">
        <f>(TRUNC(G161 * J4,2) + G161)</f>
        <v>0</v>
      </c>
      <c r="I161" s="12">
        <f t="shared" si="2"/>
        <v>0</v>
      </c>
      <c r="J161" s="13"/>
    </row>
    <row r="162" spans="1:10" ht="39" customHeight="1" x14ac:dyDescent="0.2">
      <c r="A162" s="9" t="s">
        <v>457</v>
      </c>
      <c r="B162" s="9" t="s">
        <v>458</v>
      </c>
      <c r="C162" s="9" t="s">
        <v>51</v>
      </c>
      <c r="D162" s="9" t="s">
        <v>459</v>
      </c>
      <c r="E162" s="10" t="s">
        <v>26</v>
      </c>
      <c r="F162" s="11">
        <v>4</v>
      </c>
      <c r="G162" s="12"/>
      <c r="H162" s="12">
        <f>(TRUNC(G162 * J4,2) + G162)</f>
        <v>0</v>
      </c>
      <c r="I162" s="12">
        <f t="shared" si="2"/>
        <v>0</v>
      </c>
      <c r="J162" s="13"/>
    </row>
    <row r="163" spans="1:10" ht="39" customHeight="1" x14ac:dyDescent="0.2">
      <c r="A163" s="9" t="s">
        <v>460</v>
      </c>
      <c r="B163" s="9" t="s">
        <v>461</v>
      </c>
      <c r="C163" s="9" t="s">
        <v>51</v>
      </c>
      <c r="D163" s="9" t="s">
        <v>462</v>
      </c>
      <c r="E163" s="10" t="s">
        <v>26</v>
      </c>
      <c r="F163" s="11">
        <v>4</v>
      </c>
      <c r="G163" s="12"/>
      <c r="H163" s="12">
        <f>(TRUNC(G163 * J4,2) + G163)</f>
        <v>0</v>
      </c>
      <c r="I163" s="12">
        <f t="shared" si="2"/>
        <v>0</v>
      </c>
      <c r="J163" s="13"/>
    </row>
    <row r="164" spans="1:10" ht="39" customHeight="1" x14ac:dyDescent="0.2">
      <c r="A164" s="9" t="s">
        <v>463</v>
      </c>
      <c r="B164" s="9" t="s">
        <v>464</v>
      </c>
      <c r="C164" s="9" t="s">
        <v>51</v>
      </c>
      <c r="D164" s="9" t="s">
        <v>465</v>
      </c>
      <c r="E164" s="10" t="s">
        <v>26</v>
      </c>
      <c r="F164" s="11">
        <v>6</v>
      </c>
      <c r="G164" s="12"/>
      <c r="H164" s="12">
        <f>(TRUNC(G164 * J4,2) + G164)</f>
        <v>0</v>
      </c>
      <c r="I164" s="12">
        <f t="shared" si="2"/>
        <v>0</v>
      </c>
      <c r="J164" s="13"/>
    </row>
    <row r="165" spans="1:10" ht="51.95" customHeight="1" x14ac:dyDescent="0.2">
      <c r="A165" s="9" t="s">
        <v>466</v>
      </c>
      <c r="B165" s="9" t="s">
        <v>467</v>
      </c>
      <c r="C165" s="9" t="s">
        <v>51</v>
      </c>
      <c r="D165" s="9" t="s">
        <v>468</v>
      </c>
      <c r="E165" s="10" t="s">
        <v>26</v>
      </c>
      <c r="F165" s="11">
        <v>2</v>
      </c>
      <c r="G165" s="12"/>
      <c r="H165" s="12">
        <f>(TRUNC(G165 * J4,2) + G165)</f>
        <v>0</v>
      </c>
      <c r="I165" s="12">
        <f t="shared" si="2"/>
        <v>0</v>
      </c>
      <c r="J165" s="13"/>
    </row>
    <row r="166" spans="1:10" ht="39" customHeight="1" x14ac:dyDescent="0.2">
      <c r="A166" s="9" t="s">
        <v>469</v>
      </c>
      <c r="B166" s="9" t="s">
        <v>470</v>
      </c>
      <c r="C166" s="9" t="s">
        <v>51</v>
      </c>
      <c r="D166" s="9" t="s">
        <v>471</v>
      </c>
      <c r="E166" s="10" t="s">
        <v>26</v>
      </c>
      <c r="F166" s="11">
        <v>3</v>
      </c>
      <c r="G166" s="12"/>
      <c r="H166" s="12">
        <f>(TRUNC(G166 * J4,2) + G166)</f>
        <v>0</v>
      </c>
      <c r="I166" s="12">
        <f t="shared" si="2"/>
        <v>0</v>
      </c>
      <c r="J166" s="13"/>
    </row>
    <row r="167" spans="1:10" ht="51.95" customHeight="1" x14ac:dyDescent="0.2">
      <c r="A167" s="9" t="s">
        <v>472</v>
      </c>
      <c r="B167" s="9" t="s">
        <v>473</v>
      </c>
      <c r="C167" s="9" t="s">
        <v>51</v>
      </c>
      <c r="D167" s="9" t="s">
        <v>474</v>
      </c>
      <c r="E167" s="10" t="s">
        <v>26</v>
      </c>
      <c r="F167" s="11">
        <v>6</v>
      </c>
      <c r="G167" s="12"/>
      <c r="H167" s="12">
        <f>(TRUNC(G167 * J4,2) + G167)</f>
        <v>0</v>
      </c>
      <c r="I167" s="12">
        <f t="shared" si="2"/>
        <v>0</v>
      </c>
      <c r="J167" s="13"/>
    </row>
    <row r="168" spans="1:10" ht="51.95" customHeight="1" x14ac:dyDescent="0.2">
      <c r="A168" s="9" t="s">
        <v>475</v>
      </c>
      <c r="B168" s="9" t="s">
        <v>476</v>
      </c>
      <c r="C168" s="9" t="s">
        <v>51</v>
      </c>
      <c r="D168" s="9" t="s">
        <v>477</v>
      </c>
      <c r="E168" s="10" t="s">
        <v>26</v>
      </c>
      <c r="F168" s="11">
        <v>1</v>
      </c>
      <c r="G168" s="12"/>
      <c r="H168" s="12">
        <f>(TRUNC(G168 * J4,2) + G168)</f>
        <v>0</v>
      </c>
      <c r="I168" s="12">
        <f t="shared" si="2"/>
        <v>0</v>
      </c>
      <c r="J168" s="13"/>
    </row>
    <row r="169" spans="1:10" ht="51.95" customHeight="1" x14ac:dyDescent="0.2">
      <c r="A169" s="9" t="s">
        <v>478</v>
      </c>
      <c r="B169" s="9" t="s">
        <v>479</v>
      </c>
      <c r="C169" s="9" t="s">
        <v>51</v>
      </c>
      <c r="D169" s="9" t="s">
        <v>480</v>
      </c>
      <c r="E169" s="10" t="s">
        <v>26</v>
      </c>
      <c r="F169" s="11">
        <v>1</v>
      </c>
      <c r="G169" s="12"/>
      <c r="H169" s="12">
        <f>(TRUNC(G169 * J4,2) + G169)</f>
        <v>0</v>
      </c>
      <c r="I169" s="12">
        <f t="shared" si="2"/>
        <v>0</v>
      </c>
      <c r="J169" s="13"/>
    </row>
    <row r="170" spans="1:10" ht="24" customHeight="1" x14ac:dyDescent="0.2">
      <c r="A170" s="4" t="s">
        <v>481</v>
      </c>
      <c r="B170" s="4" t="s">
        <v>13</v>
      </c>
      <c r="C170" s="4"/>
      <c r="D170" s="4" t="s">
        <v>482</v>
      </c>
      <c r="E170" s="5"/>
      <c r="F170" s="6">
        <v>1</v>
      </c>
      <c r="G170" s="6"/>
      <c r="H170" s="7">
        <f>I171 + I172 + I173</f>
        <v>0</v>
      </c>
      <c r="I170" s="7">
        <f t="shared" si="2"/>
        <v>0</v>
      </c>
      <c r="J170" s="8"/>
    </row>
    <row r="171" spans="1:10" ht="39" customHeight="1" x14ac:dyDescent="0.2">
      <c r="A171" s="9" t="s">
        <v>483</v>
      </c>
      <c r="B171" s="9" t="s">
        <v>484</v>
      </c>
      <c r="C171" s="9" t="s">
        <v>51</v>
      </c>
      <c r="D171" s="9" t="s">
        <v>485</v>
      </c>
      <c r="E171" s="10" t="s">
        <v>69</v>
      </c>
      <c r="F171" s="11">
        <v>46</v>
      </c>
      <c r="G171" s="12"/>
      <c r="H171" s="12">
        <f>(TRUNC(G171 * J4,2) + G171)</f>
        <v>0</v>
      </c>
      <c r="I171" s="12">
        <f t="shared" si="2"/>
        <v>0</v>
      </c>
      <c r="J171" s="13"/>
    </row>
    <row r="172" spans="1:10" ht="39" customHeight="1" x14ac:dyDescent="0.2">
      <c r="A172" s="9" t="s">
        <v>486</v>
      </c>
      <c r="B172" s="9" t="s">
        <v>487</v>
      </c>
      <c r="C172" s="9" t="s">
        <v>51</v>
      </c>
      <c r="D172" s="9" t="s">
        <v>488</v>
      </c>
      <c r="E172" s="10" t="s">
        <v>69</v>
      </c>
      <c r="F172" s="11">
        <v>65</v>
      </c>
      <c r="G172" s="12"/>
      <c r="H172" s="12">
        <f>(TRUNC(G172 * J4,2) + G172)</f>
        <v>0</v>
      </c>
      <c r="I172" s="12">
        <f t="shared" si="2"/>
        <v>0</v>
      </c>
      <c r="J172" s="13"/>
    </row>
    <row r="173" spans="1:10" ht="39" customHeight="1" x14ac:dyDescent="0.2">
      <c r="A173" s="9" t="s">
        <v>489</v>
      </c>
      <c r="B173" s="9" t="s">
        <v>490</v>
      </c>
      <c r="C173" s="9" t="s">
        <v>51</v>
      </c>
      <c r="D173" s="9" t="s">
        <v>491</v>
      </c>
      <c r="E173" s="10" t="s">
        <v>26</v>
      </c>
      <c r="F173" s="11">
        <v>8</v>
      </c>
      <c r="G173" s="12"/>
      <c r="H173" s="12">
        <f>(TRUNC(G173 * J4,2) + G173)</f>
        <v>0</v>
      </c>
      <c r="I173" s="12">
        <f t="shared" si="2"/>
        <v>0</v>
      </c>
      <c r="J173" s="13"/>
    </row>
    <row r="174" spans="1:10" ht="24" customHeight="1" x14ac:dyDescent="0.2">
      <c r="A174" s="4" t="s">
        <v>492</v>
      </c>
      <c r="B174" s="4" t="s">
        <v>13</v>
      </c>
      <c r="C174" s="4"/>
      <c r="D174" s="4" t="s">
        <v>493</v>
      </c>
      <c r="E174" s="5"/>
      <c r="F174" s="6">
        <v>1</v>
      </c>
      <c r="G174" s="6"/>
      <c r="H174" s="7">
        <f>I175 + I176 + I177 + I178 + I179 + I180 + I181 + I182 + I183 + I184 + I185 + I186 + I187 + I188 + I189 + I190 + I191 + I192 + I193</f>
        <v>0</v>
      </c>
      <c r="I174" s="7">
        <f t="shared" si="2"/>
        <v>0</v>
      </c>
      <c r="J174" s="8"/>
    </row>
    <row r="175" spans="1:10" ht="39" customHeight="1" x14ac:dyDescent="0.2">
      <c r="A175" s="9" t="s">
        <v>494</v>
      </c>
      <c r="B175" s="9" t="s">
        <v>495</v>
      </c>
      <c r="C175" s="9" t="s">
        <v>24</v>
      </c>
      <c r="D175" s="9" t="s">
        <v>496</v>
      </c>
      <c r="E175" s="10" t="s">
        <v>19</v>
      </c>
      <c r="F175" s="11">
        <v>23</v>
      </c>
      <c r="G175" s="12"/>
      <c r="H175" s="12">
        <f>(TRUNC(G175 * J4,2) + G175)</f>
        <v>0</v>
      </c>
      <c r="I175" s="12">
        <f t="shared" si="2"/>
        <v>0</v>
      </c>
      <c r="J175" s="13"/>
    </row>
    <row r="176" spans="1:10" ht="39" customHeight="1" x14ac:dyDescent="0.2">
      <c r="A176" s="9" t="s">
        <v>497</v>
      </c>
      <c r="B176" s="9" t="s">
        <v>498</v>
      </c>
      <c r="C176" s="9" t="s">
        <v>24</v>
      </c>
      <c r="D176" s="9" t="s">
        <v>499</v>
      </c>
      <c r="E176" s="10" t="s">
        <v>19</v>
      </c>
      <c r="F176" s="11">
        <v>8</v>
      </c>
      <c r="G176" s="12"/>
      <c r="H176" s="12">
        <f>(TRUNC(G176 * J4,2) + G176)</f>
        <v>0</v>
      </c>
      <c r="I176" s="12">
        <f t="shared" si="2"/>
        <v>0</v>
      </c>
      <c r="J176" s="13"/>
    </row>
    <row r="177" spans="1:10" ht="39" customHeight="1" x14ac:dyDescent="0.2">
      <c r="A177" s="9" t="s">
        <v>500</v>
      </c>
      <c r="B177" s="9" t="s">
        <v>501</v>
      </c>
      <c r="C177" s="9" t="s">
        <v>51</v>
      </c>
      <c r="D177" s="9" t="s">
        <v>502</v>
      </c>
      <c r="E177" s="10" t="s">
        <v>26</v>
      </c>
      <c r="F177" s="11">
        <v>6</v>
      </c>
      <c r="G177" s="12"/>
      <c r="H177" s="12">
        <f>(TRUNC(G177 * J4,2) + G177)</f>
        <v>0</v>
      </c>
      <c r="I177" s="12">
        <f t="shared" si="2"/>
        <v>0</v>
      </c>
      <c r="J177" s="13"/>
    </row>
    <row r="178" spans="1:10" ht="51.95" customHeight="1" x14ac:dyDescent="0.2">
      <c r="A178" s="9" t="s">
        <v>503</v>
      </c>
      <c r="B178" s="9" t="s">
        <v>504</v>
      </c>
      <c r="C178" s="9" t="s">
        <v>24</v>
      </c>
      <c r="D178" s="9" t="s">
        <v>505</v>
      </c>
      <c r="E178" s="10" t="s">
        <v>19</v>
      </c>
      <c r="F178" s="11">
        <v>1</v>
      </c>
      <c r="G178" s="12"/>
      <c r="H178" s="12">
        <f>(TRUNC(G178 * J4,2) + G178)</f>
        <v>0</v>
      </c>
      <c r="I178" s="12">
        <f t="shared" si="2"/>
        <v>0</v>
      </c>
      <c r="J178" s="13"/>
    </row>
    <row r="179" spans="1:10" ht="51.95" customHeight="1" x14ac:dyDescent="0.2">
      <c r="A179" s="9" t="s">
        <v>506</v>
      </c>
      <c r="B179" s="9" t="s">
        <v>507</v>
      </c>
      <c r="C179" s="9" t="s">
        <v>51</v>
      </c>
      <c r="D179" s="9" t="s">
        <v>508</v>
      </c>
      <c r="E179" s="10" t="s">
        <v>26</v>
      </c>
      <c r="F179" s="11">
        <v>8</v>
      </c>
      <c r="G179" s="12"/>
      <c r="H179" s="12">
        <f>(TRUNC(G179 * J4,2) + G179)</f>
        <v>0</v>
      </c>
      <c r="I179" s="12">
        <f t="shared" si="2"/>
        <v>0</v>
      </c>
      <c r="J179" s="13"/>
    </row>
    <row r="180" spans="1:10" ht="65.099999999999994" customHeight="1" x14ac:dyDescent="0.2">
      <c r="A180" s="9" t="s">
        <v>509</v>
      </c>
      <c r="B180" s="9" t="s">
        <v>510</v>
      </c>
      <c r="C180" s="9" t="s">
        <v>51</v>
      </c>
      <c r="D180" s="9" t="s">
        <v>511</v>
      </c>
      <c r="E180" s="10" t="s">
        <v>26</v>
      </c>
      <c r="F180" s="11">
        <v>4</v>
      </c>
      <c r="G180" s="12"/>
      <c r="H180" s="12">
        <f>(TRUNC(G180 * J4,2) + G180)</f>
        <v>0</v>
      </c>
      <c r="I180" s="12">
        <f t="shared" si="2"/>
        <v>0</v>
      </c>
      <c r="J180" s="13"/>
    </row>
    <row r="181" spans="1:10" ht="39" customHeight="1" x14ac:dyDescent="0.2">
      <c r="A181" s="9" t="s">
        <v>512</v>
      </c>
      <c r="B181" s="9" t="s">
        <v>513</v>
      </c>
      <c r="C181" s="9" t="s">
        <v>51</v>
      </c>
      <c r="D181" s="9" t="s">
        <v>514</v>
      </c>
      <c r="E181" s="10" t="s">
        <v>69</v>
      </c>
      <c r="F181" s="11">
        <v>114.4</v>
      </c>
      <c r="G181" s="12"/>
      <c r="H181" s="12">
        <f>(TRUNC(G181 * J4,2) + G181)</f>
        <v>0</v>
      </c>
      <c r="I181" s="12">
        <f t="shared" si="2"/>
        <v>0</v>
      </c>
      <c r="J181" s="13"/>
    </row>
    <row r="182" spans="1:10" ht="39" customHeight="1" x14ac:dyDescent="0.2">
      <c r="A182" s="9" t="s">
        <v>515</v>
      </c>
      <c r="B182" s="9" t="s">
        <v>516</v>
      </c>
      <c r="C182" s="9" t="s">
        <v>51</v>
      </c>
      <c r="D182" s="9" t="s">
        <v>517</v>
      </c>
      <c r="E182" s="10" t="s">
        <v>26</v>
      </c>
      <c r="F182" s="11">
        <v>8</v>
      </c>
      <c r="G182" s="12"/>
      <c r="H182" s="12">
        <f>(TRUNC(G182 * J4,2) + G182)</f>
        <v>0</v>
      </c>
      <c r="I182" s="12">
        <f t="shared" si="2"/>
        <v>0</v>
      </c>
      <c r="J182" s="13"/>
    </row>
    <row r="183" spans="1:10" ht="39" customHeight="1" x14ac:dyDescent="0.2">
      <c r="A183" s="9" t="s">
        <v>518</v>
      </c>
      <c r="B183" s="9" t="s">
        <v>519</v>
      </c>
      <c r="C183" s="9" t="s">
        <v>51</v>
      </c>
      <c r="D183" s="9" t="s">
        <v>520</v>
      </c>
      <c r="E183" s="10" t="s">
        <v>26</v>
      </c>
      <c r="F183" s="11">
        <v>8</v>
      </c>
      <c r="G183" s="12"/>
      <c r="H183" s="12">
        <f>(TRUNC(G183 * J4,2) + G183)</f>
        <v>0</v>
      </c>
      <c r="I183" s="12">
        <f t="shared" si="2"/>
        <v>0</v>
      </c>
      <c r="J183" s="13"/>
    </row>
    <row r="184" spans="1:10" ht="39" customHeight="1" x14ac:dyDescent="0.2">
      <c r="A184" s="9" t="s">
        <v>521</v>
      </c>
      <c r="B184" s="9" t="s">
        <v>522</v>
      </c>
      <c r="C184" s="9" t="s">
        <v>24</v>
      </c>
      <c r="D184" s="9" t="s">
        <v>523</v>
      </c>
      <c r="E184" s="10" t="s">
        <v>19</v>
      </c>
      <c r="F184" s="11">
        <v>1</v>
      </c>
      <c r="G184" s="12"/>
      <c r="H184" s="12">
        <f>(TRUNC(G184 * J4,2) + G184)</f>
        <v>0</v>
      </c>
      <c r="I184" s="12">
        <f t="shared" si="2"/>
        <v>0</v>
      </c>
      <c r="J184" s="13"/>
    </row>
    <row r="185" spans="1:10" ht="26.1" customHeight="1" x14ac:dyDescent="0.2">
      <c r="A185" s="9" t="s">
        <v>524</v>
      </c>
      <c r="B185" s="9" t="s">
        <v>525</v>
      </c>
      <c r="C185" s="9" t="s">
        <v>24</v>
      </c>
      <c r="D185" s="9" t="s">
        <v>526</v>
      </c>
      <c r="E185" s="10" t="s">
        <v>19</v>
      </c>
      <c r="F185" s="11">
        <v>4</v>
      </c>
      <c r="G185" s="12"/>
      <c r="H185" s="12">
        <f>(TRUNC(G185 * J4,2) + G185)</f>
        <v>0</v>
      </c>
      <c r="I185" s="12">
        <f t="shared" si="2"/>
        <v>0</v>
      </c>
      <c r="J185" s="13"/>
    </row>
    <row r="186" spans="1:10" ht="26.1" customHeight="1" x14ac:dyDescent="0.2">
      <c r="A186" s="9" t="s">
        <v>527</v>
      </c>
      <c r="B186" s="9" t="s">
        <v>528</v>
      </c>
      <c r="C186" s="9" t="s">
        <v>24</v>
      </c>
      <c r="D186" s="9" t="s">
        <v>529</v>
      </c>
      <c r="E186" s="10" t="s">
        <v>19</v>
      </c>
      <c r="F186" s="11">
        <v>4</v>
      </c>
      <c r="G186" s="12"/>
      <c r="H186" s="12">
        <f>(TRUNC(G186 * J4,2) + G186)</f>
        <v>0</v>
      </c>
      <c r="I186" s="12">
        <f t="shared" si="2"/>
        <v>0</v>
      </c>
      <c r="J186" s="13"/>
    </row>
    <row r="187" spans="1:10" ht="26.1" customHeight="1" x14ac:dyDescent="0.2">
      <c r="A187" s="9" t="s">
        <v>530</v>
      </c>
      <c r="B187" s="9" t="s">
        <v>531</v>
      </c>
      <c r="C187" s="9" t="s">
        <v>24</v>
      </c>
      <c r="D187" s="9" t="s">
        <v>532</v>
      </c>
      <c r="E187" s="10" t="s">
        <v>533</v>
      </c>
      <c r="F187" s="11">
        <v>350</v>
      </c>
      <c r="G187" s="12"/>
      <c r="H187" s="12">
        <f>(TRUNC(G187 * J4,2) + G187)</f>
        <v>0</v>
      </c>
      <c r="I187" s="12">
        <f t="shared" si="2"/>
        <v>0</v>
      </c>
      <c r="J187" s="13"/>
    </row>
    <row r="188" spans="1:10" ht="39" customHeight="1" x14ac:dyDescent="0.2">
      <c r="A188" s="9" t="s">
        <v>534</v>
      </c>
      <c r="B188" s="9" t="s">
        <v>535</v>
      </c>
      <c r="C188" s="9" t="s">
        <v>51</v>
      </c>
      <c r="D188" s="9" t="s">
        <v>536</v>
      </c>
      <c r="E188" s="10" t="s">
        <v>69</v>
      </c>
      <c r="F188" s="11">
        <v>145</v>
      </c>
      <c r="G188" s="12"/>
      <c r="H188" s="12">
        <f>(TRUNC(G188 * J4,2) + G188)</f>
        <v>0</v>
      </c>
      <c r="I188" s="12">
        <f t="shared" si="2"/>
        <v>0</v>
      </c>
      <c r="J188" s="13"/>
    </row>
    <row r="189" spans="1:10" ht="39" customHeight="1" x14ac:dyDescent="0.2">
      <c r="A189" s="9" t="s">
        <v>537</v>
      </c>
      <c r="B189" s="9" t="s">
        <v>538</v>
      </c>
      <c r="C189" s="9" t="s">
        <v>51</v>
      </c>
      <c r="D189" s="9" t="s">
        <v>539</v>
      </c>
      <c r="E189" s="10" t="s">
        <v>26</v>
      </c>
      <c r="F189" s="11">
        <v>8</v>
      </c>
      <c r="G189" s="12"/>
      <c r="H189" s="12">
        <f>(TRUNC(G189 * J4,2) + G189)</f>
        <v>0</v>
      </c>
      <c r="I189" s="12">
        <f t="shared" si="2"/>
        <v>0</v>
      </c>
      <c r="J189" s="13"/>
    </row>
    <row r="190" spans="1:10" ht="39" customHeight="1" x14ac:dyDescent="0.2">
      <c r="A190" s="9" t="s">
        <v>540</v>
      </c>
      <c r="B190" s="9" t="s">
        <v>392</v>
      </c>
      <c r="C190" s="9" t="s">
        <v>51</v>
      </c>
      <c r="D190" s="9" t="s">
        <v>393</v>
      </c>
      <c r="E190" s="10" t="s">
        <v>26</v>
      </c>
      <c r="F190" s="11">
        <v>1</v>
      </c>
      <c r="G190" s="12"/>
      <c r="H190" s="12">
        <f>(TRUNC(G190 * J4,2) + G190)</f>
        <v>0</v>
      </c>
      <c r="I190" s="12">
        <f t="shared" si="2"/>
        <v>0</v>
      </c>
      <c r="J190" s="13"/>
    </row>
    <row r="191" spans="1:10" ht="39" customHeight="1" x14ac:dyDescent="0.2">
      <c r="A191" s="9" t="s">
        <v>541</v>
      </c>
      <c r="B191" s="9" t="s">
        <v>542</v>
      </c>
      <c r="C191" s="9" t="s">
        <v>51</v>
      </c>
      <c r="D191" s="9" t="s">
        <v>543</v>
      </c>
      <c r="E191" s="10" t="s">
        <v>26</v>
      </c>
      <c r="F191" s="11">
        <v>1</v>
      </c>
      <c r="G191" s="12"/>
      <c r="H191" s="12">
        <f>(TRUNC(G191 * J4,2) + G191)</f>
        <v>0</v>
      </c>
      <c r="I191" s="12">
        <f t="shared" si="2"/>
        <v>0</v>
      </c>
      <c r="J191" s="13"/>
    </row>
    <row r="192" spans="1:10" ht="24" customHeight="1" x14ac:dyDescent="0.2">
      <c r="A192" s="9" t="s">
        <v>544</v>
      </c>
      <c r="B192" s="9" t="s">
        <v>545</v>
      </c>
      <c r="C192" s="9" t="s">
        <v>24</v>
      </c>
      <c r="D192" s="9" t="s">
        <v>546</v>
      </c>
      <c r="E192" s="10" t="s">
        <v>19</v>
      </c>
      <c r="F192" s="11">
        <v>1</v>
      </c>
      <c r="G192" s="12"/>
      <c r="H192" s="12">
        <f>(TRUNC(G192 * J4,2) + G192)</f>
        <v>0</v>
      </c>
      <c r="I192" s="12">
        <f t="shared" si="2"/>
        <v>0</v>
      </c>
      <c r="J192" s="13"/>
    </row>
    <row r="193" spans="1:10" ht="26.1" customHeight="1" x14ac:dyDescent="0.2">
      <c r="A193" s="9" t="s">
        <v>547</v>
      </c>
      <c r="B193" s="9" t="s">
        <v>548</v>
      </c>
      <c r="C193" s="9" t="s">
        <v>24</v>
      </c>
      <c r="D193" s="9" t="s">
        <v>549</v>
      </c>
      <c r="E193" s="10" t="s">
        <v>19</v>
      </c>
      <c r="F193" s="11">
        <v>1</v>
      </c>
      <c r="G193" s="12"/>
      <c r="H193" s="12">
        <f>(TRUNC(G193 * J4,2) + G193)</f>
        <v>0</v>
      </c>
      <c r="I193" s="12">
        <f t="shared" si="2"/>
        <v>0</v>
      </c>
      <c r="J193" s="13"/>
    </row>
    <row r="194" spans="1:10" ht="24" customHeight="1" x14ac:dyDescent="0.2">
      <c r="A194" s="4" t="s">
        <v>550</v>
      </c>
      <c r="B194" s="4" t="s">
        <v>13</v>
      </c>
      <c r="C194" s="4"/>
      <c r="D194" s="4" t="s">
        <v>551</v>
      </c>
      <c r="E194" s="5"/>
      <c r="F194" s="6">
        <v>1</v>
      </c>
      <c r="G194" s="6"/>
      <c r="H194" s="7">
        <f>I195 + I196 + I197 + I198 + I199 + I200 + I201 + I202</f>
        <v>0</v>
      </c>
      <c r="I194" s="7">
        <f t="shared" si="2"/>
        <v>0</v>
      </c>
      <c r="J194" s="8"/>
    </row>
    <row r="195" spans="1:10" ht="39" customHeight="1" x14ac:dyDescent="0.2">
      <c r="A195" s="9" t="s">
        <v>552</v>
      </c>
      <c r="B195" s="9" t="s">
        <v>553</v>
      </c>
      <c r="C195" s="9" t="s">
        <v>51</v>
      </c>
      <c r="D195" s="9" t="s">
        <v>554</v>
      </c>
      <c r="E195" s="10" t="s">
        <v>30</v>
      </c>
      <c r="F195" s="11">
        <v>2741.45</v>
      </c>
      <c r="G195" s="12"/>
      <c r="H195" s="12">
        <f>(TRUNC(G195 * J4,2) + G195)</f>
        <v>0</v>
      </c>
      <c r="I195" s="12">
        <f t="shared" si="2"/>
        <v>0</v>
      </c>
      <c r="J195" s="13"/>
    </row>
    <row r="196" spans="1:10" ht="26.1" customHeight="1" x14ac:dyDescent="0.2">
      <c r="A196" s="9" t="s">
        <v>555</v>
      </c>
      <c r="B196" s="9" t="s">
        <v>556</v>
      </c>
      <c r="C196" s="9" t="s">
        <v>51</v>
      </c>
      <c r="D196" s="9" t="s">
        <v>557</v>
      </c>
      <c r="E196" s="10" t="s">
        <v>30</v>
      </c>
      <c r="F196" s="11">
        <v>2741.45</v>
      </c>
      <c r="G196" s="12"/>
      <c r="H196" s="12">
        <f>(TRUNC(G196 * J4,2) + G196)</f>
        <v>0</v>
      </c>
      <c r="I196" s="12">
        <f t="shared" si="2"/>
        <v>0</v>
      </c>
      <c r="J196" s="13"/>
    </row>
    <row r="197" spans="1:10" ht="26.1" customHeight="1" x14ac:dyDescent="0.2">
      <c r="A197" s="9" t="s">
        <v>558</v>
      </c>
      <c r="B197" s="9" t="s">
        <v>559</v>
      </c>
      <c r="C197" s="9" t="s">
        <v>51</v>
      </c>
      <c r="D197" s="9" t="s">
        <v>560</v>
      </c>
      <c r="E197" s="10" t="s">
        <v>30</v>
      </c>
      <c r="F197" s="11">
        <v>419.97</v>
      </c>
      <c r="G197" s="12"/>
      <c r="H197" s="12">
        <f>(TRUNC(G197 * J4,2) + G197)</f>
        <v>0</v>
      </c>
      <c r="I197" s="12">
        <f t="shared" si="2"/>
        <v>0</v>
      </c>
      <c r="J197" s="13"/>
    </row>
    <row r="198" spans="1:10" ht="26.1" customHeight="1" x14ac:dyDescent="0.2">
      <c r="A198" s="9" t="s">
        <v>561</v>
      </c>
      <c r="B198" s="9" t="s">
        <v>562</v>
      </c>
      <c r="C198" s="9" t="s">
        <v>51</v>
      </c>
      <c r="D198" s="9" t="s">
        <v>563</v>
      </c>
      <c r="E198" s="10" t="s">
        <v>30</v>
      </c>
      <c r="F198" s="11">
        <v>2741.45</v>
      </c>
      <c r="G198" s="12"/>
      <c r="H198" s="12">
        <f>(TRUNC(G198 * J4,2) + G198)</f>
        <v>0</v>
      </c>
      <c r="I198" s="12">
        <f t="shared" ref="I198:I261" si="3">TRUNC(F198 * H198,2)</f>
        <v>0</v>
      </c>
      <c r="J198" s="13"/>
    </row>
    <row r="199" spans="1:10" ht="26.1" customHeight="1" x14ac:dyDescent="0.2">
      <c r="A199" s="9" t="s">
        <v>564</v>
      </c>
      <c r="B199" s="9" t="s">
        <v>565</v>
      </c>
      <c r="C199" s="9" t="s">
        <v>51</v>
      </c>
      <c r="D199" s="9" t="s">
        <v>566</v>
      </c>
      <c r="E199" s="10" t="s">
        <v>30</v>
      </c>
      <c r="F199" s="11">
        <v>1190.28</v>
      </c>
      <c r="G199" s="12"/>
      <c r="H199" s="12">
        <f>(TRUNC(G199 * J4,2) + G199)</f>
        <v>0</v>
      </c>
      <c r="I199" s="12">
        <f t="shared" si="3"/>
        <v>0</v>
      </c>
      <c r="J199" s="13"/>
    </row>
    <row r="200" spans="1:10" ht="26.1" customHeight="1" x14ac:dyDescent="0.2">
      <c r="A200" s="9" t="s">
        <v>567</v>
      </c>
      <c r="B200" s="9" t="s">
        <v>568</v>
      </c>
      <c r="C200" s="9" t="s">
        <v>51</v>
      </c>
      <c r="D200" s="9" t="s">
        <v>569</v>
      </c>
      <c r="E200" s="10" t="s">
        <v>30</v>
      </c>
      <c r="F200" s="11">
        <v>41.58</v>
      </c>
      <c r="G200" s="12"/>
      <c r="H200" s="12">
        <f>(TRUNC(G200 * J4,2) + G200)</f>
        <v>0</v>
      </c>
      <c r="I200" s="12">
        <f t="shared" si="3"/>
        <v>0</v>
      </c>
      <c r="J200" s="13"/>
    </row>
    <row r="201" spans="1:10" ht="26.1" customHeight="1" x14ac:dyDescent="0.2">
      <c r="A201" s="9" t="s">
        <v>570</v>
      </c>
      <c r="B201" s="9" t="s">
        <v>571</v>
      </c>
      <c r="C201" s="9" t="s">
        <v>51</v>
      </c>
      <c r="D201" s="9" t="s">
        <v>572</v>
      </c>
      <c r="E201" s="10" t="s">
        <v>30</v>
      </c>
      <c r="F201" s="11">
        <v>41.58</v>
      </c>
      <c r="G201" s="12"/>
      <c r="H201" s="12">
        <f>(TRUNC(G201 * J4,2) + G201)</f>
        <v>0</v>
      </c>
      <c r="I201" s="12">
        <f t="shared" si="3"/>
        <v>0</v>
      </c>
      <c r="J201" s="13"/>
    </row>
    <row r="202" spans="1:10" ht="39" customHeight="1" x14ac:dyDescent="0.2">
      <c r="A202" s="9" t="s">
        <v>573</v>
      </c>
      <c r="B202" s="9" t="s">
        <v>574</v>
      </c>
      <c r="C202" s="9" t="s">
        <v>51</v>
      </c>
      <c r="D202" s="9" t="s">
        <v>575</v>
      </c>
      <c r="E202" s="10" t="s">
        <v>30</v>
      </c>
      <c r="F202" s="11">
        <v>218.47</v>
      </c>
      <c r="G202" s="12"/>
      <c r="H202" s="12">
        <f>(TRUNC(G202 * J4,2) + G202)</f>
        <v>0</v>
      </c>
      <c r="I202" s="12">
        <f t="shared" si="3"/>
        <v>0</v>
      </c>
      <c r="J202" s="13"/>
    </row>
    <row r="203" spans="1:10" ht="24" customHeight="1" x14ac:dyDescent="0.2">
      <c r="A203" s="4" t="s">
        <v>576</v>
      </c>
      <c r="B203" s="4" t="s">
        <v>13</v>
      </c>
      <c r="C203" s="4"/>
      <c r="D203" s="4" t="s">
        <v>577</v>
      </c>
      <c r="E203" s="5"/>
      <c r="F203" s="6">
        <v>1</v>
      </c>
      <c r="G203" s="6"/>
      <c r="H203" s="7">
        <f>I204 + I205</f>
        <v>0</v>
      </c>
      <c r="I203" s="7">
        <f t="shared" si="3"/>
        <v>0</v>
      </c>
      <c r="J203" s="8"/>
    </row>
    <row r="204" spans="1:10" ht="65.099999999999994" customHeight="1" x14ac:dyDescent="0.2">
      <c r="A204" s="9" t="s">
        <v>578</v>
      </c>
      <c r="B204" s="9" t="s">
        <v>579</v>
      </c>
      <c r="C204" s="9" t="s">
        <v>51</v>
      </c>
      <c r="D204" s="9" t="s">
        <v>580</v>
      </c>
      <c r="E204" s="10" t="s">
        <v>69</v>
      </c>
      <c r="F204" s="11">
        <v>63.1</v>
      </c>
      <c r="G204" s="12"/>
      <c r="H204" s="12">
        <f>(TRUNC(G204 * J4,2) + G204)</f>
        <v>0</v>
      </c>
      <c r="I204" s="12">
        <f t="shared" si="3"/>
        <v>0</v>
      </c>
      <c r="J204" s="13"/>
    </row>
    <row r="205" spans="1:10" ht="65.099999999999994" customHeight="1" x14ac:dyDescent="0.2">
      <c r="A205" s="9" t="s">
        <v>581</v>
      </c>
      <c r="B205" s="9" t="s">
        <v>582</v>
      </c>
      <c r="C205" s="9" t="s">
        <v>24</v>
      </c>
      <c r="D205" s="9" t="s">
        <v>583</v>
      </c>
      <c r="E205" s="10" t="s">
        <v>19</v>
      </c>
      <c r="F205" s="11">
        <v>1</v>
      </c>
      <c r="G205" s="12"/>
      <c r="H205" s="12">
        <f>(TRUNC(G205 * J4,2) + G205)</f>
        <v>0</v>
      </c>
      <c r="I205" s="12">
        <f t="shared" si="3"/>
        <v>0</v>
      </c>
      <c r="J205" s="13"/>
    </row>
    <row r="206" spans="1:10" ht="24" customHeight="1" x14ac:dyDescent="0.2">
      <c r="A206" s="4" t="s">
        <v>584</v>
      </c>
      <c r="B206" s="4" t="s">
        <v>13</v>
      </c>
      <c r="C206" s="4"/>
      <c r="D206" s="4" t="s">
        <v>585</v>
      </c>
      <c r="E206" s="5"/>
      <c r="F206" s="6">
        <v>1</v>
      </c>
      <c r="G206" s="6"/>
      <c r="H206" s="7">
        <f>I207</f>
        <v>0</v>
      </c>
      <c r="I206" s="7">
        <f t="shared" si="3"/>
        <v>0</v>
      </c>
      <c r="J206" s="8"/>
    </row>
    <row r="207" spans="1:10" ht="26.1" customHeight="1" x14ac:dyDescent="0.2">
      <c r="A207" s="9" t="s">
        <v>586</v>
      </c>
      <c r="B207" s="9" t="s">
        <v>587</v>
      </c>
      <c r="C207" s="9" t="s">
        <v>51</v>
      </c>
      <c r="D207" s="9" t="s">
        <v>588</v>
      </c>
      <c r="E207" s="10" t="s">
        <v>30</v>
      </c>
      <c r="F207" s="11">
        <v>819.49</v>
      </c>
      <c r="G207" s="12"/>
      <c r="H207" s="12">
        <f>(TRUNC(G207 * J4,2) + G207)</f>
        <v>0</v>
      </c>
      <c r="I207" s="12">
        <f t="shared" si="3"/>
        <v>0</v>
      </c>
      <c r="J207" s="13"/>
    </row>
    <row r="208" spans="1:10" ht="24" customHeight="1" x14ac:dyDescent="0.2">
      <c r="A208" s="4" t="s">
        <v>589</v>
      </c>
      <c r="B208" s="4" t="s">
        <v>13</v>
      </c>
      <c r="C208" s="4"/>
      <c r="D208" s="4" t="s">
        <v>590</v>
      </c>
      <c r="E208" s="5"/>
      <c r="F208" s="6">
        <v>1</v>
      </c>
      <c r="G208" s="6"/>
      <c r="H208" s="7">
        <f>I209 + I211 + I232 + I247 + I251 + I257 + I261 + I267 + I274 + I278 + I300 + I312 + I328 + I335</f>
        <v>0</v>
      </c>
      <c r="I208" s="7">
        <f t="shared" si="3"/>
        <v>0</v>
      </c>
      <c r="J208" s="8"/>
    </row>
    <row r="209" spans="1:10" ht="24" customHeight="1" x14ac:dyDescent="0.2">
      <c r="A209" s="4" t="s">
        <v>591</v>
      </c>
      <c r="B209" s="4" t="s">
        <v>13</v>
      </c>
      <c r="C209" s="4"/>
      <c r="D209" s="4" t="s">
        <v>65</v>
      </c>
      <c r="E209" s="5"/>
      <c r="F209" s="6">
        <v>1</v>
      </c>
      <c r="G209" s="6"/>
      <c r="H209" s="7">
        <f>I210</f>
        <v>0</v>
      </c>
      <c r="I209" s="7">
        <f t="shared" si="3"/>
        <v>0</v>
      </c>
      <c r="J209" s="8"/>
    </row>
    <row r="210" spans="1:10" ht="39" customHeight="1" x14ac:dyDescent="0.2">
      <c r="A210" s="9" t="s">
        <v>592</v>
      </c>
      <c r="B210" s="9" t="s">
        <v>67</v>
      </c>
      <c r="C210" s="9" t="s">
        <v>51</v>
      </c>
      <c r="D210" s="9" t="s">
        <v>68</v>
      </c>
      <c r="E210" s="10" t="s">
        <v>69</v>
      </c>
      <c r="F210" s="11">
        <v>89.5</v>
      </c>
      <c r="G210" s="12"/>
      <c r="H210" s="12">
        <f>(TRUNC(G210 * J4,2) + G210)</f>
        <v>0</v>
      </c>
      <c r="I210" s="12">
        <f t="shared" si="3"/>
        <v>0</v>
      </c>
      <c r="J210" s="13"/>
    </row>
    <row r="211" spans="1:10" ht="24" customHeight="1" x14ac:dyDescent="0.2">
      <c r="A211" s="4" t="s">
        <v>593</v>
      </c>
      <c r="B211" s="4" t="s">
        <v>13</v>
      </c>
      <c r="C211" s="4"/>
      <c r="D211" s="4" t="s">
        <v>71</v>
      </c>
      <c r="E211" s="5"/>
      <c r="F211" s="6">
        <v>1</v>
      </c>
      <c r="G211" s="6"/>
      <c r="H211" s="7">
        <f>I212 + I213 + I214 + I215 + I216 + I217 + I218 + I219 + I220 + I221 + I222 + I223 + I224 + I225 + I226 + I227 + I228 + I229 + I230 + I231</f>
        <v>0</v>
      </c>
      <c r="I211" s="7">
        <f t="shared" si="3"/>
        <v>0</v>
      </c>
      <c r="J211" s="8"/>
    </row>
    <row r="212" spans="1:10" ht="39" customHeight="1" x14ac:dyDescent="0.2">
      <c r="A212" s="9" t="s">
        <v>594</v>
      </c>
      <c r="B212" s="9" t="s">
        <v>595</v>
      </c>
      <c r="C212" s="9" t="s">
        <v>51</v>
      </c>
      <c r="D212" s="9" t="s">
        <v>596</v>
      </c>
      <c r="E212" s="10" t="s">
        <v>56</v>
      </c>
      <c r="F212" s="11">
        <v>88.55</v>
      </c>
      <c r="G212" s="12"/>
      <c r="H212" s="12">
        <f>(TRUNC(G212 * J4,2) + G212)</f>
        <v>0</v>
      </c>
      <c r="I212" s="12">
        <f t="shared" si="3"/>
        <v>0</v>
      </c>
      <c r="J212" s="13"/>
    </row>
    <row r="213" spans="1:10" ht="26.1" customHeight="1" x14ac:dyDescent="0.2">
      <c r="A213" s="9" t="s">
        <v>597</v>
      </c>
      <c r="B213" s="9" t="s">
        <v>76</v>
      </c>
      <c r="C213" s="9" t="s">
        <v>51</v>
      </c>
      <c r="D213" s="9" t="s">
        <v>77</v>
      </c>
      <c r="E213" s="10" t="s">
        <v>56</v>
      </c>
      <c r="F213" s="11">
        <v>1.38</v>
      </c>
      <c r="G213" s="12"/>
      <c r="H213" s="12">
        <f>(TRUNC(G213 * J4,2) + G213)</f>
        <v>0</v>
      </c>
      <c r="I213" s="12">
        <f t="shared" si="3"/>
        <v>0</v>
      </c>
      <c r="J213" s="13"/>
    </row>
    <row r="214" spans="1:10" ht="26.1" customHeight="1" x14ac:dyDescent="0.2">
      <c r="A214" s="9" t="s">
        <v>598</v>
      </c>
      <c r="B214" s="9" t="s">
        <v>79</v>
      </c>
      <c r="C214" s="9" t="s">
        <v>51</v>
      </c>
      <c r="D214" s="9" t="s">
        <v>80</v>
      </c>
      <c r="E214" s="10" t="s">
        <v>81</v>
      </c>
      <c r="F214" s="11">
        <v>60.6</v>
      </c>
      <c r="G214" s="12"/>
      <c r="H214" s="12">
        <f>(TRUNC(G214 * J4,2) + G214)</f>
        <v>0</v>
      </c>
      <c r="I214" s="12">
        <f t="shared" si="3"/>
        <v>0</v>
      </c>
      <c r="J214" s="13"/>
    </row>
    <row r="215" spans="1:10" ht="26.1" customHeight="1" x14ac:dyDescent="0.2">
      <c r="A215" s="9" t="s">
        <v>599</v>
      </c>
      <c r="B215" s="9" t="s">
        <v>600</v>
      </c>
      <c r="C215" s="9" t="s">
        <v>51</v>
      </c>
      <c r="D215" s="9" t="s">
        <v>601</v>
      </c>
      <c r="E215" s="10" t="s">
        <v>81</v>
      </c>
      <c r="F215" s="11">
        <v>264.89999999999998</v>
      </c>
      <c r="G215" s="12"/>
      <c r="H215" s="12">
        <f>(TRUNC(G215 * J4,2) + G215)</f>
        <v>0</v>
      </c>
      <c r="I215" s="12">
        <f t="shared" si="3"/>
        <v>0</v>
      </c>
      <c r="J215" s="13"/>
    </row>
    <row r="216" spans="1:10" ht="26.1" customHeight="1" x14ac:dyDescent="0.2">
      <c r="A216" s="9" t="s">
        <v>602</v>
      </c>
      <c r="B216" s="9" t="s">
        <v>603</v>
      </c>
      <c r="C216" s="9" t="s">
        <v>51</v>
      </c>
      <c r="D216" s="9" t="s">
        <v>604</v>
      </c>
      <c r="E216" s="10" t="s">
        <v>81</v>
      </c>
      <c r="F216" s="11">
        <v>57.5</v>
      </c>
      <c r="G216" s="12"/>
      <c r="H216" s="12">
        <f>(TRUNC(G216 * J4,2) + G216)</f>
        <v>0</v>
      </c>
      <c r="I216" s="12">
        <f t="shared" si="3"/>
        <v>0</v>
      </c>
      <c r="J216" s="13"/>
    </row>
    <row r="217" spans="1:10" ht="26.1" customHeight="1" x14ac:dyDescent="0.2">
      <c r="A217" s="9" t="s">
        <v>605</v>
      </c>
      <c r="B217" s="9" t="s">
        <v>606</v>
      </c>
      <c r="C217" s="9" t="s">
        <v>51</v>
      </c>
      <c r="D217" s="9" t="s">
        <v>607</v>
      </c>
      <c r="E217" s="10" t="s">
        <v>81</v>
      </c>
      <c r="F217" s="11">
        <v>143.1</v>
      </c>
      <c r="G217" s="12"/>
      <c r="H217" s="12">
        <f>(TRUNC(G217 * J4,2) + G217)</f>
        <v>0</v>
      </c>
      <c r="I217" s="12">
        <f t="shared" si="3"/>
        <v>0</v>
      </c>
      <c r="J217" s="13"/>
    </row>
    <row r="218" spans="1:10" ht="26.1" customHeight="1" x14ac:dyDescent="0.2">
      <c r="A218" s="9" t="s">
        <v>608</v>
      </c>
      <c r="B218" s="9" t="s">
        <v>609</v>
      </c>
      <c r="C218" s="9" t="s">
        <v>51</v>
      </c>
      <c r="D218" s="9" t="s">
        <v>610</v>
      </c>
      <c r="E218" s="10" t="s">
        <v>81</v>
      </c>
      <c r="F218" s="11">
        <v>28.5</v>
      </c>
      <c r="G218" s="12"/>
      <c r="H218" s="12">
        <f>(TRUNC(G218 * J4,2) + G218)</f>
        <v>0</v>
      </c>
      <c r="I218" s="12">
        <f t="shared" si="3"/>
        <v>0</v>
      </c>
      <c r="J218" s="13"/>
    </row>
    <row r="219" spans="1:10" ht="26.1" customHeight="1" x14ac:dyDescent="0.2">
      <c r="A219" s="9" t="s">
        <v>611</v>
      </c>
      <c r="B219" s="9" t="s">
        <v>612</v>
      </c>
      <c r="C219" s="9" t="s">
        <v>51</v>
      </c>
      <c r="D219" s="9" t="s">
        <v>613</v>
      </c>
      <c r="E219" s="10" t="s">
        <v>81</v>
      </c>
      <c r="F219" s="11">
        <v>243.9</v>
      </c>
      <c r="G219" s="12"/>
      <c r="H219" s="12">
        <f>(TRUNC(G219 * J4,2) + G219)</f>
        <v>0</v>
      </c>
      <c r="I219" s="12">
        <f t="shared" si="3"/>
        <v>0</v>
      </c>
      <c r="J219" s="13"/>
    </row>
    <row r="220" spans="1:10" ht="39" customHeight="1" x14ac:dyDescent="0.2">
      <c r="A220" s="9" t="s">
        <v>614</v>
      </c>
      <c r="B220" s="9" t="s">
        <v>615</v>
      </c>
      <c r="C220" s="9" t="s">
        <v>51</v>
      </c>
      <c r="D220" s="9" t="s">
        <v>616</v>
      </c>
      <c r="E220" s="10" t="s">
        <v>30</v>
      </c>
      <c r="F220" s="11">
        <v>57.22</v>
      </c>
      <c r="G220" s="12"/>
      <c r="H220" s="12">
        <f>(TRUNC(G220 * J4,2) + G220)</f>
        <v>0</v>
      </c>
      <c r="I220" s="12">
        <f t="shared" si="3"/>
        <v>0</v>
      </c>
      <c r="J220" s="13"/>
    </row>
    <row r="221" spans="1:10" ht="26.1" customHeight="1" x14ac:dyDescent="0.2">
      <c r="A221" s="9" t="s">
        <v>617</v>
      </c>
      <c r="B221" s="9" t="s">
        <v>104</v>
      </c>
      <c r="C221" s="9" t="s">
        <v>24</v>
      </c>
      <c r="D221" s="9" t="s">
        <v>105</v>
      </c>
      <c r="E221" s="10" t="s">
        <v>56</v>
      </c>
      <c r="F221" s="11">
        <v>10.68</v>
      </c>
      <c r="G221" s="12"/>
      <c r="H221" s="12">
        <f>(TRUNC(G221 * J4,2) + G221)</f>
        <v>0</v>
      </c>
      <c r="I221" s="12">
        <f t="shared" si="3"/>
        <v>0</v>
      </c>
      <c r="J221" s="13"/>
    </row>
    <row r="222" spans="1:10" ht="26.1" customHeight="1" x14ac:dyDescent="0.2">
      <c r="A222" s="9" t="s">
        <v>618</v>
      </c>
      <c r="B222" s="9" t="s">
        <v>107</v>
      </c>
      <c r="C222" s="9" t="s">
        <v>59</v>
      </c>
      <c r="D222" s="9" t="s">
        <v>108</v>
      </c>
      <c r="E222" s="10" t="s">
        <v>61</v>
      </c>
      <c r="F222" s="11">
        <v>5895.36</v>
      </c>
      <c r="G222" s="12"/>
      <c r="H222" s="12">
        <f>(TRUNC(G222 * J4,2) + G222)</f>
        <v>0</v>
      </c>
      <c r="I222" s="12">
        <f t="shared" si="3"/>
        <v>0</v>
      </c>
      <c r="J222" s="13"/>
    </row>
    <row r="223" spans="1:10" ht="26.1" customHeight="1" x14ac:dyDescent="0.2">
      <c r="A223" s="9" t="s">
        <v>619</v>
      </c>
      <c r="B223" s="9" t="s">
        <v>79</v>
      </c>
      <c r="C223" s="9" t="s">
        <v>51</v>
      </c>
      <c r="D223" s="9" t="s">
        <v>80</v>
      </c>
      <c r="E223" s="10" t="s">
        <v>81</v>
      </c>
      <c r="F223" s="11">
        <v>147.69999999999999</v>
      </c>
      <c r="G223" s="12"/>
      <c r="H223" s="12">
        <f>(TRUNC(G223 * J4,2) + G223)</f>
        <v>0</v>
      </c>
      <c r="I223" s="12">
        <f t="shared" si="3"/>
        <v>0</v>
      </c>
      <c r="J223" s="13"/>
    </row>
    <row r="224" spans="1:10" ht="26.1" customHeight="1" x14ac:dyDescent="0.2">
      <c r="A224" s="9" t="s">
        <v>620</v>
      </c>
      <c r="B224" s="9" t="s">
        <v>86</v>
      </c>
      <c r="C224" s="9" t="s">
        <v>51</v>
      </c>
      <c r="D224" s="9" t="s">
        <v>87</v>
      </c>
      <c r="E224" s="10" t="s">
        <v>81</v>
      </c>
      <c r="F224" s="11">
        <v>128.6</v>
      </c>
      <c r="G224" s="12"/>
      <c r="H224" s="12">
        <f>(TRUNC(G224 * J4,2) + G224)</f>
        <v>0</v>
      </c>
      <c r="I224" s="12">
        <f t="shared" si="3"/>
        <v>0</v>
      </c>
      <c r="J224" s="13"/>
    </row>
    <row r="225" spans="1:10" ht="39" customHeight="1" x14ac:dyDescent="0.2">
      <c r="A225" s="9" t="s">
        <v>621</v>
      </c>
      <c r="B225" s="9" t="s">
        <v>89</v>
      </c>
      <c r="C225" s="9" t="s">
        <v>51</v>
      </c>
      <c r="D225" s="9" t="s">
        <v>90</v>
      </c>
      <c r="E225" s="10" t="s">
        <v>81</v>
      </c>
      <c r="F225" s="11">
        <v>515.9</v>
      </c>
      <c r="G225" s="12"/>
      <c r="H225" s="12">
        <f>(TRUNC(G225 * J4,2) + G225)</f>
        <v>0</v>
      </c>
      <c r="I225" s="12">
        <f t="shared" si="3"/>
        <v>0</v>
      </c>
      <c r="J225" s="13"/>
    </row>
    <row r="226" spans="1:10" ht="39" customHeight="1" x14ac:dyDescent="0.2">
      <c r="A226" s="9" t="s">
        <v>622</v>
      </c>
      <c r="B226" s="9" t="s">
        <v>92</v>
      </c>
      <c r="C226" s="9" t="s">
        <v>51</v>
      </c>
      <c r="D226" s="9" t="s">
        <v>93</v>
      </c>
      <c r="E226" s="10" t="s">
        <v>81</v>
      </c>
      <c r="F226" s="11">
        <v>300.10000000000002</v>
      </c>
      <c r="G226" s="12"/>
      <c r="H226" s="12">
        <f>(TRUNC(G226 * J4,2) + G226)</f>
        <v>0</v>
      </c>
      <c r="I226" s="12">
        <f t="shared" si="3"/>
        <v>0</v>
      </c>
      <c r="J226" s="13"/>
    </row>
    <row r="227" spans="1:10" ht="26.1" customHeight="1" x14ac:dyDescent="0.2">
      <c r="A227" s="9" t="s">
        <v>623</v>
      </c>
      <c r="B227" s="9" t="s">
        <v>107</v>
      </c>
      <c r="C227" s="9" t="s">
        <v>59</v>
      </c>
      <c r="D227" s="9" t="s">
        <v>108</v>
      </c>
      <c r="E227" s="10" t="s">
        <v>61</v>
      </c>
      <c r="F227" s="11">
        <v>6154.8</v>
      </c>
      <c r="G227" s="12"/>
      <c r="H227" s="12">
        <f>(TRUNC(G227 * J4,2) + G227)</f>
        <v>0</v>
      </c>
      <c r="I227" s="12">
        <f t="shared" si="3"/>
        <v>0</v>
      </c>
      <c r="J227" s="13"/>
    </row>
    <row r="228" spans="1:10" ht="26.1" customHeight="1" x14ac:dyDescent="0.2">
      <c r="A228" s="9" t="s">
        <v>624</v>
      </c>
      <c r="B228" s="9" t="s">
        <v>104</v>
      </c>
      <c r="C228" s="9" t="s">
        <v>24</v>
      </c>
      <c r="D228" s="9" t="s">
        <v>105</v>
      </c>
      <c r="E228" s="10" t="s">
        <v>56</v>
      </c>
      <c r="F228" s="11">
        <v>11.15</v>
      </c>
      <c r="G228" s="12"/>
      <c r="H228" s="12">
        <f>(TRUNC(G228 * J4,2) + G228)</f>
        <v>0</v>
      </c>
      <c r="I228" s="12">
        <f t="shared" si="3"/>
        <v>0</v>
      </c>
      <c r="J228" s="13"/>
    </row>
    <row r="229" spans="1:10" ht="39" customHeight="1" x14ac:dyDescent="0.2">
      <c r="A229" s="9" t="s">
        <v>625</v>
      </c>
      <c r="B229" s="9" t="s">
        <v>626</v>
      </c>
      <c r="C229" s="9" t="s">
        <v>51</v>
      </c>
      <c r="D229" s="9" t="s">
        <v>627</v>
      </c>
      <c r="E229" s="10" t="s">
        <v>30</v>
      </c>
      <c r="F229" s="11">
        <v>138.21</v>
      </c>
      <c r="G229" s="12"/>
      <c r="H229" s="12">
        <f>(TRUNC(G229 * J4,2) + G229)</f>
        <v>0</v>
      </c>
      <c r="I229" s="12">
        <f t="shared" si="3"/>
        <v>0</v>
      </c>
      <c r="J229" s="13"/>
    </row>
    <row r="230" spans="1:10" ht="26.1" customHeight="1" x14ac:dyDescent="0.2">
      <c r="A230" s="9" t="s">
        <v>628</v>
      </c>
      <c r="B230" s="9" t="s">
        <v>101</v>
      </c>
      <c r="C230" s="9" t="s">
        <v>51</v>
      </c>
      <c r="D230" s="9" t="s">
        <v>102</v>
      </c>
      <c r="E230" s="10" t="s">
        <v>30</v>
      </c>
      <c r="F230" s="11">
        <v>43.76</v>
      </c>
      <c r="G230" s="12"/>
      <c r="H230" s="12">
        <f>(TRUNC(G230 * J4,2) + G230)</f>
        <v>0</v>
      </c>
      <c r="I230" s="12">
        <f t="shared" si="3"/>
        <v>0</v>
      </c>
      <c r="J230" s="13"/>
    </row>
    <row r="231" spans="1:10" ht="65.099999999999994" customHeight="1" x14ac:dyDescent="0.2">
      <c r="A231" s="9" t="s">
        <v>629</v>
      </c>
      <c r="B231" s="9" t="s">
        <v>110</v>
      </c>
      <c r="C231" s="9" t="s">
        <v>51</v>
      </c>
      <c r="D231" s="9" t="s">
        <v>111</v>
      </c>
      <c r="E231" s="10" t="s">
        <v>56</v>
      </c>
      <c r="F231" s="11">
        <v>66.72</v>
      </c>
      <c r="G231" s="12"/>
      <c r="H231" s="12">
        <f>(TRUNC(G231 * J4,2) + G231)</f>
        <v>0</v>
      </c>
      <c r="I231" s="12">
        <f t="shared" si="3"/>
        <v>0</v>
      </c>
      <c r="J231" s="13"/>
    </row>
    <row r="232" spans="1:10" ht="24" customHeight="1" x14ac:dyDescent="0.2">
      <c r="A232" s="4" t="s">
        <v>630</v>
      </c>
      <c r="B232" s="4" t="s">
        <v>13</v>
      </c>
      <c r="C232" s="4"/>
      <c r="D232" s="4" t="s">
        <v>113</v>
      </c>
      <c r="E232" s="5"/>
      <c r="F232" s="6">
        <v>1</v>
      </c>
      <c r="G232" s="6"/>
      <c r="H232" s="7">
        <f>I233 + I234 + I235 + I236 + I237 + I238 + I239 + I240 + I241 + I242 + I243 + I244 + I245 + I246</f>
        <v>0</v>
      </c>
      <c r="I232" s="7">
        <f t="shared" si="3"/>
        <v>0</v>
      </c>
      <c r="J232" s="8"/>
    </row>
    <row r="233" spans="1:10" ht="39" customHeight="1" x14ac:dyDescent="0.2">
      <c r="A233" s="9" t="s">
        <v>631</v>
      </c>
      <c r="B233" s="9" t="s">
        <v>632</v>
      </c>
      <c r="C233" s="9" t="s">
        <v>51</v>
      </c>
      <c r="D233" s="9" t="s">
        <v>633</v>
      </c>
      <c r="E233" s="10" t="s">
        <v>30</v>
      </c>
      <c r="F233" s="11">
        <v>85.3</v>
      </c>
      <c r="G233" s="12"/>
      <c r="H233" s="12">
        <f>(TRUNC(G233 * J4,2) + G233)</f>
        <v>0</v>
      </c>
      <c r="I233" s="12">
        <f t="shared" si="3"/>
        <v>0</v>
      </c>
      <c r="J233" s="13"/>
    </row>
    <row r="234" spans="1:10" ht="26.1" customHeight="1" x14ac:dyDescent="0.2">
      <c r="A234" s="9" t="s">
        <v>634</v>
      </c>
      <c r="B234" s="9" t="s">
        <v>116</v>
      </c>
      <c r="C234" s="9" t="s">
        <v>51</v>
      </c>
      <c r="D234" s="9" t="s">
        <v>117</v>
      </c>
      <c r="E234" s="10" t="s">
        <v>69</v>
      </c>
      <c r="F234" s="11">
        <v>710</v>
      </c>
      <c r="G234" s="12"/>
      <c r="H234" s="12">
        <f>(TRUNC(G234 * J4,2) + G234)</f>
        <v>0</v>
      </c>
      <c r="I234" s="12">
        <f t="shared" si="3"/>
        <v>0</v>
      </c>
      <c r="J234" s="13"/>
    </row>
    <row r="235" spans="1:10" ht="26.1" customHeight="1" x14ac:dyDescent="0.2">
      <c r="A235" s="9" t="s">
        <v>635</v>
      </c>
      <c r="B235" s="9" t="s">
        <v>79</v>
      </c>
      <c r="C235" s="9" t="s">
        <v>51</v>
      </c>
      <c r="D235" s="9" t="s">
        <v>80</v>
      </c>
      <c r="E235" s="10" t="s">
        <v>81</v>
      </c>
      <c r="F235" s="11">
        <v>167.5</v>
      </c>
      <c r="G235" s="12"/>
      <c r="H235" s="12">
        <f>(TRUNC(G235 * J4,2) + G235)</f>
        <v>0</v>
      </c>
      <c r="I235" s="12">
        <f t="shared" si="3"/>
        <v>0</v>
      </c>
      <c r="J235" s="13"/>
    </row>
    <row r="236" spans="1:10" ht="26.1" customHeight="1" x14ac:dyDescent="0.2">
      <c r="A236" s="9" t="s">
        <v>636</v>
      </c>
      <c r="B236" s="9" t="s">
        <v>83</v>
      </c>
      <c r="C236" s="9" t="s">
        <v>51</v>
      </c>
      <c r="D236" s="9" t="s">
        <v>84</v>
      </c>
      <c r="E236" s="10" t="s">
        <v>81</v>
      </c>
      <c r="F236" s="11">
        <v>2.6</v>
      </c>
      <c r="G236" s="12"/>
      <c r="H236" s="12">
        <f>(TRUNC(G236 * J4,2) + G236)</f>
        <v>0</v>
      </c>
      <c r="I236" s="12">
        <f t="shared" si="3"/>
        <v>0</v>
      </c>
      <c r="J236" s="13"/>
    </row>
    <row r="237" spans="1:10" ht="26.1" customHeight="1" x14ac:dyDescent="0.2">
      <c r="A237" s="9" t="s">
        <v>637</v>
      </c>
      <c r="B237" s="9" t="s">
        <v>86</v>
      </c>
      <c r="C237" s="9" t="s">
        <v>51</v>
      </c>
      <c r="D237" s="9" t="s">
        <v>87</v>
      </c>
      <c r="E237" s="10" t="s">
        <v>81</v>
      </c>
      <c r="F237" s="11">
        <v>69.7</v>
      </c>
      <c r="G237" s="12"/>
      <c r="H237" s="12">
        <f>(TRUNC(G237 * J4,2) + G237)</f>
        <v>0</v>
      </c>
      <c r="I237" s="12">
        <f t="shared" si="3"/>
        <v>0</v>
      </c>
      <c r="J237" s="13"/>
    </row>
    <row r="238" spans="1:10" ht="39" customHeight="1" x14ac:dyDescent="0.2">
      <c r="A238" s="9" t="s">
        <v>638</v>
      </c>
      <c r="B238" s="9" t="s">
        <v>89</v>
      </c>
      <c r="C238" s="9" t="s">
        <v>51</v>
      </c>
      <c r="D238" s="9" t="s">
        <v>90</v>
      </c>
      <c r="E238" s="10" t="s">
        <v>81</v>
      </c>
      <c r="F238" s="11">
        <v>301.7</v>
      </c>
      <c r="G238" s="12"/>
      <c r="H238" s="12">
        <f>(TRUNC(G238 * J4,2) + G238)</f>
        <v>0</v>
      </c>
      <c r="I238" s="12">
        <f t="shared" si="3"/>
        <v>0</v>
      </c>
      <c r="J238" s="13"/>
    </row>
    <row r="239" spans="1:10" ht="39" customHeight="1" x14ac:dyDescent="0.2">
      <c r="A239" s="9" t="s">
        <v>639</v>
      </c>
      <c r="B239" s="9" t="s">
        <v>92</v>
      </c>
      <c r="C239" s="9" t="s">
        <v>51</v>
      </c>
      <c r="D239" s="9" t="s">
        <v>93</v>
      </c>
      <c r="E239" s="10" t="s">
        <v>81</v>
      </c>
      <c r="F239" s="11">
        <v>68.2</v>
      </c>
      <c r="G239" s="12"/>
      <c r="H239" s="12">
        <f>(TRUNC(G239 * J4,2) + G239)</f>
        <v>0</v>
      </c>
      <c r="I239" s="12">
        <f t="shared" si="3"/>
        <v>0</v>
      </c>
      <c r="J239" s="13"/>
    </row>
    <row r="240" spans="1:10" ht="39" customHeight="1" x14ac:dyDescent="0.2">
      <c r="A240" s="9" t="s">
        <v>640</v>
      </c>
      <c r="B240" s="9" t="s">
        <v>641</v>
      </c>
      <c r="C240" s="9" t="s">
        <v>51</v>
      </c>
      <c r="D240" s="9" t="s">
        <v>642</v>
      </c>
      <c r="E240" s="10" t="s">
        <v>81</v>
      </c>
      <c r="F240" s="11">
        <v>703.6</v>
      </c>
      <c r="G240" s="12"/>
      <c r="H240" s="12">
        <f>(TRUNC(G240 * J4,2) + G240)</f>
        <v>0</v>
      </c>
      <c r="I240" s="12">
        <f t="shared" si="3"/>
        <v>0</v>
      </c>
      <c r="J240" s="13"/>
    </row>
    <row r="241" spans="1:10" ht="26.1" customHeight="1" x14ac:dyDescent="0.2">
      <c r="A241" s="9" t="s">
        <v>643</v>
      </c>
      <c r="B241" s="9" t="s">
        <v>125</v>
      </c>
      <c r="C241" s="9" t="s">
        <v>24</v>
      </c>
      <c r="D241" s="9" t="s">
        <v>126</v>
      </c>
      <c r="E241" s="10" t="s">
        <v>56</v>
      </c>
      <c r="F241" s="11">
        <v>26.75</v>
      </c>
      <c r="G241" s="12"/>
      <c r="H241" s="12">
        <f>(TRUNC(G241 * J4,2) + G241)</f>
        <v>0</v>
      </c>
      <c r="I241" s="12">
        <f t="shared" si="3"/>
        <v>0</v>
      </c>
      <c r="J241" s="13"/>
    </row>
    <row r="242" spans="1:10" ht="26.1" customHeight="1" x14ac:dyDescent="0.2">
      <c r="A242" s="9" t="s">
        <v>644</v>
      </c>
      <c r="B242" s="9" t="s">
        <v>107</v>
      </c>
      <c r="C242" s="9" t="s">
        <v>59</v>
      </c>
      <c r="D242" s="9" t="s">
        <v>108</v>
      </c>
      <c r="E242" s="10" t="s">
        <v>61</v>
      </c>
      <c r="F242" s="11">
        <v>14766</v>
      </c>
      <c r="G242" s="12"/>
      <c r="H242" s="12">
        <f>(TRUNC(G242 * J4,2) + G242)</f>
        <v>0</v>
      </c>
      <c r="I242" s="12">
        <f t="shared" si="3"/>
        <v>0</v>
      </c>
      <c r="J242" s="13"/>
    </row>
    <row r="243" spans="1:10" ht="51.95" customHeight="1" x14ac:dyDescent="0.2">
      <c r="A243" s="9" t="s">
        <v>645</v>
      </c>
      <c r="B243" s="9" t="s">
        <v>646</v>
      </c>
      <c r="C243" s="9" t="s">
        <v>24</v>
      </c>
      <c r="D243" s="9" t="s">
        <v>647</v>
      </c>
      <c r="E243" s="10" t="s">
        <v>30</v>
      </c>
      <c r="F243" s="11">
        <v>596.16999999999996</v>
      </c>
      <c r="G243" s="12"/>
      <c r="H243" s="12">
        <f>(TRUNC(G243 * J4,2) + G243)</f>
        <v>0</v>
      </c>
      <c r="I243" s="12">
        <f t="shared" si="3"/>
        <v>0</v>
      </c>
      <c r="J243" s="13"/>
    </row>
    <row r="244" spans="1:10" ht="39" customHeight="1" x14ac:dyDescent="0.2">
      <c r="A244" s="9" t="s">
        <v>648</v>
      </c>
      <c r="B244" s="9" t="s">
        <v>649</v>
      </c>
      <c r="C244" s="9" t="s">
        <v>51</v>
      </c>
      <c r="D244" s="9" t="s">
        <v>650</v>
      </c>
      <c r="E244" s="10" t="s">
        <v>81</v>
      </c>
      <c r="F244" s="11">
        <v>1243</v>
      </c>
      <c r="G244" s="12"/>
      <c r="H244" s="12">
        <f>(TRUNC(G244 * J4,2) + G244)</f>
        <v>0</v>
      </c>
      <c r="I244" s="12">
        <f t="shared" si="3"/>
        <v>0</v>
      </c>
      <c r="J244" s="13"/>
    </row>
    <row r="245" spans="1:10" ht="26.1" customHeight="1" x14ac:dyDescent="0.2">
      <c r="A245" s="9" t="s">
        <v>651</v>
      </c>
      <c r="B245" s="9" t="s">
        <v>652</v>
      </c>
      <c r="C245" s="9" t="s">
        <v>24</v>
      </c>
      <c r="D245" s="9" t="s">
        <v>653</v>
      </c>
      <c r="E245" s="10" t="s">
        <v>56</v>
      </c>
      <c r="F245" s="11">
        <v>18.899999999999999</v>
      </c>
      <c r="G245" s="12"/>
      <c r="H245" s="12">
        <f>(TRUNC(G245 * J4,2) + G245)</f>
        <v>0</v>
      </c>
      <c r="I245" s="12">
        <f t="shared" si="3"/>
        <v>0</v>
      </c>
      <c r="J245" s="13"/>
    </row>
    <row r="246" spans="1:10" ht="26.1" customHeight="1" x14ac:dyDescent="0.2">
      <c r="A246" s="9" t="s">
        <v>654</v>
      </c>
      <c r="B246" s="9" t="s">
        <v>107</v>
      </c>
      <c r="C246" s="9" t="s">
        <v>59</v>
      </c>
      <c r="D246" s="9" t="s">
        <v>108</v>
      </c>
      <c r="E246" s="10" t="s">
        <v>61</v>
      </c>
      <c r="F246" s="11">
        <v>10432.799999999999</v>
      </c>
      <c r="G246" s="12"/>
      <c r="H246" s="12">
        <f>(TRUNC(G246 * J4,2) + G246)</f>
        <v>0</v>
      </c>
      <c r="I246" s="12">
        <f t="shared" si="3"/>
        <v>0</v>
      </c>
      <c r="J246" s="13"/>
    </row>
    <row r="247" spans="1:10" ht="24" customHeight="1" x14ac:dyDescent="0.2">
      <c r="A247" s="4" t="s">
        <v>655</v>
      </c>
      <c r="B247" s="4" t="s">
        <v>13</v>
      </c>
      <c r="C247" s="4"/>
      <c r="D247" s="4" t="s">
        <v>139</v>
      </c>
      <c r="E247" s="5"/>
      <c r="F247" s="6">
        <v>1</v>
      </c>
      <c r="G247" s="6"/>
      <c r="H247" s="7">
        <f>I248 + I249 + I250</f>
        <v>0</v>
      </c>
      <c r="I247" s="7">
        <f t="shared" si="3"/>
        <v>0</v>
      </c>
      <c r="J247" s="8"/>
    </row>
    <row r="248" spans="1:10" ht="51.95" customHeight="1" x14ac:dyDescent="0.2">
      <c r="A248" s="9" t="s">
        <v>656</v>
      </c>
      <c r="B248" s="9" t="s">
        <v>144</v>
      </c>
      <c r="C248" s="9" t="s">
        <v>51</v>
      </c>
      <c r="D248" s="9" t="s">
        <v>145</v>
      </c>
      <c r="E248" s="10" t="s">
        <v>30</v>
      </c>
      <c r="F248" s="11">
        <v>418.84</v>
      </c>
      <c r="G248" s="12"/>
      <c r="H248" s="12">
        <f>(TRUNC(G248 * J4,2) + G248)</f>
        <v>0</v>
      </c>
      <c r="I248" s="12">
        <f t="shared" si="3"/>
        <v>0</v>
      </c>
      <c r="J248" s="13"/>
    </row>
    <row r="249" spans="1:10" ht="51.95" customHeight="1" x14ac:dyDescent="0.2">
      <c r="A249" s="9" t="s">
        <v>657</v>
      </c>
      <c r="B249" s="9" t="s">
        <v>147</v>
      </c>
      <c r="C249" s="9" t="s">
        <v>51</v>
      </c>
      <c r="D249" s="9" t="s">
        <v>148</v>
      </c>
      <c r="E249" s="10" t="s">
        <v>30</v>
      </c>
      <c r="F249" s="11">
        <v>22.51</v>
      </c>
      <c r="G249" s="12"/>
      <c r="H249" s="12">
        <f>(TRUNC(G249 * J4,2) + G249)</f>
        <v>0</v>
      </c>
      <c r="I249" s="12">
        <f t="shared" si="3"/>
        <v>0</v>
      </c>
      <c r="J249" s="13"/>
    </row>
    <row r="250" spans="1:10" ht="26.1" customHeight="1" x14ac:dyDescent="0.2">
      <c r="A250" s="9" t="s">
        <v>658</v>
      </c>
      <c r="B250" s="9" t="s">
        <v>150</v>
      </c>
      <c r="C250" s="9" t="s">
        <v>51</v>
      </c>
      <c r="D250" s="9" t="s">
        <v>151</v>
      </c>
      <c r="E250" s="10" t="s">
        <v>69</v>
      </c>
      <c r="F250" s="11">
        <v>16</v>
      </c>
      <c r="G250" s="12"/>
      <c r="H250" s="12">
        <f>(TRUNC(G250 * J4,2) + G250)</f>
        <v>0</v>
      </c>
      <c r="I250" s="12">
        <f t="shared" si="3"/>
        <v>0</v>
      </c>
      <c r="J250" s="13"/>
    </row>
    <row r="251" spans="1:10" ht="24" customHeight="1" x14ac:dyDescent="0.2">
      <c r="A251" s="4" t="s">
        <v>659</v>
      </c>
      <c r="B251" s="4" t="s">
        <v>13</v>
      </c>
      <c r="C251" s="4"/>
      <c r="D251" s="4" t="s">
        <v>660</v>
      </c>
      <c r="E251" s="5"/>
      <c r="F251" s="6">
        <v>1</v>
      </c>
      <c r="G251" s="6"/>
      <c r="H251" s="7">
        <f>I252 + I253 + I254 + I255 + I256</f>
        <v>0</v>
      </c>
      <c r="I251" s="7">
        <f t="shared" si="3"/>
        <v>0</v>
      </c>
      <c r="J251" s="8"/>
    </row>
    <row r="252" spans="1:10" ht="51.95" customHeight="1" x14ac:dyDescent="0.2">
      <c r="A252" s="9" t="s">
        <v>661</v>
      </c>
      <c r="B252" s="9" t="s">
        <v>662</v>
      </c>
      <c r="C252" s="9" t="s">
        <v>51</v>
      </c>
      <c r="D252" s="9" t="s">
        <v>663</v>
      </c>
      <c r="E252" s="10" t="s">
        <v>30</v>
      </c>
      <c r="F252" s="11">
        <v>284.92</v>
      </c>
      <c r="G252" s="12"/>
      <c r="H252" s="12">
        <f>(TRUNC(G252 * J4,2) + G252)</f>
        <v>0</v>
      </c>
      <c r="I252" s="12">
        <f t="shared" si="3"/>
        <v>0</v>
      </c>
      <c r="J252" s="13"/>
    </row>
    <row r="253" spans="1:10" ht="39" customHeight="1" x14ac:dyDescent="0.2">
      <c r="A253" s="9" t="s">
        <v>664</v>
      </c>
      <c r="B253" s="9" t="s">
        <v>158</v>
      </c>
      <c r="C253" s="9" t="s">
        <v>51</v>
      </c>
      <c r="D253" s="9" t="s">
        <v>159</v>
      </c>
      <c r="E253" s="10" t="s">
        <v>30</v>
      </c>
      <c r="F253" s="11">
        <v>284.92</v>
      </c>
      <c r="G253" s="12"/>
      <c r="H253" s="12">
        <f>(TRUNC(G253 * J4,2) + G253)</f>
        <v>0</v>
      </c>
      <c r="I253" s="12">
        <f t="shared" si="3"/>
        <v>0</v>
      </c>
      <c r="J253" s="13"/>
    </row>
    <row r="254" spans="1:10" ht="26.1" customHeight="1" x14ac:dyDescent="0.2">
      <c r="A254" s="9" t="s">
        <v>665</v>
      </c>
      <c r="B254" s="9" t="s">
        <v>167</v>
      </c>
      <c r="C254" s="9" t="s">
        <v>51</v>
      </c>
      <c r="D254" s="9" t="s">
        <v>168</v>
      </c>
      <c r="E254" s="10" t="s">
        <v>69</v>
      </c>
      <c r="F254" s="11">
        <v>68.89</v>
      </c>
      <c r="G254" s="12"/>
      <c r="H254" s="12">
        <f>(TRUNC(G254 * J4,2) + G254)</f>
        <v>0</v>
      </c>
      <c r="I254" s="12">
        <f t="shared" si="3"/>
        <v>0</v>
      </c>
      <c r="J254" s="13"/>
    </row>
    <row r="255" spans="1:10" ht="39" customHeight="1" x14ac:dyDescent="0.2">
      <c r="A255" s="9" t="s">
        <v>666</v>
      </c>
      <c r="B255" s="9" t="s">
        <v>161</v>
      </c>
      <c r="C255" s="9" t="s">
        <v>51</v>
      </c>
      <c r="D255" s="9" t="s">
        <v>162</v>
      </c>
      <c r="E255" s="10" t="s">
        <v>69</v>
      </c>
      <c r="F255" s="11">
        <v>15.6</v>
      </c>
      <c r="G255" s="12"/>
      <c r="H255" s="12">
        <f>(TRUNC(G255 * J4,2) + G255)</f>
        <v>0</v>
      </c>
      <c r="I255" s="12">
        <f t="shared" si="3"/>
        <v>0</v>
      </c>
      <c r="J255" s="13"/>
    </row>
    <row r="256" spans="1:10" ht="26.1" customHeight="1" x14ac:dyDescent="0.2">
      <c r="A256" s="9" t="s">
        <v>667</v>
      </c>
      <c r="B256" s="9" t="s">
        <v>164</v>
      </c>
      <c r="C256" s="9" t="s">
        <v>51</v>
      </c>
      <c r="D256" s="9" t="s">
        <v>165</v>
      </c>
      <c r="E256" s="10" t="s">
        <v>69</v>
      </c>
      <c r="F256" s="11">
        <v>118.54</v>
      </c>
      <c r="G256" s="12"/>
      <c r="H256" s="12">
        <f>(TRUNC(G256 * J4,2) + G256)</f>
        <v>0</v>
      </c>
      <c r="I256" s="12">
        <f t="shared" si="3"/>
        <v>0</v>
      </c>
      <c r="J256" s="13"/>
    </row>
    <row r="257" spans="1:10" ht="24" customHeight="1" x14ac:dyDescent="0.2">
      <c r="A257" s="4" t="s">
        <v>668</v>
      </c>
      <c r="B257" s="4" t="s">
        <v>13</v>
      </c>
      <c r="C257" s="4"/>
      <c r="D257" s="4" t="s">
        <v>669</v>
      </c>
      <c r="E257" s="5"/>
      <c r="F257" s="6">
        <v>1</v>
      </c>
      <c r="G257" s="6"/>
      <c r="H257" s="7">
        <f>I258 + I259 + I260</f>
        <v>0</v>
      </c>
      <c r="I257" s="7">
        <f t="shared" si="3"/>
        <v>0</v>
      </c>
      <c r="J257" s="8"/>
    </row>
    <row r="258" spans="1:10" ht="39" customHeight="1" x14ac:dyDescent="0.2">
      <c r="A258" s="9" t="s">
        <v>670</v>
      </c>
      <c r="B258" s="9" t="s">
        <v>487</v>
      </c>
      <c r="C258" s="9" t="s">
        <v>51</v>
      </c>
      <c r="D258" s="9" t="s">
        <v>488</v>
      </c>
      <c r="E258" s="10" t="s">
        <v>69</v>
      </c>
      <c r="F258" s="11">
        <v>54</v>
      </c>
      <c r="G258" s="12"/>
      <c r="H258" s="12">
        <f>(TRUNC(G258 * J4,2) + G258)</f>
        <v>0</v>
      </c>
      <c r="I258" s="12">
        <f t="shared" si="3"/>
        <v>0</v>
      </c>
      <c r="J258" s="13"/>
    </row>
    <row r="259" spans="1:10" ht="39" customHeight="1" x14ac:dyDescent="0.2">
      <c r="A259" s="9" t="s">
        <v>671</v>
      </c>
      <c r="B259" s="9" t="s">
        <v>484</v>
      </c>
      <c r="C259" s="9" t="s">
        <v>51</v>
      </c>
      <c r="D259" s="9" t="s">
        <v>485</v>
      </c>
      <c r="E259" s="10" t="s">
        <v>69</v>
      </c>
      <c r="F259" s="11">
        <v>32</v>
      </c>
      <c r="G259" s="12"/>
      <c r="H259" s="12">
        <f>(TRUNC(G259 * J4,2) + G259)</f>
        <v>0</v>
      </c>
      <c r="I259" s="12">
        <f t="shared" si="3"/>
        <v>0</v>
      </c>
      <c r="J259" s="13"/>
    </row>
    <row r="260" spans="1:10" ht="39" customHeight="1" x14ac:dyDescent="0.2">
      <c r="A260" s="9" t="s">
        <v>672</v>
      </c>
      <c r="B260" s="9" t="s">
        <v>490</v>
      </c>
      <c r="C260" s="9" t="s">
        <v>51</v>
      </c>
      <c r="D260" s="9" t="s">
        <v>491</v>
      </c>
      <c r="E260" s="10" t="s">
        <v>26</v>
      </c>
      <c r="F260" s="11">
        <v>5</v>
      </c>
      <c r="G260" s="12"/>
      <c r="H260" s="12">
        <f>(TRUNC(G260 * J4,2) + G260)</f>
        <v>0</v>
      </c>
      <c r="I260" s="12">
        <f t="shared" si="3"/>
        <v>0</v>
      </c>
      <c r="J260" s="13"/>
    </row>
    <row r="261" spans="1:10" ht="24" customHeight="1" x14ac:dyDescent="0.2">
      <c r="A261" s="4" t="s">
        <v>673</v>
      </c>
      <c r="B261" s="4" t="s">
        <v>13</v>
      </c>
      <c r="C261" s="4"/>
      <c r="D261" s="4" t="s">
        <v>170</v>
      </c>
      <c r="E261" s="5"/>
      <c r="F261" s="6">
        <v>1</v>
      </c>
      <c r="G261" s="6"/>
      <c r="H261" s="7">
        <f>I262 + I263 + I264 + I265 + I266</f>
        <v>0</v>
      </c>
      <c r="I261" s="7">
        <f t="shared" si="3"/>
        <v>0</v>
      </c>
      <c r="J261" s="8"/>
    </row>
    <row r="262" spans="1:10" ht="39" customHeight="1" x14ac:dyDescent="0.2">
      <c r="A262" s="9" t="s">
        <v>674</v>
      </c>
      <c r="B262" s="9" t="s">
        <v>172</v>
      </c>
      <c r="C262" s="9" t="s">
        <v>51</v>
      </c>
      <c r="D262" s="9" t="s">
        <v>173</v>
      </c>
      <c r="E262" s="10" t="s">
        <v>30</v>
      </c>
      <c r="F262" s="11">
        <v>876.02</v>
      </c>
      <c r="G262" s="12"/>
      <c r="H262" s="12">
        <f>(TRUNC(G262 * J4,2) + G262)</f>
        <v>0</v>
      </c>
      <c r="I262" s="12">
        <f t="shared" ref="I262:I325" si="4">TRUNC(F262 * H262,2)</f>
        <v>0</v>
      </c>
      <c r="J262" s="13"/>
    </row>
    <row r="263" spans="1:10" ht="51.95" customHeight="1" x14ac:dyDescent="0.2">
      <c r="A263" s="9" t="s">
        <v>675</v>
      </c>
      <c r="B263" s="9" t="s">
        <v>175</v>
      </c>
      <c r="C263" s="9" t="s">
        <v>51</v>
      </c>
      <c r="D263" s="9" t="s">
        <v>176</v>
      </c>
      <c r="E263" s="10" t="s">
        <v>30</v>
      </c>
      <c r="F263" s="11">
        <v>87.55</v>
      </c>
      <c r="G263" s="12"/>
      <c r="H263" s="12">
        <f>(TRUNC(G263 * J4,2) + G263)</f>
        <v>0</v>
      </c>
      <c r="I263" s="12">
        <f t="shared" si="4"/>
        <v>0</v>
      </c>
      <c r="J263" s="13"/>
    </row>
    <row r="264" spans="1:10" ht="51.95" customHeight="1" x14ac:dyDescent="0.2">
      <c r="A264" s="9" t="s">
        <v>676</v>
      </c>
      <c r="B264" s="9" t="s">
        <v>178</v>
      </c>
      <c r="C264" s="9" t="s">
        <v>51</v>
      </c>
      <c r="D264" s="9" t="s">
        <v>179</v>
      </c>
      <c r="E264" s="10" t="s">
        <v>30</v>
      </c>
      <c r="F264" s="11">
        <v>876.02</v>
      </c>
      <c r="G264" s="12"/>
      <c r="H264" s="12">
        <f>(TRUNC(G264 * J4,2) + G264)</f>
        <v>0</v>
      </c>
      <c r="I264" s="12">
        <f t="shared" si="4"/>
        <v>0</v>
      </c>
      <c r="J264" s="13"/>
    </row>
    <row r="265" spans="1:10" ht="39" customHeight="1" x14ac:dyDescent="0.2">
      <c r="A265" s="9" t="s">
        <v>677</v>
      </c>
      <c r="B265" s="9" t="s">
        <v>181</v>
      </c>
      <c r="C265" s="9" t="s">
        <v>51</v>
      </c>
      <c r="D265" s="9" t="s">
        <v>182</v>
      </c>
      <c r="E265" s="10" t="s">
        <v>30</v>
      </c>
      <c r="F265" s="11">
        <v>87.55</v>
      </c>
      <c r="G265" s="12"/>
      <c r="H265" s="12">
        <f>(TRUNC(G265 * J4,2) + G265)</f>
        <v>0</v>
      </c>
      <c r="I265" s="12">
        <f t="shared" si="4"/>
        <v>0</v>
      </c>
      <c r="J265" s="13"/>
    </row>
    <row r="266" spans="1:10" ht="39" customHeight="1" x14ac:dyDescent="0.2">
      <c r="A266" s="9" t="s">
        <v>678</v>
      </c>
      <c r="B266" s="9" t="s">
        <v>187</v>
      </c>
      <c r="C266" s="9" t="s">
        <v>51</v>
      </c>
      <c r="D266" s="9" t="s">
        <v>188</v>
      </c>
      <c r="E266" s="10" t="s">
        <v>30</v>
      </c>
      <c r="F266" s="11">
        <v>191.44</v>
      </c>
      <c r="G266" s="12"/>
      <c r="H266" s="12">
        <f>(TRUNC(G266 * J4,2) + G266)</f>
        <v>0</v>
      </c>
      <c r="I266" s="12">
        <f t="shared" si="4"/>
        <v>0</v>
      </c>
      <c r="J266" s="13"/>
    </row>
    <row r="267" spans="1:10" ht="24" customHeight="1" x14ac:dyDescent="0.2">
      <c r="A267" s="4" t="s">
        <v>679</v>
      </c>
      <c r="B267" s="4" t="s">
        <v>13</v>
      </c>
      <c r="C267" s="4"/>
      <c r="D267" s="4" t="s">
        <v>196</v>
      </c>
      <c r="E267" s="5"/>
      <c r="F267" s="6">
        <v>1</v>
      </c>
      <c r="G267" s="6"/>
      <c r="H267" s="7">
        <f>I268 + I269 + I270 + I271 + I272 + I273</f>
        <v>0</v>
      </c>
      <c r="I267" s="7">
        <f t="shared" si="4"/>
        <v>0</v>
      </c>
      <c r="J267" s="8"/>
    </row>
    <row r="268" spans="1:10" ht="26.1" customHeight="1" x14ac:dyDescent="0.2">
      <c r="A268" s="9" t="s">
        <v>680</v>
      </c>
      <c r="B268" s="9" t="s">
        <v>198</v>
      </c>
      <c r="C268" s="9" t="s">
        <v>51</v>
      </c>
      <c r="D268" s="9" t="s">
        <v>199</v>
      </c>
      <c r="E268" s="10" t="s">
        <v>56</v>
      </c>
      <c r="F268" s="11">
        <v>6.54</v>
      </c>
      <c r="G268" s="12"/>
      <c r="H268" s="12">
        <f>(TRUNC(G268 * J4,2) + G268)</f>
        <v>0</v>
      </c>
      <c r="I268" s="12">
        <f t="shared" si="4"/>
        <v>0</v>
      </c>
      <c r="J268" s="13"/>
    </row>
    <row r="269" spans="1:10" ht="39" customHeight="1" x14ac:dyDescent="0.2">
      <c r="A269" s="9" t="s">
        <v>681</v>
      </c>
      <c r="B269" s="9" t="s">
        <v>682</v>
      </c>
      <c r="C269" s="9" t="s">
        <v>51</v>
      </c>
      <c r="D269" s="9" t="s">
        <v>683</v>
      </c>
      <c r="E269" s="10" t="s">
        <v>30</v>
      </c>
      <c r="F269" s="11">
        <v>10.46</v>
      </c>
      <c r="G269" s="12"/>
      <c r="H269" s="12">
        <f>(TRUNC(G269 * J4,2) + G269)</f>
        <v>0</v>
      </c>
      <c r="I269" s="12">
        <f t="shared" si="4"/>
        <v>0</v>
      </c>
      <c r="J269" s="13"/>
    </row>
    <row r="270" spans="1:10" ht="26.1" customHeight="1" x14ac:dyDescent="0.2">
      <c r="A270" s="9" t="s">
        <v>684</v>
      </c>
      <c r="B270" s="9" t="s">
        <v>201</v>
      </c>
      <c r="C270" s="9" t="s">
        <v>51</v>
      </c>
      <c r="D270" s="9" t="s">
        <v>202</v>
      </c>
      <c r="E270" s="10" t="s">
        <v>30</v>
      </c>
      <c r="F270" s="11">
        <v>252.39</v>
      </c>
      <c r="G270" s="12"/>
      <c r="H270" s="12">
        <f>(TRUNC(G270 * J4,2) + G270)</f>
        <v>0</v>
      </c>
      <c r="I270" s="12">
        <f t="shared" si="4"/>
        <v>0</v>
      </c>
      <c r="J270" s="13"/>
    </row>
    <row r="271" spans="1:10" ht="26.1" customHeight="1" x14ac:dyDescent="0.2">
      <c r="A271" s="9" t="s">
        <v>685</v>
      </c>
      <c r="B271" s="9" t="s">
        <v>207</v>
      </c>
      <c r="C271" s="9" t="s">
        <v>51</v>
      </c>
      <c r="D271" s="9" t="s">
        <v>208</v>
      </c>
      <c r="E271" s="10" t="s">
        <v>30</v>
      </c>
      <c r="F271" s="11">
        <v>252.39</v>
      </c>
      <c r="G271" s="12"/>
      <c r="H271" s="12">
        <f>(TRUNC(G271 * J4,2) + G271)</f>
        <v>0</v>
      </c>
      <c r="I271" s="12">
        <f t="shared" si="4"/>
        <v>0</v>
      </c>
      <c r="J271" s="13"/>
    </row>
    <row r="272" spans="1:10" ht="26.1" customHeight="1" x14ac:dyDescent="0.2">
      <c r="A272" s="9" t="s">
        <v>686</v>
      </c>
      <c r="B272" s="9" t="s">
        <v>687</v>
      </c>
      <c r="C272" s="9" t="s">
        <v>51</v>
      </c>
      <c r="D272" s="9" t="s">
        <v>688</v>
      </c>
      <c r="E272" s="10" t="s">
        <v>30</v>
      </c>
      <c r="F272" s="11">
        <v>252.39</v>
      </c>
      <c r="G272" s="12"/>
      <c r="H272" s="12">
        <f>(TRUNC(G272 * J4,2) + G272)</f>
        <v>0</v>
      </c>
      <c r="I272" s="12">
        <f t="shared" si="4"/>
        <v>0</v>
      </c>
      <c r="J272" s="13"/>
    </row>
    <row r="273" spans="1:10" ht="26.1" customHeight="1" x14ac:dyDescent="0.2">
      <c r="A273" s="9" t="s">
        <v>689</v>
      </c>
      <c r="B273" s="9" t="s">
        <v>690</v>
      </c>
      <c r="C273" s="9" t="s">
        <v>51</v>
      </c>
      <c r="D273" s="9" t="s">
        <v>691</v>
      </c>
      <c r="E273" s="10" t="s">
        <v>69</v>
      </c>
      <c r="F273" s="11">
        <v>67</v>
      </c>
      <c r="G273" s="12"/>
      <c r="H273" s="12">
        <f>(TRUNC(G273 * J4,2) + G273)</f>
        <v>0</v>
      </c>
      <c r="I273" s="12">
        <f t="shared" si="4"/>
        <v>0</v>
      </c>
      <c r="J273" s="13"/>
    </row>
    <row r="274" spans="1:10" ht="24" customHeight="1" x14ac:dyDescent="0.2">
      <c r="A274" s="4" t="s">
        <v>692</v>
      </c>
      <c r="B274" s="4" t="s">
        <v>13</v>
      </c>
      <c r="C274" s="4"/>
      <c r="D274" s="4" t="s">
        <v>216</v>
      </c>
      <c r="E274" s="5"/>
      <c r="F274" s="6">
        <v>1</v>
      </c>
      <c r="G274" s="6"/>
      <c r="H274" s="7">
        <f>I275 + I276 + I277</f>
        <v>0</v>
      </c>
      <c r="I274" s="7">
        <f t="shared" si="4"/>
        <v>0</v>
      </c>
      <c r="J274" s="8"/>
    </row>
    <row r="275" spans="1:10" ht="39" customHeight="1" x14ac:dyDescent="0.2">
      <c r="A275" s="9" t="s">
        <v>693</v>
      </c>
      <c r="B275" s="9" t="s">
        <v>233</v>
      </c>
      <c r="C275" s="9" t="s">
        <v>51</v>
      </c>
      <c r="D275" s="9" t="s">
        <v>234</v>
      </c>
      <c r="E275" s="10" t="s">
        <v>30</v>
      </c>
      <c r="F275" s="11">
        <v>43.3</v>
      </c>
      <c r="G275" s="12"/>
      <c r="H275" s="12">
        <f>(TRUNC(G275 * J4,2) + G275)</f>
        <v>0</v>
      </c>
      <c r="I275" s="12">
        <f t="shared" si="4"/>
        <v>0</v>
      </c>
      <c r="J275" s="13"/>
    </row>
    <row r="276" spans="1:10" ht="39" customHeight="1" x14ac:dyDescent="0.2">
      <c r="A276" s="9" t="s">
        <v>694</v>
      </c>
      <c r="B276" s="9" t="s">
        <v>695</v>
      </c>
      <c r="C276" s="9" t="s">
        <v>51</v>
      </c>
      <c r="D276" s="9" t="s">
        <v>696</v>
      </c>
      <c r="E276" s="10" t="s">
        <v>30</v>
      </c>
      <c r="F276" s="11">
        <v>8.4</v>
      </c>
      <c r="G276" s="12"/>
      <c r="H276" s="12">
        <f>(TRUNC(G276 * J4,2) + G276)</f>
        <v>0</v>
      </c>
      <c r="I276" s="12">
        <f t="shared" si="4"/>
        <v>0</v>
      </c>
      <c r="J276" s="13"/>
    </row>
    <row r="277" spans="1:10" ht="26.1" customHeight="1" x14ac:dyDescent="0.2">
      <c r="A277" s="9" t="s">
        <v>697</v>
      </c>
      <c r="B277" s="9" t="s">
        <v>236</v>
      </c>
      <c r="C277" s="9" t="s">
        <v>51</v>
      </c>
      <c r="D277" s="9" t="s">
        <v>237</v>
      </c>
      <c r="E277" s="10" t="s">
        <v>69</v>
      </c>
      <c r="F277" s="11">
        <v>112.8</v>
      </c>
      <c r="G277" s="12"/>
      <c r="H277" s="12">
        <f>(TRUNC(G277 * J4,2) + G277)</f>
        <v>0</v>
      </c>
      <c r="I277" s="12">
        <f t="shared" si="4"/>
        <v>0</v>
      </c>
      <c r="J277" s="13"/>
    </row>
    <row r="278" spans="1:10" ht="24" customHeight="1" x14ac:dyDescent="0.2">
      <c r="A278" s="4" t="s">
        <v>698</v>
      </c>
      <c r="B278" s="4" t="s">
        <v>13</v>
      </c>
      <c r="C278" s="4"/>
      <c r="D278" s="4" t="s">
        <v>699</v>
      </c>
      <c r="E278" s="5"/>
      <c r="F278" s="6">
        <v>1</v>
      </c>
      <c r="G278" s="6"/>
      <c r="H278" s="7">
        <f>I279 + I280 + I281 + I282 + I283 + I284 + I285 + I286 + I287 + I288 + I289 + I290 + I291 + I292 + I293 + I294 + I295 + I296 + I297 + I298 + I299</f>
        <v>0</v>
      </c>
      <c r="I278" s="7">
        <f t="shared" si="4"/>
        <v>0</v>
      </c>
      <c r="J278" s="8"/>
    </row>
    <row r="279" spans="1:10" ht="39" customHeight="1" x14ac:dyDescent="0.2">
      <c r="A279" s="9" t="s">
        <v>700</v>
      </c>
      <c r="B279" s="9" t="s">
        <v>701</v>
      </c>
      <c r="C279" s="9" t="s">
        <v>51</v>
      </c>
      <c r="D279" s="9" t="s">
        <v>702</v>
      </c>
      <c r="E279" s="10" t="s">
        <v>69</v>
      </c>
      <c r="F279" s="11">
        <v>450</v>
      </c>
      <c r="G279" s="12"/>
      <c r="H279" s="12">
        <f>(TRUNC(G279 * J4,2) + G279)</f>
        <v>0</v>
      </c>
      <c r="I279" s="12">
        <f t="shared" si="4"/>
        <v>0</v>
      </c>
      <c r="J279" s="13"/>
    </row>
    <row r="280" spans="1:10" ht="39" customHeight="1" x14ac:dyDescent="0.2">
      <c r="A280" s="9" t="s">
        <v>703</v>
      </c>
      <c r="B280" s="9" t="s">
        <v>704</v>
      </c>
      <c r="C280" s="9" t="s">
        <v>51</v>
      </c>
      <c r="D280" s="9" t="s">
        <v>705</v>
      </c>
      <c r="E280" s="10" t="s">
        <v>69</v>
      </c>
      <c r="F280" s="11">
        <v>150</v>
      </c>
      <c r="G280" s="12"/>
      <c r="H280" s="12">
        <f>(TRUNC(G280 * J4,2) + G280)</f>
        <v>0</v>
      </c>
      <c r="I280" s="12">
        <f t="shared" si="4"/>
        <v>0</v>
      </c>
      <c r="J280" s="13"/>
    </row>
    <row r="281" spans="1:10" ht="39" customHeight="1" x14ac:dyDescent="0.2">
      <c r="A281" s="9" t="s">
        <v>706</v>
      </c>
      <c r="B281" s="9" t="s">
        <v>253</v>
      </c>
      <c r="C281" s="9" t="s">
        <v>51</v>
      </c>
      <c r="D281" s="9" t="s">
        <v>254</v>
      </c>
      <c r="E281" s="10" t="s">
        <v>69</v>
      </c>
      <c r="F281" s="11">
        <v>590</v>
      </c>
      <c r="G281" s="12"/>
      <c r="H281" s="12">
        <f>(TRUNC(G281 * J4,2) + G281)</f>
        <v>0</v>
      </c>
      <c r="I281" s="12">
        <f t="shared" si="4"/>
        <v>0</v>
      </c>
      <c r="J281" s="13"/>
    </row>
    <row r="282" spans="1:10" ht="39" customHeight="1" x14ac:dyDescent="0.2">
      <c r="A282" s="9" t="s">
        <v>707</v>
      </c>
      <c r="B282" s="9" t="s">
        <v>259</v>
      </c>
      <c r="C282" s="9" t="s">
        <v>51</v>
      </c>
      <c r="D282" s="9" t="s">
        <v>260</v>
      </c>
      <c r="E282" s="10" t="s">
        <v>69</v>
      </c>
      <c r="F282" s="11">
        <v>300</v>
      </c>
      <c r="G282" s="12"/>
      <c r="H282" s="12">
        <f>(TRUNC(G282 * J4,2) + G282)</f>
        <v>0</v>
      </c>
      <c r="I282" s="12">
        <f t="shared" si="4"/>
        <v>0</v>
      </c>
      <c r="J282" s="13"/>
    </row>
    <row r="283" spans="1:10" ht="26.1" customHeight="1" x14ac:dyDescent="0.2">
      <c r="A283" s="9" t="s">
        <v>708</v>
      </c>
      <c r="B283" s="9" t="s">
        <v>709</v>
      </c>
      <c r="C283" s="9" t="s">
        <v>51</v>
      </c>
      <c r="D283" s="9" t="s">
        <v>710</v>
      </c>
      <c r="E283" s="10" t="s">
        <v>26</v>
      </c>
      <c r="F283" s="11">
        <v>26</v>
      </c>
      <c r="G283" s="12"/>
      <c r="H283" s="12">
        <f>(TRUNC(G283 * J4,2) + G283)</f>
        <v>0</v>
      </c>
      <c r="I283" s="12">
        <f t="shared" si="4"/>
        <v>0</v>
      </c>
      <c r="J283" s="13"/>
    </row>
    <row r="284" spans="1:10" ht="39" customHeight="1" x14ac:dyDescent="0.2">
      <c r="A284" s="9" t="s">
        <v>711</v>
      </c>
      <c r="B284" s="9" t="s">
        <v>265</v>
      </c>
      <c r="C284" s="9" t="s">
        <v>51</v>
      </c>
      <c r="D284" s="9" t="s">
        <v>266</v>
      </c>
      <c r="E284" s="10" t="s">
        <v>26</v>
      </c>
      <c r="F284" s="11">
        <v>1</v>
      </c>
      <c r="G284" s="12"/>
      <c r="H284" s="12">
        <f>(TRUNC(G284 * J4,2) + G284)</f>
        <v>0</v>
      </c>
      <c r="I284" s="12">
        <f t="shared" si="4"/>
        <v>0</v>
      </c>
      <c r="J284" s="13"/>
    </row>
    <row r="285" spans="1:10" ht="51.95" customHeight="1" x14ac:dyDescent="0.2">
      <c r="A285" s="9" t="s">
        <v>712</v>
      </c>
      <c r="B285" s="9" t="s">
        <v>271</v>
      </c>
      <c r="C285" s="9" t="s">
        <v>51</v>
      </c>
      <c r="D285" s="9" t="s">
        <v>272</v>
      </c>
      <c r="E285" s="10" t="s">
        <v>26</v>
      </c>
      <c r="F285" s="11">
        <v>1</v>
      </c>
      <c r="G285" s="12"/>
      <c r="H285" s="12">
        <f>(TRUNC(G285 * J4,2) + G285)</f>
        <v>0</v>
      </c>
      <c r="I285" s="12">
        <f t="shared" si="4"/>
        <v>0</v>
      </c>
      <c r="J285" s="13"/>
    </row>
    <row r="286" spans="1:10" ht="39" customHeight="1" x14ac:dyDescent="0.2">
      <c r="A286" s="9" t="s">
        <v>713</v>
      </c>
      <c r="B286" s="9" t="s">
        <v>538</v>
      </c>
      <c r="C286" s="9" t="s">
        <v>51</v>
      </c>
      <c r="D286" s="9" t="s">
        <v>539</v>
      </c>
      <c r="E286" s="10" t="s">
        <v>26</v>
      </c>
      <c r="F286" s="11">
        <v>18</v>
      </c>
      <c r="G286" s="12"/>
      <c r="H286" s="12">
        <f>(TRUNC(G286 * J4,2) + G286)</f>
        <v>0</v>
      </c>
      <c r="I286" s="12">
        <f t="shared" si="4"/>
        <v>0</v>
      </c>
      <c r="J286" s="13"/>
    </row>
    <row r="287" spans="1:10" ht="26.1" customHeight="1" x14ac:dyDescent="0.2">
      <c r="A287" s="9" t="s">
        <v>714</v>
      </c>
      <c r="B287" s="9" t="s">
        <v>715</v>
      </c>
      <c r="C287" s="9" t="s">
        <v>51</v>
      </c>
      <c r="D287" s="9" t="s">
        <v>716</v>
      </c>
      <c r="E287" s="10" t="s">
        <v>26</v>
      </c>
      <c r="F287" s="11">
        <v>1</v>
      </c>
      <c r="G287" s="12"/>
      <c r="H287" s="12">
        <f>(TRUNC(G287 * J4,2) + G287)</f>
        <v>0</v>
      </c>
      <c r="I287" s="12">
        <f t="shared" si="4"/>
        <v>0</v>
      </c>
      <c r="J287" s="13"/>
    </row>
    <row r="288" spans="1:10" ht="26.1" customHeight="1" x14ac:dyDescent="0.2">
      <c r="A288" s="9" t="s">
        <v>717</v>
      </c>
      <c r="B288" s="9" t="s">
        <v>715</v>
      </c>
      <c r="C288" s="9" t="s">
        <v>51</v>
      </c>
      <c r="D288" s="9" t="s">
        <v>716</v>
      </c>
      <c r="E288" s="10" t="s">
        <v>26</v>
      </c>
      <c r="F288" s="11">
        <v>1</v>
      </c>
      <c r="G288" s="12"/>
      <c r="H288" s="12">
        <f>(TRUNC(G288 * J4,2) + G288)</f>
        <v>0</v>
      </c>
      <c r="I288" s="12">
        <f t="shared" si="4"/>
        <v>0</v>
      </c>
      <c r="J288" s="13"/>
    </row>
    <row r="289" spans="1:10" ht="26.1" customHeight="1" x14ac:dyDescent="0.2">
      <c r="A289" s="9" t="s">
        <v>718</v>
      </c>
      <c r="B289" s="9" t="s">
        <v>715</v>
      </c>
      <c r="C289" s="9" t="s">
        <v>51</v>
      </c>
      <c r="D289" s="9" t="s">
        <v>716</v>
      </c>
      <c r="E289" s="10" t="s">
        <v>26</v>
      </c>
      <c r="F289" s="11">
        <v>3</v>
      </c>
      <c r="G289" s="12"/>
      <c r="H289" s="12">
        <f>(TRUNC(G289 * J4,2) + G289)</f>
        <v>0</v>
      </c>
      <c r="I289" s="12">
        <f t="shared" si="4"/>
        <v>0</v>
      </c>
      <c r="J289" s="13"/>
    </row>
    <row r="290" spans="1:10" ht="26.1" customHeight="1" x14ac:dyDescent="0.2">
      <c r="A290" s="9" t="s">
        <v>719</v>
      </c>
      <c r="B290" s="9" t="s">
        <v>715</v>
      </c>
      <c r="C290" s="9" t="s">
        <v>51</v>
      </c>
      <c r="D290" s="9" t="s">
        <v>716</v>
      </c>
      <c r="E290" s="10" t="s">
        <v>26</v>
      </c>
      <c r="F290" s="11">
        <v>3</v>
      </c>
      <c r="G290" s="12"/>
      <c r="H290" s="12">
        <f>(TRUNC(G290 * J4,2) + G290)</f>
        <v>0</v>
      </c>
      <c r="I290" s="12">
        <f t="shared" si="4"/>
        <v>0</v>
      </c>
      <c r="J290" s="13"/>
    </row>
    <row r="291" spans="1:10" ht="39" customHeight="1" x14ac:dyDescent="0.2">
      <c r="A291" s="9" t="s">
        <v>720</v>
      </c>
      <c r="B291" s="9" t="s">
        <v>721</v>
      </c>
      <c r="C291" s="9" t="s">
        <v>51</v>
      </c>
      <c r="D291" s="9" t="s">
        <v>722</v>
      </c>
      <c r="E291" s="10" t="s">
        <v>69</v>
      </c>
      <c r="F291" s="11">
        <v>30</v>
      </c>
      <c r="G291" s="12"/>
      <c r="H291" s="12">
        <f>(TRUNC(G291 * J4,2) + G291)</f>
        <v>0</v>
      </c>
      <c r="I291" s="12">
        <f t="shared" si="4"/>
        <v>0</v>
      </c>
      <c r="J291" s="13"/>
    </row>
    <row r="292" spans="1:10" ht="39" customHeight="1" x14ac:dyDescent="0.2">
      <c r="A292" s="9" t="s">
        <v>723</v>
      </c>
      <c r="B292" s="9" t="s">
        <v>321</v>
      </c>
      <c r="C292" s="9" t="s">
        <v>51</v>
      </c>
      <c r="D292" s="9" t="s">
        <v>322</v>
      </c>
      <c r="E292" s="10" t="s">
        <v>69</v>
      </c>
      <c r="F292" s="11">
        <v>150</v>
      </c>
      <c r="G292" s="12"/>
      <c r="H292" s="12">
        <f>(TRUNC(G292 * J4,2) + G292)</f>
        <v>0</v>
      </c>
      <c r="I292" s="12">
        <f t="shared" si="4"/>
        <v>0</v>
      </c>
      <c r="J292" s="13"/>
    </row>
    <row r="293" spans="1:10" ht="39" customHeight="1" x14ac:dyDescent="0.2">
      <c r="A293" s="9" t="s">
        <v>724</v>
      </c>
      <c r="B293" s="9" t="s">
        <v>725</v>
      </c>
      <c r="C293" s="9" t="s">
        <v>51</v>
      </c>
      <c r="D293" s="9" t="s">
        <v>726</v>
      </c>
      <c r="E293" s="10" t="s">
        <v>69</v>
      </c>
      <c r="F293" s="11">
        <v>50</v>
      </c>
      <c r="G293" s="12"/>
      <c r="H293" s="12">
        <f>(TRUNC(G293 * J4,2) + G293)</f>
        <v>0</v>
      </c>
      <c r="I293" s="12">
        <f t="shared" si="4"/>
        <v>0</v>
      </c>
      <c r="J293" s="13"/>
    </row>
    <row r="294" spans="1:10" ht="39" customHeight="1" x14ac:dyDescent="0.2">
      <c r="A294" s="9" t="s">
        <v>727</v>
      </c>
      <c r="B294" s="9" t="s">
        <v>283</v>
      </c>
      <c r="C294" s="9" t="s">
        <v>51</v>
      </c>
      <c r="D294" s="9" t="s">
        <v>728</v>
      </c>
      <c r="E294" s="10" t="s">
        <v>26</v>
      </c>
      <c r="F294" s="11">
        <v>36</v>
      </c>
      <c r="G294" s="12"/>
      <c r="H294" s="12">
        <f>(TRUNC(G294 * J4,2) + G294)</f>
        <v>0</v>
      </c>
      <c r="I294" s="12">
        <f t="shared" si="4"/>
        <v>0</v>
      </c>
      <c r="J294" s="13"/>
    </row>
    <row r="295" spans="1:10" ht="39" customHeight="1" x14ac:dyDescent="0.2">
      <c r="A295" s="9" t="s">
        <v>729</v>
      </c>
      <c r="B295" s="9" t="s">
        <v>730</v>
      </c>
      <c r="C295" s="9" t="s">
        <v>51</v>
      </c>
      <c r="D295" s="9" t="s">
        <v>731</v>
      </c>
      <c r="E295" s="10" t="s">
        <v>26</v>
      </c>
      <c r="F295" s="11">
        <v>5</v>
      </c>
      <c r="G295" s="12"/>
      <c r="H295" s="12">
        <f>(TRUNC(G295 * J4,2) + G295)</f>
        <v>0</v>
      </c>
      <c r="I295" s="12">
        <f t="shared" si="4"/>
        <v>0</v>
      </c>
      <c r="J295" s="13"/>
    </row>
    <row r="296" spans="1:10" ht="39" customHeight="1" x14ac:dyDescent="0.2">
      <c r="A296" s="9" t="s">
        <v>732</v>
      </c>
      <c r="B296" s="9" t="s">
        <v>733</v>
      </c>
      <c r="C296" s="9" t="s">
        <v>51</v>
      </c>
      <c r="D296" s="9" t="s">
        <v>734</v>
      </c>
      <c r="E296" s="10" t="s">
        <v>26</v>
      </c>
      <c r="F296" s="11">
        <v>11</v>
      </c>
      <c r="G296" s="12"/>
      <c r="H296" s="12">
        <f>(TRUNC(G296 * J4,2) + G296)</f>
        <v>0</v>
      </c>
      <c r="I296" s="12">
        <f t="shared" si="4"/>
        <v>0</v>
      </c>
      <c r="J296" s="13"/>
    </row>
    <row r="297" spans="1:10" ht="39" customHeight="1" x14ac:dyDescent="0.2">
      <c r="A297" s="9" t="s">
        <v>735</v>
      </c>
      <c r="B297" s="9" t="s">
        <v>736</v>
      </c>
      <c r="C297" s="9" t="s">
        <v>51</v>
      </c>
      <c r="D297" s="9" t="s">
        <v>737</v>
      </c>
      <c r="E297" s="10" t="s">
        <v>26</v>
      </c>
      <c r="F297" s="11">
        <v>2</v>
      </c>
      <c r="G297" s="12"/>
      <c r="H297" s="12">
        <f>(TRUNC(G297 * J4,2) + G297)</f>
        <v>0</v>
      </c>
      <c r="I297" s="12">
        <f t="shared" si="4"/>
        <v>0</v>
      </c>
      <c r="J297" s="13"/>
    </row>
    <row r="298" spans="1:10" ht="39" customHeight="1" x14ac:dyDescent="0.2">
      <c r="A298" s="9" t="s">
        <v>738</v>
      </c>
      <c r="B298" s="9" t="s">
        <v>298</v>
      </c>
      <c r="C298" s="9" t="s">
        <v>51</v>
      </c>
      <c r="D298" s="9" t="s">
        <v>299</v>
      </c>
      <c r="E298" s="10" t="s">
        <v>26</v>
      </c>
      <c r="F298" s="11">
        <v>1</v>
      </c>
      <c r="G298" s="12"/>
      <c r="H298" s="12">
        <f>(TRUNC(G298 * J4,2) + G298)</f>
        <v>0</v>
      </c>
      <c r="I298" s="12">
        <f t="shared" si="4"/>
        <v>0</v>
      </c>
      <c r="J298" s="13"/>
    </row>
    <row r="299" spans="1:10" ht="39" customHeight="1" x14ac:dyDescent="0.2">
      <c r="A299" s="9" t="s">
        <v>739</v>
      </c>
      <c r="B299" s="9" t="s">
        <v>250</v>
      </c>
      <c r="C299" s="9" t="s">
        <v>51</v>
      </c>
      <c r="D299" s="9" t="s">
        <v>251</v>
      </c>
      <c r="E299" s="10" t="s">
        <v>69</v>
      </c>
      <c r="F299" s="11">
        <v>260</v>
      </c>
      <c r="G299" s="12"/>
      <c r="H299" s="12">
        <f>(TRUNC(G299 * J4,2) + G299)</f>
        <v>0</v>
      </c>
      <c r="I299" s="12">
        <f t="shared" si="4"/>
        <v>0</v>
      </c>
      <c r="J299" s="13"/>
    </row>
    <row r="300" spans="1:10" ht="24" customHeight="1" x14ac:dyDescent="0.2">
      <c r="A300" s="4" t="s">
        <v>740</v>
      </c>
      <c r="B300" s="4" t="s">
        <v>13</v>
      </c>
      <c r="C300" s="4"/>
      <c r="D300" s="4" t="s">
        <v>741</v>
      </c>
      <c r="E300" s="5"/>
      <c r="F300" s="6">
        <v>1</v>
      </c>
      <c r="G300" s="6"/>
      <c r="H300" s="7">
        <f>I301 + I302 + I303 + I304 + I305 + I306 + I307 + I308 + I309 + I310 + I311</f>
        <v>0</v>
      </c>
      <c r="I300" s="7">
        <f t="shared" si="4"/>
        <v>0</v>
      </c>
      <c r="J300" s="8"/>
    </row>
    <row r="301" spans="1:10" ht="39" customHeight="1" x14ac:dyDescent="0.2">
      <c r="A301" s="9" t="s">
        <v>742</v>
      </c>
      <c r="B301" s="9" t="s">
        <v>538</v>
      </c>
      <c r="C301" s="9" t="s">
        <v>51</v>
      </c>
      <c r="D301" s="9" t="s">
        <v>539</v>
      </c>
      <c r="E301" s="10" t="s">
        <v>26</v>
      </c>
      <c r="F301" s="11">
        <v>9</v>
      </c>
      <c r="G301" s="12"/>
      <c r="H301" s="12">
        <f>(TRUNC(G301 * J4,2) + G301)</f>
        <v>0</v>
      </c>
      <c r="I301" s="12">
        <f t="shared" si="4"/>
        <v>0</v>
      </c>
      <c r="J301" s="13"/>
    </row>
    <row r="302" spans="1:10" ht="26.1" customHeight="1" x14ac:dyDescent="0.2">
      <c r="A302" s="9" t="s">
        <v>743</v>
      </c>
      <c r="B302" s="9" t="s">
        <v>315</v>
      </c>
      <c r="C302" s="9" t="s">
        <v>51</v>
      </c>
      <c r="D302" s="9" t="s">
        <v>316</v>
      </c>
      <c r="E302" s="10" t="s">
        <v>26</v>
      </c>
      <c r="F302" s="11">
        <v>1</v>
      </c>
      <c r="G302" s="12"/>
      <c r="H302" s="12">
        <f>(TRUNC(G302 * J4,2) + G302)</f>
        <v>0</v>
      </c>
      <c r="I302" s="12">
        <f t="shared" si="4"/>
        <v>0</v>
      </c>
      <c r="J302" s="13"/>
    </row>
    <row r="303" spans="1:10" ht="26.1" customHeight="1" x14ac:dyDescent="0.2">
      <c r="A303" s="9" t="s">
        <v>744</v>
      </c>
      <c r="B303" s="9" t="s">
        <v>745</v>
      </c>
      <c r="C303" s="9" t="s">
        <v>51</v>
      </c>
      <c r="D303" s="9" t="s">
        <v>746</v>
      </c>
      <c r="E303" s="10" t="s">
        <v>26</v>
      </c>
      <c r="F303" s="11">
        <v>1</v>
      </c>
      <c r="G303" s="12"/>
      <c r="H303" s="12">
        <f>(TRUNC(G303 * J4,2) + G303)</f>
        <v>0</v>
      </c>
      <c r="I303" s="12">
        <f t="shared" si="4"/>
        <v>0</v>
      </c>
      <c r="J303" s="13"/>
    </row>
    <row r="304" spans="1:10" ht="51.95" customHeight="1" x14ac:dyDescent="0.2">
      <c r="A304" s="9" t="s">
        <v>747</v>
      </c>
      <c r="B304" s="9" t="s">
        <v>748</v>
      </c>
      <c r="C304" s="9" t="s">
        <v>51</v>
      </c>
      <c r="D304" s="9" t="s">
        <v>749</v>
      </c>
      <c r="E304" s="10" t="s">
        <v>69</v>
      </c>
      <c r="F304" s="11">
        <v>30</v>
      </c>
      <c r="G304" s="12"/>
      <c r="H304" s="12">
        <f>(TRUNC(G304 * J4,2) + G304)</f>
        <v>0</v>
      </c>
      <c r="I304" s="12">
        <f t="shared" si="4"/>
        <v>0</v>
      </c>
      <c r="J304" s="13"/>
    </row>
    <row r="305" spans="1:10" ht="39" customHeight="1" x14ac:dyDescent="0.2">
      <c r="A305" s="9" t="s">
        <v>750</v>
      </c>
      <c r="B305" s="9" t="s">
        <v>321</v>
      </c>
      <c r="C305" s="9" t="s">
        <v>51</v>
      </c>
      <c r="D305" s="9" t="s">
        <v>322</v>
      </c>
      <c r="E305" s="10" t="s">
        <v>69</v>
      </c>
      <c r="F305" s="11">
        <v>50</v>
      </c>
      <c r="G305" s="12"/>
      <c r="H305" s="12">
        <f>(TRUNC(G305 * J4,2) + G305)</f>
        <v>0</v>
      </c>
      <c r="I305" s="12">
        <f t="shared" si="4"/>
        <v>0</v>
      </c>
      <c r="J305" s="13"/>
    </row>
    <row r="306" spans="1:10" ht="51.95" customHeight="1" x14ac:dyDescent="0.2">
      <c r="A306" s="9" t="s">
        <v>751</v>
      </c>
      <c r="B306" s="9" t="s">
        <v>752</v>
      </c>
      <c r="C306" s="9" t="s">
        <v>51</v>
      </c>
      <c r="D306" s="9" t="s">
        <v>753</v>
      </c>
      <c r="E306" s="10" t="s">
        <v>69</v>
      </c>
      <c r="F306" s="11">
        <v>4</v>
      </c>
      <c r="G306" s="12"/>
      <c r="H306" s="12">
        <f>(TRUNC(G306 * J4,2) + G306)</f>
        <v>0</v>
      </c>
      <c r="I306" s="12">
        <f t="shared" si="4"/>
        <v>0</v>
      </c>
      <c r="J306" s="13"/>
    </row>
    <row r="307" spans="1:10" ht="51.95" customHeight="1" x14ac:dyDescent="0.2">
      <c r="A307" s="9" t="s">
        <v>754</v>
      </c>
      <c r="B307" s="9" t="s">
        <v>336</v>
      </c>
      <c r="C307" s="9" t="s">
        <v>51</v>
      </c>
      <c r="D307" s="9" t="s">
        <v>337</v>
      </c>
      <c r="E307" s="10" t="s">
        <v>69</v>
      </c>
      <c r="F307" s="11">
        <v>45</v>
      </c>
      <c r="G307" s="12"/>
      <c r="H307" s="12">
        <f>(TRUNC(G307 * J4,2) + G307)</f>
        <v>0</v>
      </c>
      <c r="I307" s="12">
        <f t="shared" si="4"/>
        <v>0</v>
      </c>
      <c r="J307" s="13"/>
    </row>
    <row r="308" spans="1:10" ht="26.1" customHeight="1" x14ac:dyDescent="0.2">
      <c r="A308" s="9" t="s">
        <v>755</v>
      </c>
      <c r="B308" s="9" t="s">
        <v>330</v>
      </c>
      <c r="C308" s="9" t="s">
        <v>51</v>
      </c>
      <c r="D308" s="9" t="s">
        <v>331</v>
      </c>
      <c r="E308" s="10" t="s">
        <v>26</v>
      </c>
      <c r="F308" s="11">
        <v>10</v>
      </c>
      <c r="G308" s="12"/>
      <c r="H308" s="12">
        <f>(TRUNC(G308 * J4,2) + G308)</f>
        <v>0</v>
      </c>
      <c r="I308" s="12">
        <f t="shared" si="4"/>
        <v>0</v>
      </c>
      <c r="J308" s="13"/>
    </row>
    <row r="309" spans="1:10" ht="26.1" customHeight="1" x14ac:dyDescent="0.2">
      <c r="A309" s="9" t="s">
        <v>756</v>
      </c>
      <c r="B309" s="9" t="s">
        <v>757</v>
      </c>
      <c r="C309" s="9" t="s">
        <v>24</v>
      </c>
      <c r="D309" s="9" t="s">
        <v>758</v>
      </c>
      <c r="E309" s="10" t="s">
        <v>19</v>
      </c>
      <c r="F309" s="11">
        <v>15</v>
      </c>
      <c r="G309" s="12"/>
      <c r="H309" s="12">
        <f>(TRUNC(G309 * J4,2) + G309)</f>
        <v>0</v>
      </c>
      <c r="I309" s="12">
        <f t="shared" si="4"/>
        <v>0</v>
      </c>
      <c r="J309" s="13"/>
    </row>
    <row r="310" spans="1:10" ht="26.1" customHeight="1" x14ac:dyDescent="0.2">
      <c r="A310" s="9" t="s">
        <v>759</v>
      </c>
      <c r="B310" s="9" t="s">
        <v>339</v>
      </c>
      <c r="C310" s="9" t="s">
        <v>51</v>
      </c>
      <c r="D310" s="9" t="s">
        <v>340</v>
      </c>
      <c r="E310" s="10" t="s">
        <v>69</v>
      </c>
      <c r="F310" s="11">
        <v>350</v>
      </c>
      <c r="G310" s="12"/>
      <c r="H310" s="12">
        <f>(TRUNC(G310 * J4,2) + G310)</f>
        <v>0</v>
      </c>
      <c r="I310" s="12">
        <f t="shared" si="4"/>
        <v>0</v>
      </c>
      <c r="J310" s="13"/>
    </row>
    <row r="311" spans="1:10" ht="39" customHeight="1" x14ac:dyDescent="0.2">
      <c r="A311" s="9" t="s">
        <v>760</v>
      </c>
      <c r="B311" s="9" t="s">
        <v>342</v>
      </c>
      <c r="C311" s="9" t="s">
        <v>51</v>
      </c>
      <c r="D311" s="9" t="s">
        <v>343</v>
      </c>
      <c r="E311" s="10" t="s">
        <v>69</v>
      </c>
      <c r="F311" s="11">
        <v>280</v>
      </c>
      <c r="G311" s="12"/>
      <c r="H311" s="12">
        <f>(TRUNC(G311 * J4,2) + G311)</f>
        <v>0</v>
      </c>
      <c r="I311" s="12">
        <f t="shared" si="4"/>
        <v>0</v>
      </c>
      <c r="J311" s="13"/>
    </row>
    <row r="312" spans="1:10" ht="24" customHeight="1" x14ac:dyDescent="0.2">
      <c r="A312" s="4" t="s">
        <v>761</v>
      </c>
      <c r="B312" s="4" t="s">
        <v>13</v>
      </c>
      <c r="C312" s="4"/>
      <c r="D312" s="4" t="s">
        <v>762</v>
      </c>
      <c r="E312" s="5"/>
      <c r="F312" s="6">
        <v>1</v>
      </c>
      <c r="G312" s="6"/>
      <c r="H312" s="7">
        <f>I313 + I314 + I315 + I316 + I317 + I318 + I319 + I320 + I321 + I322 + I323 + I324 + I325 + I326 + I327</f>
        <v>0</v>
      </c>
      <c r="I312" s="7">
        <f t="shared" si="4"/>
        <v>0</v>
      </c>
      <c r="J312" s="8"/>
    </row>
    <row r="313" spans="1:10" ht="39" customHeight="1" x14ac:dyDescent="0.2">
      <c r="A313" s="9" t="s">
        <v>763</v>
      </c>
      <c r="B313" s="9" t="s">
        <v>495</v>
      </c>
      <c r="C313" s="9" t="s">
        <v>24</v>
      </c>
      <c r="D313" s="9" t="s">
        <v>496</v>
      </c>
      <c r="E313" s="10" t="s">
        <v>19</v>
      </c>
      <c r="F313" s="11">
        <v>2</v>
      </c>
      <c r="G313" s="12"/>
      <c r="H313" s="12">
        <f>(TRUNC(G313 * J4,2) + G313)</f>
        <v>0</v>
      </c>
      <c r="I313" s="12">
        <f t="shared" si="4"/>
        <v>0</v>
      </c>
      <c r="J313" s="13"/>
    </row>
    <row r="314" spans="1:10" ht="39" customHeight="1" x14ac:dyDescent="0.2">
      <c r="A314" s="9" t="s">
        <v>764</v>
      </c>
      <c r="B314" s="9" t="s">
        <v>765</v>
      </c>
      <c r="C314" s="9" t="s">
        <v>24</v>
      </c>
      <c r="D314" s="9" t="s">
        <v>766</v>
      </c>
      <c r="E314" s="10" t="s">
        <v>19</v>
      </c>
      <c r="F314" s="11">
        <v>4</v>
      </c>
      <c r="G314" s="12"/>
      <c r="H314" s="12">
        <f>(TRUNC(G314 * J4,2) + G314)</f>
        <v>0</v>
      </c>
      <c r="I314" s="12">
        <f t="shared" si="4"/>
        <v>0</v>
      </c>
      <c r="J314" s="13"/>
    </row>
    <row r="315" spans="1:10" ht="39" customHeight="1" x14ac:dyDescent="0.2">
      <c r="A315" s="9" t="s">
        <v>767</v>
      </c>
      <c r="B315" s="9" t="s">
        <v>498</v>
      </c>
      <c r="C315" s="9" t="s">
        <v>24</v>
      </c>
      <c r="D315" s="9" t="s">
        <v>499</v>
      </c>
      <c r="E315" s="10" t="s">
        <v>19</v>
      </c>
      <c r="F315" s="11">
        <v>12</v>
      </c>
      <c r="G315" s="12"/>
      <c r="H315" s="12">
        <f>(TRUNC(G315 * J4,2) + G315)</f>
        <v>0</v>
      </c>
      <c r="I315" s="12">
        <f t="shared" si="4"/>
        <v>0</v>
      </c>
      <c r="J315" s="13"/>
    </row>
    <row r="316" spans="1:10" ht="39" customHeight="1" x14ac:dyDescent="0.2">
      <c r="A316" s="9" t="s">
        <v>768</v>
      </c>
      <c r="B316" s="9" t="s">
        <v>501</v>
      </c>
      <c r="C316" s="9" t="s">
        <v>51</v>
      </c>
      <c r="D316" s="9" t="s">
        <v>502</v>
      </c>
      <c r="E316" s="10" t="s">
        <v>26</v>
      </c>
      <c r="F316" s="11">
        <v>2</v>
      </c>
      <c r="G316" s="12"/>
      <c r="H316" s="12">
        <f>(TRUNC(G316 * J4,2) + G316)</f>
        <v>0</v>
      </c>
      <c r="I316" s="12">
        <f t="shared" si="4"/>
        <v>0</v>
      </c>
      <c r="J316" s="13"/>
    </row>
    <row r="317" spans="1:10" ht="51.95" customHeight="1" x14ac:dyDescent="0.2">
      <c r="A317" s="9" t="s">
        <v>769</v>
      </c>
      <c r="B317" s="9" t="s">
        <v>507</v>
      </c>
      <c r="C317" s="9" t="s">
        <v>51</v>
      </c>
      <c r="D317" s="9" t="s">
        <v>508</v>
      </c>
      <c r="E317" s="10" t="s">
        <v>26</v>
      </c>
      <c r="F317" s="11">
        <v>2</v>
      </c>
      <c r="G317" s="12"/>
      <c r="H317" s="12">
        <f>(TRUNC(G317 * J4,2) + G317)</f>
        <v>0</v>
      </c>
      <c r="I317" s="12">
        <f t="shared" si="4"/>
        <v>0</v>
      </c>
      <c r="J317" s="13"/>
    </row>
    <row r="318" spans="1:10" ht="65.099999999999994" customHeight="1" x14ac:dyDescent="0.2">
      <c r="A318" s="9" t="s">
        <v>770</v>
      </c>
      <c r="B318" s="9" t="s">
        <v>510</v>
      </c>
      <c r="C318" s="9" t="s">
        <v>51</v>
      </c>
      <c r="D318" s="9" t="s">
        <v>511</v>
      </c>
      <c r="E318" s="10" t="s">
        <v>26</v>
      </c>
      <c r="F318" s="11">
        <v>1</v>
      </c>
      <c r="G318" s="12"/>
      <c r="H318" s="12">
        <f>(TRUNC(G318 * J4,2) + G318)</f>
        <v>0</v>
      </c>
      <c r="I318" s="12">
        <f t="shared" si="4"/>
        <v>0</v>
      </c>
      <c r="J318" s="13"/>
    </row>
    <row r="319" spans="1:10" ht="39" customHeight="1" x14ac:dyDescent="0.2">
      <c r="A319" s="9" t="s">
        <v>771</v>
      </c>
      <c r="B319" s="9" t="s">
        <v>513</v>
      </c>
      <c r="C319" s="9" t="s">
        <v>51</v>
      </c>
      <c r="D319" s="9" t="s">
        <v>514</v>
      </c>
      <c r="E319" s="10" t="s">
        <v>69</v>
      </c>
      <c r="F319" s="11">
        <v>15.12</v>
      </c>
      <c r="G319" s="12"/>
      <c r="H319" s="12">
        <f>(TRUNC(G319 * J4,2) + G319)</f>
        <v>0</v>
      </c>
      <c r="I319" s="12">
        <f t="shared" si="4"/>
        <v>0</v>
      </c>
      <c r="J319" s="13"/>
    </row>
    <row r="320" spans="1:10" ht="39" customHeight="1" x14ac:dyDescent="0.2">
      <c r="A320" s="9" t="s">
        <v>772</v>
      </c>
      <c r="B320" s="9" t="s">
        <v>516</v>
      </c>
      <c r="C320" s="9" t="s">
        <v>51</v>
      </c>
      <c r="D320" s="9" t="s">
        <v>517</v>
      </c>
      <c r="E320" s="10" t="s">
        <v>26</v>
      </c>
      <c r="F320" s="11">
        <v>2</v>
      </c>
      <c r="G320" s="12"/>
      <c r="H320" s="12">
        <f>(TRUNC(G320 * J4,2) + G320)</f>
        <v>0</v>
      </c>
      <c r="I320" s="12">
        <f t="shared" si="4"/>
        <v>0</v>
      </c>
      <c r="J320" s="13"/>
    </row>
    <row r="321" spans="1:10" ht="39" customHeight="1" x14ac:dyDescent="0.2">
      <c r="A321" s="9" t="s">
        <v>773</v>
      </c>
      <c r="B321" s="9" t="s">
        <v>519</v>
      </c>
      <c r="C321" s="9" t="s">
        <v>51</v>
      </c>
      <c r="D321" s="9" t="s">
        <v>520</v>
      </c>
      <c r="E321" s="10" t="s">
        <v>26</v>
      </c>
      <c r="F321" s="11">
        <v>1</v>
      </c>
      <c r="G321" s="12"/>
      <c r="H321" s="12">
        <f>(TRUNC(G321 * J4,2) + G321)</f>
        <v>0</v>
      </c>
      <c r="I321" s="12">
        <f t="shared" si="4"/>
        <v>0</v>
      </c>
      <c r="J321" s="13"/>
    </row>
    <row r="322" spans="1:10" ht="39" customHeight="1" x14ac:dyDescent="0.2">
      <c r="A322" s="9" t="s">
        <v>774</v>
      </c>
      <c r="B322" s="9" t="s">
        <v>775</v>
      </c>
      <c r="C322" s="9" t="s">
        <v>51</v>
      </c>
      <c r="D322" s="9" t="s">
        <v>776</v>
      </c>
      <c r="E322" s="10" t="s">
        <v>26</v>
      </c>
      <c r="F322" s="11">
        <v>6</v>
      </c>
      <c r="G322" s="12"/>
      <c r="H322" s="12">
        <f>(TRUNC(G322 * J4,2) + G322)</f>
        <v>0</v>
      </c>
      <c r="I322" s="12">
        <f t="shared" si="4"/>
        <v>0</v>
      </c>
      <c r="J322" s="13"/>
    </row>
    <row r="323" spans="1:10" ht="26.1" customHeight="1" x14ac:dyDescent="0.2">
      <c r="A323" s="9" t="s">
        <v>777</v>
      </c>
      <c r="B323" s="9" t="s">
        <v>525</v>
      </c>
      <c r="C323" s="9" t="s">
        <v>24</v>
      </c>
      <c r="D323" s="9" t="s">
        <v>526</v>
      </c>
      <c r="E323" s="10" t="s">
        <v>19</v>
      </c>
      <c r="F323" s="11">
        <v>1</v>
      </c>
      <c r="G323" s="12"/>
      <c r="H323" s="12">
        <f>(TRUNC(G323 * J4,2) + G323)</f>
        <v>0</v>
      </c>
      <c r="I323" s="12">
        <f t="shared" si="4"/>
        <v>0</v>
      </c>
      <c r="J323" s="13"/>
    </row>
    <row r="324" spans="1:10" ht="26.1" customHeight="1" x14ac:dyDescent="0.2">
      <c r="A324" s="9" t="s">
        <v>778</v>
      </c>
      <c r="B324" s="9" t="s">
        <v>528</v>
      </c>
      <c r="C324" s="9" t="s">
        <v>24</v>
      </c>
      <c r="D324" s="9" t="s">
        <v>529</v>
      </c>
      <c r="E324" s="10" t="s">
        <v>19</v>
      </c>
      <c r="F324" s="11">
        <v>1</v>
      </c>
      <c r="G324" s="12"/>
      <c r="H324" s="12">
        <f>(TRUNC(G324 * J4,2) + G324)</f>
        <v>0</v>
      </c>
      <c r="I324" s="12">
        <f t="shared" si="4"/>
        <v>0</v>
      </c>
      <c r="J324" s="13"/>
    </row>
    <row r="325" spans="1:10" ht="26.1" customHeight="1" x14ac:dyDescent="0.2">
      <c r="A325" s="9" t="s">
        <v>779</v>
      </c>
      <c r="B325" s="9" t="s">
        <v>531</v>
      </c>
      <c r="C325" s="9" t="s">
        <v>24</v>
      </c>
      <c r="D325" s="9" t="s">
        <v>532</v>
      </c>
      <c r="E325" s="10" t="s">
        <v>533</v>
      </c>
      <c r="F325" s="11">
        <v>60</v>
      </c>
      <c r="G325" s="12"/>
      <c r="H325" s="12">
        <f>(TRUNC(G325 * J4,2) + G325)</f>
        <v>0</v>
      </c>
      <c r="I325" s="12">
        <f t="shared" si="4"/>
        <v>0</v>
      </c>
      <c r="J325" s="13"/>
    </row>
    <row r="326" spans="1:10" ht="39" customHeight="1" x14ac:dyDescent="0.2">
      <c r="A326" s="9" t="s">
        <v>780</v>
      </c>
      <c r="B326" s="9" t="s">
        <v>535</v>
      </c>
      <c r="C326" s="9" t="s">
        <v>51</v>
      </c>
      <c r="D326" s="9" t="s">
        <v>536</v>
      </c>
      <c r="E326" s="10" t="s">
        <v>69</v>
      </c>
      <c r="F326" s="11">
        <v>24</v>
      </c>
      <c r="G326" s="12"/>
      <c r="H326" s="12">
        <f>(TRUNC(G326 * J4,2) + G326)</f>
        <v>0</v>
      </c>
      <c r="I326" s="12">
        <f t="shared" ref="I326:I389" si="5">TRUNC(F326 * H326,2)</f>
        <v>0</v>
      </c>
      <c r="J326" s="13"/>
    </row>
    <row r="327" spans="1:10" ht="39" customHeight="1" x14ac:dyDescent="0.2">
      <c r="A327" s="9" t="s">
        <v>781</v>
      </c>
      <c r="B327" s="9" t="s">
        <v>538</v>
      </c>
      <c r="C327" s="9" t="s">
        <v>51</v>
      </c>
      <c r="D327" s="9" t="s">
        <v>539</v>
      </c>
      <c r="E327" s="10" t="s">
        <v>26</v>
      </c>
      <c r="F327" s="11">
        <v>2</v>
      </c>
      <c r="G327" s="12"/>
      <c r="H327" s="12">
        <f>(TRUNC(G327 * J4,2) + G327)</f>
        <v>0</v>
      </c>
      <c r="I327" s="12">
        <f t="shared" si="5"/>
        <v>0</v>
      </c>
      <c r="J327" s="13"/>
    </row>
    <row r="328" spans="1:10" ht="24" customHeight="1" x14ac:dyDescent="0.2">
      <c r="A328" s="4" t="s">
        <v>782</v>
      </c>
      <c r="B328" s="4" t="s">
        <v>13</v>
      </c>
      <c r="C328" s="4"/>
      <c r="D328" s="4" t="s">
        <v>551</v>
      </c>
      <c r="E328" s="5"/>
      <c r="F328" s="6">
        <v>1</v>
      </c>
      <c r="G328" s="6"/>
      <c r="H328" s="7">
        <f>I329 + I330 + I331 + I332 + I333 + I334</f>
        <v>0</v>
      </c>
      <c r="I328" s="7">
        <f t="shared" si="5"/>
        <v>0</v>
      </c>
      <c r="J328" s="8"/>
    </row>
    <row r="329" spans="1:10" ht="26.1" customHeight="1" x14ac:dyDescent="0.2">
      <c r="A329" s="9" t="s">
        <v>783</v>
      </c>
      <c r="B329" s="9" t="s">
        <v>784</v>
      </c>
      <c r="C329" s="9" t="s">
        <v>51</v>
      </c>
      <c r="D329" s="9" t="s">
        <v>785</v>
      </c>
      <c r="E329" s="10" t="s">
        <v>30</v>
      </c>
      <c r="F329" s="11">
        <v>644.09</v>
      </c>
      <c r="G329" s="12"/>
      <c r="H329" s="12">
        <f>(TRUNC(G329 * J4,2) + G329)</f>
        <v>0</v>
      </c>
      <c r="I329" s="12">
        <f t="shared" si="5"/>
        <v>0</v>
      </c>
      <c r="J329" s="13"/>
    </row>
    <row r="330" spans="1:10" ht="26.1" customHeight="1" x14ac:dyDescent="0.2">
      <c r="A330" s="9" t="s">
        <v>786</v>
      </c>
      <c r="B330" s="9" t="s">
        <v>562</v>
      </c>
      <c r="C330" s="9" t="s">
        <v>51</v>
      </c>
      <c r="D330" s="9" t="s">
        <v>563</v>
      </c>
      <c r="E330" s="10" t="s">
        <v>30</v>
      </c>
      <c r="F330" s="11">
        <v>644.09</v>
      </c>
      <c r="G330" s="12"/>
      <c r="H330" s="12">
        <f>(TRUNC(G330 * J4,2) + G330)</f>
        <v>0</v>
      </c>
      <c r="I330" s="12">
        <f t="shared" si="5"/>
        <v>0</v>
      </c>
      <c r="J330" s="13"/>
    </row>
    <row r="331" spans="1:10" ht="26.1" customHeight="1" x14ac:dyDescent="0.2">
      <c r="A331" s="9" t="s">
        <v>787</v>
      </c>
      <c r="B331" s="9" t="s">
        <v>788</v>
      </c>
      <c r="C331" s="9" t="s">
        <v>51</v>
      </c>
      <c r="D331" s="9" t="s">
        <v>789</v>
      </c>
      <c r="E331" s="10" t="s">
        <v>30</v>
      </c>
      <c r="F331" s="11">
        <v>252.39</v>
      </c>
      <c r="G331" s="12"/>
      <c r="H331" s="12">
        <f>(TRUNC(G331 * J4,2) + G331)</f>
        <v>0</v>
      </c>
      <c r="I331" s="12">
        <f t="shared" si="5"/>
        <v>0</v>
      </c>
      <c r="J331" s="13"/>
    </row>
    <row r="332" spans="1:10" ht="26.1" customHeight="1" x14ac:dyDescent="0.2">
      <c r="A332" s="9" t="s">
        <v>790</v>
      </c>
      <c r="B332" s="9" t="s">
        <v>565</v>
      </c>
      <c r="C332" s="9" t="s">
        <v>51</v>
      </c>
      <c r="D332" s="9" t="s">
        <v>566</v>
      </c>
      <c r="E332" s="10" t="s">
        <v>30</v>
      </c>
      <c r="F332" s="11">
        <v>252.39</v>
      </c>
      <c r="G332" s="12"/>
      <c r="H332" s="12">
        <f>(TRUNC(G332 * J4,2) + G332)</f>
        <v>0</v>
      </c>
      <c r="I332" s="12">
        <f t="shared" si="5"/>
        <v>0</v>
      </c>
      <c r="J332" s="13"/>
    </row>
    <row r="333" spans="1:10" ht="26.1" customHeight="1" x14ac:dyDescent="0.2">
      <c r="A333" s="9" t="s">
        <v>791</v>
      </c>
      <c r="B333" s="9" t="s">
        <v>792</v>
      </c>
      <c r="C333" s="9" t="s">
        <v>51</v>
      </c>
      <c r="D333" s="9" t="s">
        <v>793</v>
      </c>
      <c r="E333" s="10" t="s">
        <v>30</v>
      </c>
      <c r="F333" s="11">
        <v>252.39</v>
      </c>
      <c r="G333" s="12"/>
      <c r="H333" s="12">
        <f>(TRUNC(G333 * J4,2) + G333)</f>
        <v>0</v>
      </c>
      <c r="I333" s="12">
        <f t="shared" si="5"/>
        <v>0</v>
      </c>
      <c r="J333" s="13"/>
    </row>
    <row r="334" spans="1:10" ht="51.95" customHeight="1" x14ac:dyDescent="0.2">
      <c r="A334" s="9" t="s">
        <v>794</v>
      </c>
      <c r="B334" s="9" t="s">
        <v>795</v>
      </c>
      <c r="C334" s="9" t="s">
        <v>24</v>
      </c>
      <c r="D334" s="9" t="s">
        <v>796</v>
      </c>
      <c r="E334" s="10" t="s">
        <v>30</v>
      </c>
      <c r="F334" s="11">
        <v>231.32</v>
      </c>
      <c r="G334" s="12"/>
      <c r="H334" s="12">
        <f>(TRUNC(G334 * J4,2) + G334)</f>
        <v>0</v>
      </c>
      <c r="I334" s="12">
        <f t="shared" si="5"/>
        <v>0</v>
      </c>
      <c r="J334" s="13"/>
    </row>
    <row r="335" spans="1:10" ht="24" customHeight="1" x14ac:dyDescent="0.2">
      <c r="A335" s="4" t="s">
        <v>797</v>
      </c>
      <c r="B335" s="4" t="s">
        <v>13</v>
      </c>
      <c r="C335" s="4"/>
      <c r="D335" s="4" t="s">
        <v>585</v>
      </c>
      <c r="E335" s="5"/>
      <c r="F335" s="6">
        <v>1</v>
      </c>
      <c r="G335" s="6"/>
      <c r="H335" s="7">
        <f>I336</f>
        <v>0</v>
      </c>
      <c r="I335" s="7">
        <f t="shared" si="5"/>
        <v>0</v>
      </c>
      <c r="J335" s="8"/>
    </row>
    <row r="336" spans="1:10" ht="26.1" customHeight="1" x14ac:dyDescent="0.2">
      <c r="A336" s="9" t="s">
        <v>798</v>
      </c>
      <c r="B336" s="9" t="s">
        <v>587</v>
      </c>
      <c r="C336" s="9" t="s">
        <v>51</v>
      </c>
      <c r="D336" s="9" t="s">
        <v>588</v>
      </c>
      <c r="E336" s="10" t="s">
        <v>30</v>
      </c>
      <c r="F336" s="11">
        <v>252.39</v>
      </c>
      <c r="G336" s="12"/>
      <c r="H336" s="12">
        <f>(TRUNC(G336 * J4,2) + G336)</f>
        <v>0</v>
      </c>
      <c r="I336" s="12">
        <f t="shared" si="5"/>
        <v>0</v>
      </c>
      <c r="J336" s="13"/>
    </row>
    <row r="337" spans="1:10" ht="24" customHeight="1" x14ac:dyDescent="0.2">
      <c r="A337" s="4" t="s">
        <v>799</v>
      </c>
      <c r="B337" s="4" t="s">
        <v>13</v>
      </c>
      <c r="C337" s="4"/>
      <c r="D337" s="4" t="s">
        <v>800</v>
      </c>
      <c r="E337" s="5"/>
      <c r="F337" s="6">
        <v>1</v>
      </c>
      <c r="G337" s="6"/>
      <c r="H337" s="7">
        <f>I338 + I340 + I352 + I364 + I367 + I376 + I380 + I383 + I389 + I394 + I425 + I435 + I450 + I454 + I456</f>
        <v>0</v>
      </c>
      <c r="I337" s="7">
        <f t="shared" si="5"/>
        <v>0</v>
      </c>
      <c r="J337" s="8"/>
    </row>
    <row r="338" spans="1:10" ht="24" customHeight="1" x14ac:dyDescent="0.2">
      <c r="A338" s="4" t="s">
        <v>801</v>
      </c>
      <c r="B338" s="4" t="s">
        <v>13</v>
      </c>
      <c r="C338" s="4"/>
      <c r="D338" s="4" t="s">
        <v>65</v>
      </c>
      <c r="E338" s="5"/>
      <c r="F338" s="6">
        <v>1</v>
      </c>
      <c r="G338" s="6"/>
      <c r="H338" s="7">
        <f>I339</f>
        <v>0</v>
      </c>
      <c r="I338" s="7">
        <f t="shared" si="5"/>
        <v>0</v>
      </c>
      <c r="J338" s="8"/>
    </row>
    <row r="339" spans="1:10" ht="39" customHeight="1" x14ac:dyDescent="0.2">
      <c r="A339" s="9" t="s">
        <v>802</v>
      </c>
      <c r="B339" s="9" t="s">
        <v>67</v>
      </c>
      <c r="C339" s="9" t="s">
        <v>51</v>
      </c>
      <c r="D339" s="9" t="s">
        <v>68</v>
      </c>
      <c r="E339" s="10" t="s">
        <v>69</v>
      </c>
      <c r="F339" s="11">
        <v>123.76</v>
      </c>
      <c r="G339" s="12"/>
      <c r="H339" s="12">
        <f>(TRUNC(G339 * J4,2) + G339)</f>
        <v>0</v>
      </c>
      <c r="I339" s="12">
        <f t="shared" si="5"/>
        <v>0</v>
      </c>
      <c r="J339" s="13"/>
    </row>
    <row r="340" spans="1:10" ht="24" customHeight="1" x14ac:dyDescent="0.2">
      <c r="A340" s="4" t="s">
        <v>803</v>
      </c>
      <c r="B340" s="4" t="s">
        <v>13</v>
      </c>
      <c r="C340" s="4"/>
      <c r="D340" s="4" t="s">
        <v>71</v>
      </c>
      <c r="E340" s="5"/>
      <c r="F340" s="6">
        <v>1</v>
      </c>
      <c r="G340" s="6"/>
      <c r="H340" s="7">
        <f>I341 + I342 + I343 + I344 + I345 + I346 + I347 + I348 + I349 + I350 + I351</f>
        <v>0</v>
      </c>
      <c r="I340" s="7">
        <f t="shared" si="5"/>
        <v>0</v>
      </c>
      <c r="J340" s="8"/>
    </row>
    <row r="341" spans="1:10" ht="39" customHeight="1" x14ac:dyDescent="0.2">
      <c r="A341" s="9" t="s">
        <v>804</v>
      </c>
      <c r="B341" s="9" t="s">
        <v>595</v>
      </c>
      <c r="C341" s="9" t="s">
        <v>51</v>
      </c>
      <c r="D341" s="9" t="s">
        <v>596</v>
      </c>
      <c r="E341" s="10" t="s">
        <v>56</v>
      </c>
      <c r="F341" s="11">
        <v>132.56</v>
      </c>
      <c r="G341" s="12"/>
      <c r="H341" s="12">
        <f>(TRUNC(G341 * J4,2) + G341)</f>
        <v>0</v>
      </c>
      <c r="I341" s="12">
        <f t="shared" si="5"/>
        <v>0</v>
      </c>
      <c r="J341" s="13"/>
    </row>
    <row r="342" spans="1:10" ht="26.1" customHeight="1" x14ac:dyDescent="0.2">
      <c r="A342" s="9" t="s">
        <v>805</v>
      </c>
      <c r="B342" s="9" t="s">
        <v>76</v>
      </c>
      <c r="C342" s="9" t="s">
        <v>51</v>
      </c>
      <c r="D342" s="9" t="s">
        <v>77</v>
      </c>
      <c r="E342" s="10" t="s">
        <v>56</v>
      </c>
      <c r="F342" s="11">
        <v>0.8</v>
      </c>
      <c r="G342" s="12"/>
      <c r="H342" s="12">
        <f>(TRUNC(G342 * J4,2) + G342)</f>
        <v>0</v>
      </c>
      <c r="I342" s="12">
        <f t="shared" si="5"/>
        <v>0</v>
      </c>
      <c r="J342" s="13"/>
    </row>
    <row r="343" spans="1:10" ht="26.1" customHeight="1" x14ac:dyDescent="0.2">
      <c r="A343" s="9" t="s">
        <v>806</v>
      </c>
      <c r="B343" s="9" t="s">
        <v>79</v>
      </c>
      <c r="C343" s="9" t="s">
        <v>51</v>
      </c>
      <c r="D343" s="9" t="s">
        <v>80</v>
      </c>
      <c r="E343" s="10" t="s">
        <v>81</v>
      </c>
      <c r="F343" s="11">
        <v>613.6</v>
      </c>
      <c r="G343" s="12"/>
      <c r="H343" s="12">
        <f>(TRUNC(G343 * J4,2) + G343)</f>
        <v>0</v>
      </c>
      <c r="I343" s="12">
        <f t="shared" si="5"/>
        <v>0</v>
      </c>
      <c r="J343" s="13"/>
    </row>
    <row r="344" spans="1:10" ht="26.1" customHeight="1" x14ac:dyDescent="0.2">
      <c r="A344" s="9" t="s">
        <v>807</v>
      </c>
      <c r="B344" s="9" t="s">
        <v>600</v>
      </c>
      <c r="C344" s="9" t="s">
        <v>51</v>
      </c>
      <c r="D344" s="9" t="s">
        <v>601</v>
      </c>
      <c r="E344" s="10" t="s">
        <v>81</v>
      </c>
      <c r="F344" s="11">
        <v>159.5</v>
      </c>
      <c r="G344" s="12"/>
      <c r="H344" s="12">
        <f>(TRUNC(G344 * J4,2) + G344)</f>
        <v>0</v>
      </c>
      <c r="I344" s="12">
        <f t="shared" si="5"/>
        <v>0</v>
      </c>
      <c r="J344" s="13"/>
    </row>
    <row r="345" spans="1:10" ht="26.1" customHeight="1" x14ac:dyDescent="0.2">
      <c r="A345" s="9" t="s">
        <v>808</v>
      </c>
      <c r="B345" s="9" t="s">
        <v>603</v>
      </c>
      <c r="C345" s="9" t="s">
        <v>51</v>
      </c>
      <c r="D345" s="9" t="s">
        <v>604</v>
      </c>
      <c r="E345" s="10" t="s">
        <v>81</v>
      </c>
      <c r="F345" s="11">
        <v>958.1</v>
      </c>
      <c r="G345" s="12"/>
      <c r="H345" s="12">
        <f>(TRUNC(G345 * J4,2) + G345)</f>
        <v>0</v>
      </c>
      <c r="I345" s="12">
        <f t="shared" si="5"/>
        <v>0</v>
      </c>
      <c r="J345" s="13"/>
    </row>
    <row r="346" spans="1:10" ht="39" customHeight="1" x14ac:dyDescent="0.2">
      <c r="A346" s="9" t="s">
        <v>809</v>
      </c>
      <c r="B346" s="9" t="s">
        <v>89</v>
      </c>
      <c r="C346" s="9" t="s">
        <v>51</v>
      </c>
      <c r="D346" s="9" t="s">
        <v>90</v>
      </c>
      <c r="E346" s="10" t="s">
        <v>81</v>
      </c>
      <c r="F346" s="11">
        <v>144.1</v>
      </c>
      <c r="G346" s="12"/>
      <c r="H346" s="12">
        <f>(TRUNC(G346 * J4,2) + G346)</f>
        <v>0</v>
      </c>
      <c r="I346" s="12">
        <f t="shared" si="5"/>
        <v>0</v>
      </c>
      <c r="J346" s="13"/>
    </row>
    <row r="347" spans="1:10" ht="39" customHeight="1" x14ac:dyDescent="0.2">
      <c r="A347" s="9" t="s">
        <v>810</v>
      </c>
      <c r="B347" s="9" t="s">
        <v>811</v>
      </c>
      <c r="C347" s="9" t="s">
        <v>51</v>
      </c>
      <c r="D347" s="9" t="s">
        <v>812</v>
      </c>
      <c r="E347" s="10" t="s">
        <v>30</v>
      </c>
      <c r="F347" s="11">
        <v>415.92</v>
      </c>
      <c r="G347" s="12"/>
      <c r="H347" s="12">
        <f>(TRUNC(G347 * J4,2) + G347)</f>
        <v>0</v>
      </c>
      <c r="I347" s="12">
        <f t="shared" si="5"/>
        <v>0</v>
      </c>
      <c r="J347" s="13"/>
    </row>
    <row r="348" spans="1:10" ht="26.1" customHeight="1" x14ac:dyDescent="0.2">
      <c r="A348" s="9" t="s">
        <v>813</v>
      </c>
      <c r="B348" s="9" t="s">
        <v>814</v>
      </c>
      <c r="C348" s="9" t="s">
        <v>24</v>
      </c>
      <c r="D348" s="9" t="s">
        <v>815</v>
      </c>
      <c r="E348" s="10" t="s">
        <v>56</v>
      </c>
      <c r="F348" s="11">
        <v>33.14</v>
      </c>
      <c r="G348" s="12"/>
      <c r="H348" s="12">
        <f>(TRUNC(G348 * J4,2) + G348)</f>
        <v>0</v>
      </c>
      <c r="I348" s="12">
        <f t="shared" si="5"/>
        <v>0</v>
      </c>
      <c r="J348" s="13"/>
    </row>
    <row r="349" spans="1:10" ht="26.1" customHeight="1" x14ac:dyDescent="0.2">
      <c r="A349" s="9" t="s">
        <v>816</v>
      </c>
      <c r="B349" s="9" t="s">
        <v>107</v>
      </c>
      <c r="C349" s="9" t="s">
        <v>59</v>
      </c>
      <c r="D349" s="9" t="s">
        <v>108</v>
      </c>
      <c r="E349" s="10" t="s">
        <v>61</v>
      </c>
      <c r="F349" s="11">
        <v>18293.28</v>
      </c>
      <c r="G349" s="12"/>
      <c r="H349" s="12">
        <f>(TRUNC(G349 * J4,2) + G349)</f>
        <v>0</v>
      </c>
      <c r="I349" s="12">
        <f t="shared" si="5"/>
        <v>0</v>
      </c>
      <c r="J349" s="13"/>
    </row>
    <row r="350" spans="1:10" ht="26.1" customHeight="1" x14ac:dyDescent="0.2">
      <c r="A350" s="9" t="s">
        <v>817</v>
      </c>
      <c r="B350" s="9" t="s">
        <v>101</v>
      </c>
      <c r="C350" s="9" t="s">
        <v>51</v>
      </c>
      <c r="D350" s="9" t="s">
        <v>102</v>
      </c>
      <c r="E350" s="10" t="s">
        <v>30</v>
      </c>
      <c r="F350" s="11">
        <v>141.46</v>
      </c>
      <c r="G350" s="12"/>
      <c r="H350" s="12">
        <f>(TRUNC(G350 * J4,2) + G350)</f>
        <v>0</v>
      </c>
      <c r="I350" s="12">
        <f t="shared" si="5"/>
        <v>0</v>
      </c>
      <c r="J350" s="13"/>
    </row>
    <row r="351" spans="1:10" ht="65.099999999999994" customHeight="1" x14ac:dyDescent="0.2">
      <c r="A351" s="9" t="s">
        <v>818</v>
      </c>
      <c r="B351" s="9" t="s">
        <v>110</v>
      </c>
      <c r="C351" s="9" t="s">
        <v>51</v>
      </c>
      <c r="D351" s="9" t="s">
        <v>111</v>
      </c>
      <c r="E351" s="10" t="s">
        <v>56</v>
      </c>
      <c r="F351" s="11">
        <v>99.42</v>
      </c>
      <c r="G351" s="12"/>
      <c r="H351" s="12">
        <f>(TRUNC(G351 * J4,2) + G351)</f>
        <v>0</v>
      </c>
      <c r="I351" s="12">
        <f t="shared" si="5"/>
        <v>0</v>
      </c>
      <c r="J351" s="13"/>
    </row>
    <row r="352" spans="1:10" ht="24" customHeight="1" x14ac:dyDescent="0.2">
      <c r="A352" s="4" t="s">
        <v>819</v>
      </c>
      <c r="B352" s="4" t="s">
        <v>13</v>
      </c>
      <c r="C352" s="4"/>
      <c r="D352" s="4" t="s">
        <v>113</v>
      </c>
      <c r="E352" s="5"/>
      <c r="F352" s="6">
        <v>1</v>
      </c>
      <c r="G352" s="6"/>
      <c r="H352" s="7">
        <f>I353 + I354 + I355 + I356 + I357 + I358 + I359 + I360 + I361 + I362 + I363</f>
        <v>0</v>
      </c>
      <c r="I352" s="7">
        <f t="shared" si="5"/>
        <v>0</v>
      </c>
      <c r="J352" s="8"/>
    </row>
    <row r="353" spans="1:10" ht="39" customHeight="1" x14ac:dyDescent="0.2">
      <c r="A353" s="9" t="s">
        <v>820</v>
      </c>
      <c r="B353" s="9" t="s">
        <v>811</v>
      </c>
      <c r="C353" s="9" t="s">
        <v>51</v>
      </c>
      <c r="D353" s="9" t="s">
        <v>812</v>
      </c>
      <c r="E353" s="10" t="s">
        <v>30</v>
      </c>
      <c r="F353" s="11">
        <v>373.77</v>
      </c>
      <c r="G353" s="12"/>
      <c r="H353" s="12">
        <f>(TRUNC(G353 * J4,2) + G353)</f>
        <v>0</v>
      </c>
      <c r="I353" s="12">
        <f t="shared" si="5"/>
        <v>0</v>
      </c>
      <c r="J353" s="13"/>
    </row>
    <row r="354" spans="1:10" ht="26.1" customHeight="1" x14ac:dyDescent="0.2">
      <c r="A354" s="9" t="s">
        <v>821</v>
      </c>
      <c r="B354" s="9" t="s">
        <v>79</v>
      </c>
      <c r="C354" s="9" t="s">
        <v>51</v>
      </c>
      <c r="D354" s="9" t="s">
        <v>80</v>
      </c>
      <c r="E354" s="10" t="s">
        <v>81</v>
      </c>
      <c r="F354" s="11">
        <v>510</v>
      </c>
      <c r="G354" s="12"/>
      <c r="H354" s="12">
        <f>(TRUNC(G354 * J4,2) + G354)</f>
        <v>0</v>
      </c>
      <c r="I354" s="12">
        <f t="shared" si="5"/>
        <v>0</v>
      </c>
      <c r="J354" s="13"/>
    </row>
    <row r="355" spans="1:10" ht="26.1" customHeight="1" x14ac:dyDescent="0.2">
      <c r="A355" s="9" t="s">
        <v>822</v>
      </c>
      <c r="B355" s="9" t="s">
        <v>83</v>
      </c>
      <c r="C355" s="9" t="s">
        <v>51</v>
      </c>
      <c r="D355" s="9" t="s">
        <v>84</v>
      </c>
      <c r="E355" s="10" t="s">
        <v>81</v>
      </c>
      <c r="F355" s="11">
        <v>57.6</v>
      </c>
      <c r="G355" s="12"/>
      <c r="H355" s="12">
        <f>(TRUNC(G355 * J4,2) + G355)</f>
        <v>0</v>
      </c>
      <c r="I355" s="12">
        <f t="shared" si="5"/>
        <v>0</v>
      </c>
      <c r="J355" s="13"/>
    </row>
    <row r="356" spans="1:10" ht="26.1" customHeight="1" x14ac:dyDescent="0.2">
      <c r="A356" s="9" t="s">
        <v>823</v>
      </c>
      <c r="B356" s="9" t="s">
        <v>86</v>
      </c>
      <c r="C356" s="9" t="s">
        <v>51</v>
      </c>
      <c r="D356" s="9" t="s">
        <v>87</v>
      </c>
      <c r="E356" s="10" t="s">
        <v>81</v>
      </c>
      <c r="F356" s="11">
        <v>1265.7</v>
      </c>
      <c r="G356" s="12"/>
      <c r="H356" s="12">
        <f>(TRUNC(G356 * J4,2) + G356)</f>
        <v>0</v>
      </c>
      <c r="I356" s="12">
        <f t="shared" si="5"/>
        <v>0</v>
      </c>
      <c r="J356" s="13"/>
    </row>
    <row r="357" spans="1:10" ht="39" customHeight="1" x14ac:dyDescent="0.2">
      <c r="A357" s="9" t="s">
        <v>824</v>
      </c>
      <c r="B357" s="9" t="s">
        <v>89</v>
      </c>
      <c r="C357" s="9" t="s">
        <v>51</v>
      </c>
      <c r="D357" s="9" t="s">
        <v>90</v>
      </c>
      <c r="E357" s="10" t="s">
        <v>81</v>
      </c>
      <c r="F357" s="11">
        <v>42.6</v>
      </c>
      <c r="G357" s="12"/>
      <c r="H357" s="12">
        <f>(TRUNC(G357 * J4,2) + G357)</f>
        <v>0</v>
      </c>
      <c r="I357" s="12">
        <f t="shared" si="5"/>
        <v>0</v>
      </c>
      <c r="J357" s="13"/>
    </row>
    <row r="358" spans="1:10" ht="26.1" customHeight="1" x14ac:dyDescent="0.2">
      <c r="A358" s="9" t="s">
        <v>825</v>
      </c>
      <c r="B358" s="9" t="s">
        <v>132</v>
      </c>
      <c r="C358" s="9" t="s">
        <v>24</v>
      </c>
      <c r="D358" s="9" t="s">
        <v>133</v>
      </c>
      <c r="E358" s="10" t="s">
        <v>56</v>
      </c>
      <c r="F358" s="11">
        <v>28.24</v>
      </c>
      <c r="G358" s="12"/>
      <c r="H358" s="12">
        <f>(TRUNC(G358 * J4,2) + G358)</f>
        <v>0</v>
      </c>
      <c r="I358" s="12">
        <f t="shared" si="5"/>
        <v>0</v>
      </c>
      <c r="J358" s="13"/>
    </row>
    <row r="359" spans="1:10" ht="26.1" customHeight="1" x14ac:dyDescent="0.2">
      <c r="A359" s="9" t="s">
        <v>826</v>
      </c>
      <c r="B359" s="9" t="s">
        <v>107</v>
      </c>
      <c r="C359" s="9" t="s">
        <v>59</v>
      </c>
      <c r="D359" s="9" t="s">
        <v>108</v>
      </c>
      <c r="E359" s="10" t="s">
        <v>61</v>
      </c>
      <c r="F359" s="11">
        <v>15588.48</v>
      </c>
      <c r="G359" s="12"/>
      <c r="H359" s="12">
        <f>(TRUNC(G359 * J4,2) + G359)</f>
        <v>0</v>
      </c>
      <c r="I359" s="12">
        <f t="shared" si="5"/>
        <v>0</v>
      </c>
      <c r="J359" s="13"/>
    </row>
    <row r="360" spans="1:10" ht="51.95" customHeight="1" x14ac:dyDescent="0.2">
      <c r="A360" s="9" t="s">
        <v>827</v>
      </c>
      <c r="B360" s="9" t="s">
        <v>828</v>
      </c>
      <c r="C360" s="9" t="s">
        <v>24</v>
      </c>
      <c r="D360" s="9" t="s">
        <v>829</v>
      </c>
      <c r="E360" s="10" t="s">
        <v>30</v>
      </c>
      <c r="F360" s="11">
        <v>23.54</v>
      </c>
      <c r="G360" s="12"/>
      <c r="H360" s="12">
        <f>(TRUNC(G360 * J4,2) + G360)</f>
        <v>0</v>
      </c>
      <c r="I360" s="12">
        <f t="shared" si="5"/>
        <v>0</v>
      </c>
      <c r="J360" s="13"/>
    </row>
    <row r="361" spans="1:10" ht="39" customHeight="1" x14ac:dyDescent="0.2">
      <c r="A361" s="9" t="s">
        <v>830</v>
      </c>
      <c r="B361" s="9" t="s">
        <v>649</v>
      </c>
      <c r="C361" s="9" t="s">
        <v>51</v>
      </c>
      <c r="D361" s="9" t="s">
        <v>650</v>
      </c>
      <c r="E361" s="10" t="s">
        <v>81</v>
      </c>
      <c r="F361" s="11">
        <v>43</v>
      </c>
      <c r="G361" s="12"/>
      <c r="H361" s="12">
        <f>(TRUNC(G361 * J4,2) + G361)</f>
        <v>0</v>
      </c>
      <c r="I361" s="12">
        <f t="shared" si="5"/>
        <v>0</v>
      </c>
      <c r="J361" s="13"/>
    </row>
    <row r="362" spans="1:10" ht="26.1" customHeight="1" x14ac:dyDescent="0.2">
      <c r="A362" s="9" t="s">
        <v>831</v>
      </c>
      <c r="B362" s="9" t="s">
        <v>652</v>
      </c>
      <c r="C362" s="9" t="s">
        <v>24</v>
      </c>
      <c r="D362" s="9" t="s">
        <v>653</v>
      </c>
      <c r="E362" s="10" t="s">
        <v>56</v>
      </c>
      <c r="F362" s="11">
        <v>1.88</v>
      </c>
      <c r="G362" s="12"/>
      <c r="H362" s="12">
        <f>(TRUNC(G362 * J4,2) + G362)</f>
        <v>0</v>
      </c>
      <c r="I362" s="12">
        <f t="shared" si="5"/>
        <v>0</v>
      </c>
      <c r="J362" s="13"/>
    </row>
    <row r="363" spans="1:10" ht="26.1" customHeight="1" x14ac:dyDescent="0.2">
      <c r="A363" s="9" t="s">
        <v>832</v>
      </c>
      <c r="B363" s="9" t="s">
        <v>107</v>
      </c>
      <c r="C363" s="9" t="s">
        <v>59</v>
      </c>
      <c r="D363" s="9" t="s">
        <v>108</v>
      </c>
      <c r="E363" s="10" t="s">
        <v>61</v>
      </c>
      <c r="F363" s="11">
        <v>1037.76</v>
      </c>
      <c r="G363" s="12"/>
      <c r="H363" s="12">
        <f>(TRUNC(G363 * J4,2) + G363)</f>
        <v>0</v>
      </c>
      <c r="I363" s="12">
        <f t="shared" si="5"/>
        <v>0</v>
      </c>
      <c r="J363" s="13"/>
    </row>
    <row r="364" spans="1:10" ht="24" customHeight="1" x14ac:dyDescent="0.2">
      <c r="A364" s="4" t="s">
        <v>833</v>
      </c>
      <c r="B364" s="4" t="s">
        <v>13</v>
      </c>
      <c r="C364" s="4"/>
      <c r="D364" s="4" t="s">
        <v>139</v>
      </c>
      <c r="E364" s="5"/>
      <c r="F364" s="6">
        <v>1</v>
      </c>
      <c r="G364" s="6"/>
      <c r="H364" s="7">
        <f>I365 + I366</f>
        <v>0</v>
      </c>
      <c r="I364" s="7">
        <f t="shared" si="5"/>
        <v>0</v>
      </c>
      <c r="J364" s="8"/>
    </row>
    <row r="365" spans="1:10" ht="39" customHeight="1" x14ac:dyDescent="0.2">
      <c r="A365" s="9" t="s">
        <v>834</v>
      </c>
      <c r="B365" s="9" t="s">
        <v>835</v>
      </c>
      <c r="C365" s="9" t="s">
        <v>51</v>
      </c>
      <c r="D365" s="9" t="s">
        <v>836</v>
      </c>
      <c r="E365" s="10" t="s">
        <v>30</v>
      </c>
      <c r="F365" s="11">
        <v>764.12</v>
      </c>
      <c r="G365" s="12"/>
      <c r="H365" s="12">
        <f>(TRUNC(G365 * J4,2) + G365)</f>
        <v>0</v>
      </c>
      <c r="I365" s="12">
        <f t="shared" si="5"/>
        <v>0</v>
      </c>
      <c r="J365" s="13"/>
    </row>
    <row r="366" spans="1:10" ht="26.1" customHeight="1" x14ac:dyDescent="0.2">
      <c r="A366" s="9" t="s">
        <v>837</v>
      </c>
      <c r="B366" s="9" t="s">
        <v>150</v>
      </c>
      <c r="C366" s="9" t="s">
        <v>51</v>
      </c>
      <c r="D366" s="9" t="s">
        <v>151</v>
      </c>
      <c r="E366" s="10" t="s">
        <v>69</v>
      </c>
      <c r="F366" s="11">
        <v>23</v>
      </c>
      <c r="G366" s="12"/>
      <c r="H366" s="12">
        <f>(TRUNC(G366 * J4,2) + G366)</f>
        <v>0</v>
      </c>
      <c r="I366" s="12">
        <f t="shared" si="5"/>
        <v>0</v>
      </c>
      <c r="J366" s="13"/>
    </row>
    <row r="367" spans="1:10" ht="24" customHeight="1" x14ac:dyDescent="0.2">
      <c r="A367" s="4" t="s">
        <v>838</v>
      </c>
      <c r="B367" s="4" t="s">
        <v>13</v>
      </c>
      <c r="C367" s="4"/>
      <c r="D367" s="4" t="s">
        <v>839</v>
      </c>
      <c r="E367" s="5"/>
      <c r="F367" s="6">
        <v>1</v>
      </c>
      <c r="G367" s="6"/>
      <c r="H367" s="7">
        <f>I368 + I369 + I370 + I371 + I372 + I373 + I374 + I375</f>
        <v>0</v>
      </c>
      <c r="I367" s="7">
        <f t="shared" si="5"/>
        <v>0</v>
      </c>
      <c r="J367" s="8"/>
    </row>
    <row r="368" spans="1:10" ht="51.95" customHeight="1" x14ac:dyDescent="0.2">
      <c r="A368" s="9" t="s">
        <v>840</v>
      </c>
      <c r="B368" s="9" t="s">
        <v>662</v>
      </c>
      <c r="C368" s="9" t="s">
        <v>51</v>
      </c>
      <c r="D368" s="9" t="s">
        <v>663</v>
      </c>
      <c r="E368" s="10" t="s">
        <v>30</v>
      </c>
      <c r="F368" s="11">
        <v>743.32</v>
      </c>
      <c r="G368" s="12"/>
      <c r="H368" s="12">
        <f>(TRUNC(G368 * J4,2) + G368)</f>
        <v>0</v>
      </c>
      <c r="I368" s="12">
        <f t="shared" si="5"/>
        <v>0</v>
      </c>
      <c r="J368" s="13"/>
    </row>
    <row r="369" spans="1:10" ht="39" customHeight="1" x14ac:dyDescent="0.2">
      <c r="A369" s="9" t="s">
        <v>841</v>
      </c>
      <c r="B369" s="9" t="s">
        <v>842</v>
      </c>
      <c r="C369" s="9" t="s">
        <v>51</v>
      </c>
      <c r="D369" s="9" t="s">
        <v>843</v>
      </c>
      <c r="E369" s="10" t="s">
        <v>81</v>
      </c>
      <c r="F369" s="11">
        <v>4000</v>
      </c>
      <c r="G369" s="12"/>
      <c r="H369" s="12">
        <f>(TRUNC(G369 * J4,2) + G369)</f>
        <v>0</v>
      </c>
      <c r="I369" s="12">
        <f t="shared" si="5"/>
        <v>0</v>
      </c>
      <c r="J369" s="13"/>
    </row>
    <row r="370" spans="1:10" ht="39" customHeight="1" x14ac:dyDescent="0.2">
      <c r="A370" s="9" t="s">
        <v>844</v>
      </c>
      <c r="B370" s="9" t="s">
        <v>158</v>
      </c>
      <c r="C370" s="9" t="s">
        <v>51</v>
      </c>
      <c r="D370" s="9" t="s">
        <v>159</v>
      </c>
      <c r="E370" s="10" t="s">
        <v>30</v>
      </c>
      <c r="F370" s="11">
        <v>743.32</v>
      </c>
      <c r="G370" s="12"/>
      <c r="H370" s="12">
        <f>(TRUNC(G370 * J4,2) + G370)</f>
        <v>0</v>
      </c>
      <c r="I370" s="12">
        <f t="shared" si="5"/>
        <v>0</v>
      </c>
      <c r="J370" s="13"/>
    </row>
    <row r="371" spans="1:10" ht="26.1" customHeight="1" x14ac:dyDescent="0.2">
      <c r="A371" s="9" t="s">
        <v>845</v>
      </c>
      <c r="B371" s="9" t="s">
        <v>167</v>
      </c>
      <c r="C371" s="9" t="s">
        <v>51</v>
      </c>
      <c r="D371" s="9" t="s">
        <v>168</v>
      </c>
      <c r="E371" s="10" t="s">
        <v>69</v>
      </c>
      <c r="F371" s="11">
        <v>40.799999999999997</v>
      </c>
      <c r="G371" s="12"/>
      <c r="H371" s="12">
        <f>(TRUNC(G371 * J4,2) + G371)</f>
        <v>0</v>
      </c>
      <c r="I371" s="12">
        <f t="shared" si="5"/>
        <v>0</v>
      </c>
      <c r="J371" s="13"/>
    </row>
    <row r="372" spans="1:10" ht="39" customHeight="1" x14ac:dyDescent="0.2">
      <c r="A372" s="9" t="s">
        <v>846</v>
      </c>
      <c r="B372" s="9" t="s">
        <v>161</v>
      </c>
      <c r="C372" s="9" t="s">
        <v>51</v>
      </c>
      <c r="D372" s="9" t="s">
        <v>162</v>
      </c>
      <c r="E372" s="10" t="s">
        <v>69</v>
      </c>
      <c r="F372" s="11">
        <v>79.2</v>
      </c>
      <c r="G372" s="12"/>
      <c r="H372" s="12">
        <f>(TRUNC(G372 * J4,2) + G372)</f>
        <v>0</v>
      </c>
      <c r="I372" s="12">
        <f t="shared" si="5"/>
        <v>0</v>
      </c>
      <c r="J372" s="13"/>
    </row>
    <row r="373" spans="1:10" ht="65.099999999999994" customHeight="1" x14ac:dyDescent="0.2">
      <c r="A373" s="9" t="s">
        <v>847</v>
      </c>
      <c r="B373" s="9" t="s">
        <v>848</v>
      </c>
      <c r="C373" s="9" t="s">
        <v>24</v>
      </c>
      <c r="D373" s="9" t="s">
        <v>849</v>
      </c>
      <c r="E373" s="10" t="s">
        <v>30</v>
      </c>
      <c r="F373" s="11">
        <v>56.4</v>
      </c>
      <c r="G373" s="12"/>
      <c r="H373" s="12">
        <f>(TRUNC(G373 * J4,2) + G373)</f>
        <v>0</v>
      </c>
      <c r="I373" s="12">
        <f t="shared" si="5"/>
        <v>0</v>
      </c>
      <c r="J373" s="13"/>
    </row>
    <row r="374" spans="1:10" ht="39" customHeight="1" x14ac:dyDescent="0.2">
      <c r="A374" s="9" t="s">
        <v>850</v>
      </c>
      <c r="B374" s="9" t="s">
        <v>158</v>
      </c>
      <c r="C374" s="9" t="s">
        <v>51</v>
      </c>
      <c r="D374" s="9" t="s">
        <v>159</v>
      </c>
      <c r="E374" s="10" t="s">
        <v>30</v>
      </c>
      <c r="F374" s="11">
        <v>56.4</v>
      </c>
      <c r="G374" s="12"/>
      <c r="H374" s="12">
        <f>(TRUNC(G374 * J4,2) + G374)</f>
        <v>0</v>
      </c>
      <c r="I374" s="12">
        <f t="shared" si="5"/>
        <v>0</v>
      </c>
      <c r="J374" s="13"/>
    </row>
    <row r="375" spans="1:10" ht="26.1" customHeight="1" x14ac:dyDescent="0.2">
      <c r="A375" s="9" t="s">
        <v>851</v>
      </c>
      <c r="B375" s="9" t="s">
        <v>164</v>
      </c>
      <c r="C375" s="9" t="s">
        <v>51</v>
      </c>
      <c r="D375" s="9" t="s">
        <v>165</v>
      </c>
      <c r="E375" s="10" t="s">
        <v>69</v>
      </c>
      <c r="F375" s="11">
        <v>120.8</v>
      </c>
      <c r="G375" s="12"/>
      <c r="H375" s="12">
        <f>(TRUNC(G375 * J4,2) + G375)</f>
        <v>0</v>
      </c>
      <c r="I375" s="12">
        <f t="shared" si="5"/>
        <v>0</v>
      </c>
      <c r="J375" s="13"/>
    </row>
    <row r="376" spans="1:10" ht="24" customHeight="1" x14ac:dyDescent="0.2">
      <c r="A376" s="4" t="s">
        <v>852</v>
      </c>
      <c r="B376" s="4" t="s">
        <v>13</v>
      </c>
      <c r="C376" s="4"/>
      <c r="D376" s="4" t="s">
        <v>669</v>
      </c>
      <c r="E376" s="5"/>
      <c r="F376" s="6">
        <v>1</v>
      </c>
      <c r="G376" s="6"/>
      <c r="H376" s="7">
        <f>I377 + I378 + I379</f>
        <v>0</v>
      </c>
      <c r="I376" s="7">
        <f t="shared" si="5"/>
        <v>0</v>
      </c>
      <c r="J376" s="8"/>
    </row>
    <row r="377" spans="1:10" ht="39" customHeight="1" x14ac:dyDescent="0.2">
      <c r="A377" s="9" t="s">
        <v>853</v>
      </c>
      <c r="B377" s="9" t="s">
        <v>484</v>
      </c>
      <c r="C377" s="9" t="s">
        <v>51</v>
      </c>
      <c r="D377" s="9" t="s">
        <v>485</v>
      </c>
      <c r="E377" s="10" t="s">
        <v>69</v>
      </c>
      <c r="F377" s="11">
        <v>88</v>
      </c>
      <c r="G377" s="12"/>
      <c r="H377" s="12">
        <f>(TRUNC(G377 * J4,2) + G377)</f>
        <v>0</v>
      </c>
      <c r="I377" s="12">
        <f t="shared" si="5"/>
        <v>0</v>
      </c>
      <c r="J377" s="13"/>
    </row>
    <row r="378" spans="1:10" ht="39" customHeight="1" x14ac:dyDescent="0.2">
      <c r="A378" s="9" t="s">
        <v>854</v>
      </c>
      <c r="B378" s="9" t="s">
        <v>487</v>
      </c>
      <c r="C378" s="9" t="s">
        <v>51</v>
      </c>
      <c r="D378" s="9" t="s">
        <v>488</v>
      </c>
      <c r="E378" s="10" t="s">
        <v>69</v>
      </c>
      <c r="F378" s="11">
        <v>88</v>
      </c>
      <c r="G378" s="12"/>
      <c r="H378" s="12">
        <f>(TRUNC(G378 * J4,2) + G378)</f>
        <v>0</v>
      </c>
      <c r="I378" s="12">
        <f t="shared" si="5"/>
        <v>0</v>
      </c>
      <c r="J378" s="13"/>
    </row>
    <row r="379" spans="1:10" ht="39" customHeight="1" x14ac:dyDescent="0.2">
      <c r="A379" s="9" t="s">
        <v>855</v>
      </c>
      <c r="B379" s="9" t="s">
        <v>490</v>
      </c>
      <c r="C379" s="9" t="s">
        <v>51</v>
      </c>
      <c r="D379" s="9" t="s">
        <v>491</v>
      </c>
      <c r="E379" s="10" t="s">
        <v>26</v>
      </c>
      <c r="F379" s="11">
        <v>13</v>
      </c>
      <c r="G379" s="12"/>
      <c r="H379" s="12">
        <f>(TRUNC(G379 * J4,2) + G379)</f>
        <v>0</v>
      </c>
      <c r="I379" s="12">
        <f t="shared" si="5"/>
        <v>0</v>
      </c>
      <c r="J379" s="13"/>
    </row>
    <row r="380" spans="1:10" ht="24" customHeight="1" x14ac:dyDescent="0.2">
      <c r="A380" s="4" t="s">
        <v>856</v>
      </c>
      <c r="B380" s="4" t="s">
        <v>13</v>
      </c>
      <c r="C380" s="4"/>
      <c r="D380" s="4" t="s">
        <v>170</v>
      </c>
      <c r="E380" s="5"/>
      <c r="F380" s="6">
        <v>1</v>
      </c>
      <c r="G380" s="6"/>
      <c r="H380" s="7">
        <f>I381 + I382</f>
        <v>0</v>
      </c>
      <c r="I380" s="7">
        <f t="shared" si="5"/>
        <v>0</v>
      </c>
      <c r="J380" s="8"/>
    </row>
    <row r="381" spans="1:10" ht="39" customHeight="1" x14ac:dyDescent="0.2">
      <c r="A381" s="9" t="s">
        <v>857</v>
      </c>
      <c r="B381" s="9" t="s">
        <v>172</v>
      </c>
      <c r="C381" s="9" t="s">
        <v>51</v>
      </c>
      <c r="D381" s="9" t="s">
        <v>173</v>
      </c>
      <c r="E381" s="10" t="s">
        <v>30</v>
      </c>
      <c r="F381" s="11">
        <v>1537.71</v>
      </c>
      <c r="G381" s="12"/>
      <c r="H381" s="12">
        <f>(TRUNC(G381 * J4,2) + G381)</f>
        <v>0</v>
      </c>
      <c r="I381" s="12">
        <f t="shared" si="5"/>
        <v>0</v>
      </c>
      <c r="J381" s="13"/>
    </row>
    <row r="382" spans="1:10" ht="51.95" customHeight="1" x14ac:dyDescent="0.2">
      <c r="A382" s="9" t="s">
        <v>858</v>
      </c>
      <c r="B382" s="9" t="s">
        <v>178</v>
      </c>
      <c r="C382" s="9" t="s">
        <v>51</v>
      </c>
      <c r="D382" s="9" t="s">
        <v>179</v>
      </c>
      <c r="E382" s="10" t="s">
        <v>30</v>
      </c>
      <c r="F382" s="11">
        <v>1537.71</v>
      </c>
      <c r="G382" s="12"/>
      <c r="H382" s="12">
        <f>(TRUNC(G382 * J4,2) + G382)</f>
        <v>0</v>
      </c>
      <c r="I382" s="12">
        <f t="shared" si="5"/>
        <v>0</v>
      </c>
      <c r="J382" s="13"/>
    </row>
    <row r="383" spans="1:10" ht="24" customHeight="1" x14ac:dyDescent="0.2">
      <c r="A383" s="4" t="s">
        <v>859</v>
      </c>
      <c r="B383" s="4" t="s">
        <v>13</v>
      </c>
      <c r="C383" s="4"/>
      <c r="D383" s="4" t="s">
        <v>196</v>
      </c>
      <c r="E383" s="5"/>
      <c r="F383" s="6">
        <v>1</v>
      </c>
      <c r="G383" s="6"/>
      <c r="H383" s="7">
        <f>I384 + I385 + I386 + I387 + I388</f>
        <v>0</v>
      </c>
      <c r="I383" s="7">
        <f t="shared" si="5"/>
        <v>0</v>
      </c>
      <c r="J383" s="8"/>
    </row>
    <row r="384" spans="1:10" ht="26.1" customHeight="1" x14ac:dyDescent="0.2">
      <c r="A384" s="9" t="s">
        <v>860</v>
      </c>
      <c r="B384" s="9" t="s">
        <v>198</v>
      </c>
      <c r="C384" s="9" t="s">
        <v>51</v>
      </c>
      <c r="D384" s="9" t="s">
        <v>199</v>
      </c>
      <c r="E384" s="10" t="s">
        <v>56</v>
      </c>
      <c r="F384" s="11">
        <v>6.54</v>
      </c>
      <c r="G384" s="12"/>
      <c r="H384" s="12">
        <f>(TRUNC(G384 * J4,2) + G384)</f>
        <v>0</v>
      </c>
      <c r="I384" s="12">
        <f t="shared" si="5"/>
        <v>0</v>
      </c>
      <c r="J384" s="13"/>
    </row>
    <row r="385" spans="1:10" ht="39" customHeight="1" x14ac:dyDescent="0.2">
      <c r="A385" s="9" t="s">
        <v>861</v>
      </c>
      <c r="B385" s="9" t="s">
        <v>682</v>
      </c>
      <c r="C385" s="9" t="s">
        <v>51</v>
      </c>
      <c r="D385" s="9" t="s">
        <v>683</v>
      </c>
      <c r="E385" s="10" t="s">
        <v>30</v>
      </c>
      <c r="F385" s="11">
        <v>10.46</v>
      </c>
      <c r="G385" s="12"/>
      <c r="H385" s="12">
        <f>(TRUNC(G385 * J4,2) + G385)</f>
        <v>0</v>
      </c>
      <c r="I385" s="12">
        <f t="shared" si="5"/>
        <v>0</v>
      </c>
      <c r="J385" s="13"/>
    </row>
    <row r="386" spans="1:10" ht="26.1" customHeight="1" x14ac:dyDescent="0.2">
      <c r="A386" s="9" t="s">
        <v>862</v>
      </c>
      <c r="B386" s="9" t="s">
        <v>863</v>
      </c>
      <c r="C386" s="9" t="s">
        <v>51</v>
      </c>
      <c r="D386" s="9" t="s">
        <v>864</v>
      </c>
      <c r="E386" s="10" t="s">
        <v>30</v>
      </c>
      <c r="F386" s="11">
        <v>844.17</v>
      </c>
      <c r="G386" s="12"/>
      <c r="H386" s="12">
        <f>(TRUNC(G386 * J4,2) + G386)</f>
        <v>0</v>
      </c>
      <c r="I386" s="12">
        <f t="shared" si="5"/>
        <v>0</v>
      </c>
      <c r="J386" s="13"/>
    </row>
    <row r="387" spans="1:10" ht="26.1" customHeight="1" x14ac:dyDescent="0.2">
      <c r="A387" s="9" t="s">
        <v>865</v>
      </c>
      <c r="B387" s="9" t="s">
        <v>207</v>
      </c>
      <c r="C387" s="9" t="s">
        <v>51</v>
      </c>
      <c r="D387" s="9" t="s">
        <v>208</v>
      </c>
      <c r="E387" s="10" t="s">
        <v>30</v>
      </c>
      <c r="F387" s="11">
        <v>844.17</v>
      </c>
      <c r="G387" s="12"/>
      <c r="H387" s="12">
        <f>(TRUNC(G387 * J4,2) + G387)</f>
        <v>0</v>
      </c>
      <c r="I387" s="12">
        <f t="shared" si="5"/>
        <v>0</v>
      </c>
      <c r="J387" s="13"/>
    </row>
    <row r="388" spans="1:10" ht="26.1" customHeight="1" x14ac:dyDescent="0.2">
      <c r="A388" s="9" t="s">
        <v>866</v>
      </c>
      <c r="B388" s="9" t="s">
        <v>687</v>
      </c>
      <c r="C388" s="9" t="s">
        <v>51</v>
      </c>
      <c r="D388" s="9" t="s">
        <v>688</v>
      </c>
      <c r="E388" s="10" t="s">
        <v>30</v>
      </c>
      <c r="F388" s="11">
        <v>844.17</v>
      </c>
      <c r="G388" s="12"/>
      <c r="H388" s="12">
        <f>(TRUNC(G388 * J4,2) + G388)</f>
        <v>0</v>
      </c>
      <c r="I388" s="12">
        <f t="shared" si="5"/>
        <v>0</v>
      </c>
      <c r="J388" s="13"/>
    </row>
    <row r="389" spans="1:10" ht="24" customHeight="1" x14ac:dyDescent="0.2">
      <c r="A389" s="4" t="s">
        <v>867</v>
      </c>
      <c r="B389" s="4" t="s">
        <v>13</v>
      </c>
      <c r="C389" s="4"/>
      <c r="D389" s="4" t="s">
        <v>216</v>
      </c>
      <c r="E389" s="5"/>
      <c r="F389" s="6">
        <v>1</v>
      </c>
      <c r="G389" s="6"/>
      <c r="H389" s="7">
        <f>I390 + I391 + I392 + I393</f>
        <v>0</v>
      </c>
      <c r="I389" s="7">
        <f t="shared" si="5"/>
        <v>0</v>
      </c>
      <c r="J389" s="8"/>
    </row>
    <row r="390" spans="1:10" ht="39" customHeight="1" x14ac:dyDescent="0.2">
      <c r="A390" s="9" t="s">
        <v>868</v>
      </c>
      <c r="B390" s="9" t="s">
        <v>695</v>
      </c>
      <c r="C390" s="9" t="s">
        <v>51</v>
      </c>
      <c r="D390" s="9" t="s">
        <v>696</v>
      </c>
      <c r="E390" s="10" t="s">
        <v>30</v>
      </c>
      <c r="F390" s="11">
        <v>4.2</v>
      </c>
      <c r="G390" s="12"/>
      <c r="H390" s="12">
        <f>(TRUNC(G390 * J4,2) + G390)</f>
        <v>0</v>
      </c>
      <c r="I390" s="12">
        <f t="shared" ref="I390:I453" si="6">TRUNC(F390 * H390,2)</f>
        <v>0</v>
      </c>
      <c r="J390" s="13"/>
    </row>
    <row r="391" spans="1:10" ht="26.1" customHeight="1" x14ac:dyDescent="0.2">
      <c r="A391" s="9" t="s">
        <v>869</v>
      </c>
      <c r="B391" s="9" t="s">
        <v>870</v>
      </c>
      <c r="C391" s="9" t="s">
        <v>24</v>
      </c>
      <c r="D391" s="9" t="s">
        <v>871</v>
      </c>
      <c r="E391" s="10" t="s">
        <v>30</v>
      </c>
      <c r="F391" s="11">
        <v>54</v>
      </c>
      <c r="G391" s="12"/>
      <c r="H391" s="12">
        <f>(TRUNC(G391 * J4,2) + G391)</f>
        <v>0</v>
      </c>
      <c r="I391" s="12">
        <f t="shared" si="6"/>
        <v>0</v>
      </c>
      <c r="J391" s="13"/>
    </row>
    <row r="392" spans="1:10" ht="26.1" customHeight="1" x14ac:dyDescent="0.2">
      <c r="A392" s="9" t="s">
        <v>872</v>
      </c>
      <c r="B392" s="9" t="s">
        <v>873</v>
      </c>
      <c r="C392" s="9" t="s">
        <v>24</v>
      </c>
      <c r="D392" s="9" t="s">
        <v>874</v>
      </c>
      <c r="E392" s="10" t="s">
        <v>30</v>
      </c>
      <c r="F392" s="11">
        <v>79.25</v>
      </c>
      <c r="G392" s="12"/>
      <c r="H392" s="12">
        <f>(TRUNC(G392 * J4,2) + G392)</f>
        <v>0</v>
      </c>
      <c r="I392" s="12">
        <f t="shared" si="6"/>
        <v>0</v>
      </c>
      <c r="J392" s="13"/>
    </row>
    <row r="393" spans="1:10" ht="78" customHeight="1" x14ac:dyDescent="0.2">
      <c r="A393" s="9" t="s">
        <v>875</v>
      </c>
      <c r="B393" s="9" t="s">
        <v>876</v>
      </c>
      <c r="C393" s="9" t="s">
        <v>24</v>
      </c>
      <c r="D393" s="9" t="s">
        <v>877</v>
      </c>
      <c r="E393" s="10" t="s">
        <v>19</v>
      </c>
      <c r="F393" s="11">
        <v>1</v>
      </c>
      <c r="G393" s="12"/>
      <c r="H393" s="12">
        <f>(TRUNC(G393 * J4,2) + G393)</f>
        <v>0</v>
      </c>
      <c r="I393" s="12">
        <f t="shared" si="6"/>
        <v>0</v>
      </c>
      <c r="J393" s="13"/>
    </row>
    <row r="394" spans="1:10" ht="24" customHeight="1" x14ac:dyDescent="0.2">
      <c r="A394" s="4" t="s">
        <v>878</v>
      </c>
      <c r="B394" s="4" t="s">
        <v>13</v>
      </c>
      <c r="C394" s="4"/>
      <c r="D394" s="4" t="s">
        <v>699</v>
      </c>
      <c r="E394" s="5"/>
      <c r="F394" s="6">
        <v>1</v>
      </c>
      <c r="G394" s="6"/>
      <c r="H394" s="7">
        <f>I395 + I396 + I397 + I398 + I399 + I400 + I401 + I402 + I403 + I404 + I405 + I406 + I407 + I408 + I409 + I410 + I411 + I412 + I413 + I414 + I415 + I416 + I417 + I418 + I419 + I420 + I421 + I422 + I423 + I424</f>
        <v>0</v>
      </c>
      <c r="I394" s="7">
        <f t="shared" si="6"/>
        <v>0</v>
      </c>
      <c r="J394" s="8"/>
    </row>
    <row r="395" spans="1:10" ht="78" customHeight="1" x14ac:dyDescent="0.2">
      <c r="A395" s="9" t="s">
        <v>879</v>
      </c>
      <c r="B395" s="9" t="s">
        <v>880</v>
      </c>
      <c r="C395" s="9" t="s">
        <v>51</v>
      </c>
      <c r="D395" s="9" t="s">
        <v>881</v>
      </c>
      <c r="E395" s="10" t="s">
        <v>69</v>
      </c>
      <c r="F395" s="11">
        <v>240</v>
      </c>
      <c r="G395" s="12"/>
      <c r="H395" s="12">
        <f>(TRUNC(G395 * J4,2) + G395)</f>
        <v>0</v>
      </c>
      <c r="I395" s="12">
        <f t="shared" si="6"/>
        <v>0</v>
      </c>
      <c r="J395" s="13"/>
    </row>
    <row r="396" spans="1:10" ht="39" customHeight="1" x14ac:dyDescent="0.2">
      <c r="A396" s="9" t="s">
        <v>882</v>
      </c>
      <c r="B396" s="9" t="s">
        <v>701</v>
      </c>
      <c r="C396" s="9" t="s">
        <v>51</v>
      </c>
      <c r="D396" s="9" t="s">
        <v>702</v>
      </c>
      <c r="E396" s="10" t="s">
        <v>69</v>
      </c>
      <c r="F396" s="11">
        <v>1300</v>
      </c>
      <c r="G396" s="12"/>
      <c r="H396" s="12">
        <f>(TRUNC(G396 * J4,2) + G396)</f>
        <v>0</v>
      </c>
      <c r="I396" s="12">
        <f t="shared" si="6"/>
        <v>0</v>
      </c>
      <c r="J396" s="13"/>
    </row>
    <row r="397" spans="1:10" ht="26.1" customHeight="1" x14ac:dyDescent="0.2">
      <c r="A397" s="9" t="s">
        <v>883</v>
      </c>
      <c r="B397" s="9" t="s">
        <v>884</v>
      </c>
      <c r="C397" s="9" t="s">
        <v>51</v>
      </c>
      <c r="D397" s="9" t="s">
        <v>885</v>
      </c>
      <c r="E397" s="10" t="s">
        <v>26</v>
      </c>
      <c r="F397" s="11">
        <v>12</v>
      </c>
      <c r="G397" s="12"/>
      <c r="H397" s="12">
        <f>(TRUNC(G397 * J4,2) + G397)</f>
        <v>0</v>
      </c>
      <c r="I397" s="12">
        <f t="shared" si="6"/>
        <v>0</v>
      </c>
      <c r="J397" s="13"/>
    </row>
    <row r="398" spans="1:10" ht="51.95" customHeight="1" x14ac:dyDescent="0.2">
      <c r="A398" s="9" t="s">
        <v>886</v>
      </c>
      <c r="B398" s="9" t="s">
        <v>887</v>
      </c>
      <c r="C398" s="9" t="s">
        <v>51</v>
      </c>
      <c r="D398" s="9" t="s">
        <v>888</v>
      </c>
      <c r="E398" s="10" t="s">
        <v>26</v>
      </c>
      <c r="F398" s="11">
        <v>2</v>
      </c>
      <c r="G398" s="12"/>
      <c r="H398" s="12">
        <f>(TRUNC(G398 * J4,2) + G398)</f>
        <v>0</v>
      </c>
      <c r="I398" s="12">
        <f t="shared" si="6"/>
        <v>0</v>
      </c>
      <c r="J398" s="13"/>
    </row>
    <row r="399" spans="1:10" ht="26.1" customHeight="1" x14ac:dyDescent="0.2">
      <c r="A399" s="9" t="s">
        <v>889</v>
      </c>
      <c r="B399" s="9" t="s">
        <v>890</v>
      </c>
      <c r="C399" s="9" t="s">
        <v>51</v>
      </c>
      <c r="D399" s="9" t="s">
        <v>891</v>
      </c>
      <c r="E399" s="10" t="s">
        <v>26</v>
      </c>
      <c r="F399" s="11">
        <v>143</v>
      </c>
      <c r="G399" s="12"/>
      <c r="H399" s="12">
        <f>(TRUNC(G399 * J4,2) + G399)</f>
        <v>0</v>
      </c>
      <c r="I399" s="12">
        <f t="shared" si="6"/>
        <v>0</v>
      </c>
      <c r="J399" s="13"/>
    </row>
    <row r="400" spans="1:10" ht="39" customHeight="1" x14ac:dyDescent="0.2">
      <c r="A400" s="9" t="s">
        <v>892</v>
      </c>
      <c r="B400" s="9" t="s">
        <v>704</v>
      </c>
      <c r="C400" s="9" t="s">
        <v>51</v>
      </c>
      <c r="D400" s="9" t="s">
        <v>705</v>
      </c>
      <c r="E400" s="10" t="s">
        <v>69</v>
      </c>
      <c r="F400" s="11">
        <v>160</v>
      </c>
      <c r="G400" s="12"/>
      <c r="H400" s="12">
        <f>(TRUNC(G400 * J4,2) + G400)</f>
        <v>0</v>
      </c>
      <c r="I400" s="12">
        <f t="shared" si="6"/>
        <v>0</v>
      </c>
      <c r="J400" s="13"/>
    </row>
    <row r="401" spans="1:10" ht="39" customHeight="1" x14ac:dyDescent="0.2">
      <c r="A401" s="9" t="s">
        <v>893</v>
      </c>
      <c r="B401" s="9" t="s">
        <v>253</v>
      </c>
      <c r="C401" s="9" t="s">
        <v>51</v>
      </c>
      <c r="D401" s="9" t="s">
        <v>254</v>
      </c>
      <c r="E401" s="10" t="s">
        <v>69</v>
      </c>
      <c r="F401" s="11">
        <v>300</v>
      </c>
      <c r="G401" s="12"/>
      <c r="H401" s="12">
        <f>(TRUNC(G401 * J4,2) + G401)</f>
        <v>0</v>
      </c>
      <c r="I401" s="12">
        <f t="shared" si="6"/>
        <v>0</v>
      </c>
      <c r="J401" s="13"/>
    </row>
    <row r="402" spans="1:10" ht="39" customHeight="1" x14ac:dyDescent="0.2">
      <c r="A402" s="9" t="s">
        <v>894</v>
      </c>
      <c r="B402" s="9" t="s">
        <v>259</v>
      </c>
      <c r="C402" s="9" t="s">
        <v>51</v>
      </c>
      <c r="D402" s="9" t="s">
        <v>260</v>
      </c>
      <c r="E402" s="10" t="s">
        <v>69</v>
      </c>
      <c r="F402" s="11">
        <v>1170</v>
      </c>
      <c r="G402" s="12"/>
      <c r="H402" s="12">
        <f>(TRUNC(G402 * J4,2) + G402)</f>
        <v>0</v>
      </c>
      <c r="I402" s="12">
        <f t="shared" si="6"/>
        <v>0</v>
      </c>
      <c r="J402" s="13"/>
    </row>
    <row r="403" spans="1:10" ht="39" customHeight="1" x14ac:dyDescent="0.2">
      <c r="A403" s="9" t="s">
        <v>895</v>
      </c>
      <c r="B403" s="9" t="s">
        <v>265</v>
      </c>
      <c r="C403" s="9" t="s">
        <v>51</v>
      </c>
      <c r="D403" s="9" t="s">
        <v>266</v>
      </c>
      <c r="E403" s="10" t="s">
        <v>26</v>
      </c>
      <c r="F403" s="11">
        <v>1</v>
      </c>
      <c r="G403" s="12"/>
      <c r="H403" s="12">
        <f>(TRUNC(G403 * J4,2) + G403)</f>
        <v>0</v>
      </c>
      <c r="I403" s="12">
        <f t="shared" si="6"/>
        <v>0</v>
      </c>
      <c r="J403" s="13"/>
    </row>
    <row r="404" spans="1:10" ht="39" customHeight="1" x14ac:dyDescent="0.2">
      <c r="A404" s="9" t="s">
        <v>896</v>
      </c>
      <c r="B404" s="9" t="s">
        <v>538</v>
      </c>
      <c r="C404" s="9" t="s">
        <v>51</v>
      </c>
      <c r="D404" s="9" t="s">
        <v>539</v>
      </c>
      <c r="E404" s="10" t="s">
        <v>26</v>
      </c>
      <c r="F404" s="11">
        <v>23</v>
      </c>
      <c r="G404" s="12"/>
      <c r="H404" s="12">
        <f>(TRUNC(G404 * J4,2) + G404)</f>
        <v>0</v>
      </c>
      <c r="I404" s="12">
        <f t="shared" si="6"/>
        <v>0</v>
      </c>
      <c r="J404" s="13"/>
    </row>
    <row r="405" spans="1:10" ht="51.95" customHeight="1" x14ac:dyDescent="0.2">
      <c r="A405" s="9" t="s">
        <v>897</v>
      </c>
      <c r="B405" s="9" t="s">
        <v>898</v>
      </c>
      <c r="C405" s="9" t="s">
        <v>51</v>
      </c>
      <c r="D405" s="9" t="s">
        <v>899</v>
      </c>
      <c r="E405" s="10" t="s">
        <v>26</v>
      </c>
      <c r="F405" s="11">
        <v>5</v>
      </c>
      <c r="G405" s="12"/>
      <c r="H405" s="12">
        <f>(TRUNC(G405 * J4,2) + G405)</f>
        <v>0</v>
      </c>
      <c r="I405" s="12">
        <f t="shared" si="6"/>
        <v>0</v>
      </c>
      <c r="J405" s="13"/>
    </row>
    <row r="406" spans="1:10" ht="51.95" customHeight="1" x14ac:dyDescent="0.2">
      <c r="A406" s="9" t="s">
        <v>900</v>
      </c>
      <c r="B406" s="9" t="s">
        <v>333</v>
      </c>
      <c r="C406" s="9" t="s">
        <v>51</v>
      </c>
      <c r="D406" s="9" t="s">
        <v>334</v>
      </c>
      <c r="E406" s="10" t="s">
        <v>69</v>
      </c>
      <c r="F406" s="11">
        <v>90</v>
      </c>
      <c r="G406" s="12"/>
      <c r="H406" s="12">
        <f>(TRUNC(G406 * J4,2) + G406)</f>
        <v>0</v>
      </c>
      <c r="I406" s="12">
        <f t="shared" si="6"/>
        <v>0</v>
      </c>
      <c r="J406" s="13"/>
    </row>
    <row r="407" spans="1:10" ht="39" customHeight="1" x14ac:dyDescent="0.2">
      <c r="A407" s="9" t="s">
        <v>901</v>
      </c>
      <c r="B407" s="9" t="s">
        <v>321</v>
      </c>
      <c r="C407" s="9" t="s">
        <v>51</v>
      </c>
      <c r="D407" s="9" t="s">
        <v>322</v>
      </c>
      <c r="E407" s="10" t="s">
        <v>69</v>
      </c>
      <c r="F407" s="11">
        <v>210</v>
      </c>
      <c r="G407" s="12"/>
      <c r="H407" s="12">
        <f>(TRUNC(G407 * J4,2) + G407)</f>
        <v>0</v>
      </c>
      <c r="I407" s="12">
        <f t="shared" si="6"/>
        <v>0</v>
      </c>
      <c r="J407" s="13"/>
    </row>
    <row r="408" spans="1:10" ht="26.1" customHeight="1" x14ac:dyDescent="0.2">
      <c r="A408" s="9" t="s">
        <v>902</v>
      </c>
      <c r="B408" s="9" t="s">
        <v>903</v>
      </c>
      <c r="C408" s="9" t="s">
        <v>51</v>
      </c>
      <c r="D408" s="9" t="s">
        <v>904</v>
      </c>
      <c r="E408" s="10" t="s">
        <v>26</v>
      </c>
      <c r="F408" s="11">
        <v>32</v>
      </c>
      <c r="G408" s="12"/>
      <c r="H408" s="12">
        <f>(TRUNC(G408 * J4,2) + G408)</f>
        <v>0</v>
      </c>
      <c r="I408" s="12">
        <f t="shared" si="6"/>
        <v>0</v>
      </c>
      <c r="J408" s="13"/>
    </row>
    <row r="409" spans="1:10" ht="39" customHeight="1" x14ac:dyDescent="0.2">
      <c r="A409" s="9" t="s">
        <v>905</v>
      </c>
      <c r="B409" s="9" t="s">
        <v>906</v>
      </c>
      <c r="C409" s="9" t="s">
        <v>51</v>
      </c>
      <c r="D409" s="9" t="s">
        <v>907</v>
      </c>
      <c r="E409" s="10" t="s">
        <v>26</v>
      </c>
      <c r="F409" s="11">
        <v>33</v>
      </c>
      <c r="G409" s="12"/>
      <c r="H409" s="12">
        <f>(TRUNC(G409 * J4,2) + G409)</f>
        <v>0</v>
      </c>
      <c r="I409" s="12">
        <f t="shared" si="6"/>
        <v>0</v>
      </c>
      <c r="J409" s="13"/>
    </row>
    <row r="410" spans="1:10" ht="26.1" customHeight="1" x14ac:dyDescent="0.2">
      <c r="A410" s="9" t="s">
        <v>908</v>
      </c>
      <c r="B410" s="9" t="s">
        <v>909</v>
      </c>
      <c r="C410" s="9" t="s">
        <v>51</v>
      </c>
      <c r="D410" s="9" t="s">
        <v>910</v>
      </c>
      <c r="E410" s="10" t="s">
        <v>26</v>
      </c>
      <c r="F410" s="11">
        <v>1</v>
      </c>
      <c r="G410" s="12"/>
      <c r="H410" s="12">
        <f>(TRUNC(G410 * J4,2) + G410)</f>
        <v>0</v>
      </c>
      <c r="I410" s="12">
        <f t="shared" si="6"/>
        <v>0</v>
      </c>
      <c r="J410" s="13"/>
    </row>
    <row r="411" spans="1:10" ht="26.1" customHeight="1" x14ac:dyDescent="0.2">
      <c r="A411" s="9" t="s">
        <v>911</v>
      </c>
      <c r="B411" s="9" t="s">
        <v>912</v>
      </c>
      <c r="C411" s="9" t="s">
        <v>24</v>
      </c>
      <c r="D411" s="9" t="s">
        <v>913</v>
      </c>
      <c r="E411" s="10" t="s">
        <v>533</v>
      </c>
      <c r="F411" s="11">
        <v>180</v>
      </c>
      <c r="G411" s="12"/>
      <c r="H411" s="12">
        <f>(TRUNC(G411 * J4,2) + G411)</f>
        <v>0</v>
      </c>
      <c r="I411" s="12">
        <f t="shared" si="6"/>
        <v>0</v>
      </c>
      <c r="J411" s="13"/>
    </row>
    <row r="412" spans="1:10" ht="26.1" customHeight="1" x14ac:dyDescent="0.2">
      <c r="A412" s="9" t="s">
        <v>914</v>
      </c>
      <c r="B412" s="9" t="s">
        <v>715</v>
      </c>
      <c r="C412" s="9" t="s">
        <v>51</v>
      </c>
      <c r="D412" s="9" t="s">
        <v>716</v>
      </c>
      <c r="E412" s="10" t="s">
        <v>26</v>
      </c>
      <c r="F412" s="11">
        <v>1</v>
      </c>
      <c r="G412" s="12"/>
      <c r="H412" s="12">
        <f>(TRUNC(G412 * J4,2) + G412)</f>
        <v>0</v>
      </c>
      <c r="I412" s="12">
        <f t="shared" si="6"/>
        <v>0</v>
      </c>
      <c r="J412" s="13"/>
    </row>
    <row r="413" spans="1:10" ht="51.95" customHeight="1" x14ac:dyDescent="0.2">
      <c r="A413" s="9" t="s">
        <v>915</v>
      </c>
      <c r="B413" s="9" t="s">
        <v>271</v>
      </c>
      <c r="C413" s="9" t="s">
        <v>51</v>
      </c>
      <c r="D413" s="9" t="s">
        <v>272</v>
      </c>
      <c r="E413" s="10" t="s">
        <v>26</v>
      </c>
      <c r="F413" s="11">
        <v>1</v>
      </c>
      <c r="G413" s="12"/>
      <c r="H413" s="12">
        <f>(TRUNC(G413 * J4,2) + G413)</f>
        <v>0</v>
      </c>
      <c r="I413" s="12">
        <f t="shared" si="6"/>
        <v>0</v>
      </c>
      <c r="J413" s="13"/>
    </row>
    <row r="414" spans="1:10" ht="26.1" customHeight="1" x14ac:dyDescent="0.2">
      <c r="A414" s="9" t="s">
        <v>916</v>
      </c>
      <c r="B414" s="9" t="s">
        <v>715</v>
      </c>
      <c r="C414" s="9" t="s">
        <v>51</v>
      </c>
      <c r="D414" s="9" t="s">
        <v>716</v>
      </c>
      <c r="E414" s="10" t="s">
        <v>26</v>
      </c>
      <c r="F414" s="11">
        <v>1</v>
      </c>
      <c r="G414" s="12"/>
      <c r="H414" s="12">
        <f>(TRUNC(G414 * J4,2) + G414)</f>
        <v>0</v>
      </c>
      <c r="I414" s="12">
        <f t="shared" si="6"/>
        <v>0</v>
      </c>
      <c r="J414" s="13"/>
    </row>
    <row r="415" spans="1:10" ht="26.1" customHeight="1" x14ac:dyDescent="0.2">
      <c r="A415" s="9" t="s">
        <v>917</v>
      </c>
      <c r="B415" s="9" t="s">
        <v>715</v>
      </c>
      <c r="C415" s="9" t="s">
        <v>51</v>
      </c>
      <c r="D415" s="9" t="s">
        <v>716</v>
      </c>
      <c r="E415" s="10" t="s">
        <v>26</v>
      </c>
      <c r="F415" s="11">
        <v>6</v>
      </c>
      <c r="G415" s="12"/>
      <c r="H415" s="12">
        <f>(TRUNC(G415 * J4,2) + G415)</f>
        <v>0</v>
      </c>
      <c r="I415" s="12">
        <f t="shared" si="6"/>
        <v>0</v>
      </c>
      <c r="J415" s="13"/>
    </row>
    <row r="416" spans="1:10" ht="39" customHeight="1" x14ac:dyDescent="0.2">
      <c r="A416" s="9" t="s">
        <v>918</v>
      </c>
      <c r="B416" s="9" t="s">
        <v>274</v>
      </c>
      <c r="C416" s="9" t="s">
        <v>51</v>
      </c>
      <c r="D416" s="9" t="s">
        <v>275</v>
      </c>
      <c r="E416" s="10" t="s">
        <v>26</v>
      </c>
      <c r="F416" s="11">
        <v>4</v>
      </c>
      <c r="G416" s="12"/>
      <c r="H416" s="12">
        <f>(TRUNC(G416 * J4,2) + G416)</f>
        <v>0</v>
      </c>
      <c r="I416" s="12">
        <f t="shared" si="6"/>
        <v>0</v>
      </c>
      <c r="J416" s="13"/>
    </row>
    <row r="417" spans="1:10" ht="39" customHeight="1" x14ac:dyDescent="0.2">
      <c r="A417" s="9" t="s">
        <v>919</v>
      </c>
      <c r="B417" s="9" t="s">
        <v>274</v>
      </c>
      <c r="C417" s="9" t="s">
        <v>51</v>
      </c>
      <c r="D417" s="9" t="s">
        <v>275</v>
      </c>
      <c r="E417" s="10" t="s">
        <v>26</v>
      </c>
      <c r="F417" s="11">
        <v>1</v>
      </c>
      <c r="G417" s="12"/>
      <c r="H417" s="12">
        <f>(TRUNC(G417 * J4,2) + G417)</f>
        <v>0</v>
      </c>
      <c r="I417" s="12">
        <f t="shared" si="6"/>
        <v>0</v>
      </c>
      <c r="J417" s="13"/>
    </row>
    <row r="418" spans="1:10" ht="51.95" customHeight="1" x14ac:dyDescent="0.2">
      <c r="A418" s="9" t="s">
        <v>920</v>
      </c>
      <c r="B418" s="9" t="s">
        <v>752</v>
      </c>
      <c r="C418" s="9" t="s">
        <v>51</v>
      </c>
      <c r="D418" s="9" t="s">
        <v>753</v>
      </c>
      <c r="E418" s="10" t="s">
        <v>69</v>
      </c>
      <c r="F418" s="11">
        <v>30</v>
      </c>
      <c r="G418" s="12"/>
      <c r="H418" s="12">
        <f>(TRUNC(G418 * J4,2) + G418)</f>
        <v>0</v>
      </c>
      <c r="I418" s="12">
        <f t="shared" si="6"/>
        <v>0</v>
      </c>
      <c r="J418" s="13"/>
    </row>
    <row r="419" spans="1:10" ht="39" customHeight="1" x14ac:dyDescent="0.2">
      <c r="A419" s="9" t="s">
        <v>921</v>
      </c>
      <c r="B419" s="9" t="s">
        <v>321</v>
      </c>
      <c r="C419" s="9" t="s">
        <v>51</v>
      </c>
      <c r="D419" s="9" t="s">
        <v>322</v>
      </c>
      <c r="E419" s="10" t="s">
        <v>69</v>
      </c>
      <c r="F419" s="11">
        <v>207</v>
      </c>
      <c r="G419" s="12"/>
      <c r="H419" s="12">
        <f>(TRUNC(G419 * J4,2) + G419)</f>
        <v>0</v>
      </c>
      <c r="I419" s="12">
        <f t="shared" si="6"/>
        <v>0</v>
      </c>
      <c r="J419" s="13"/>
    </row>
    <row r="420" spans="1:10" ht="39" customHeight="1" x14ac:dyDescent="0.2">
      <c r="A420" s="9" t="s">
        <v>922</v>
      </c>
      <c r="B420" s="9" t="s">
        <v>725</v>
      </c>
      <c r="C420" s="9" t="s">
        <v>51</v>
      </c>
      <c r="D420" s="9" t="s">
        <v>726</v>
      </c>
      <c r="E420" s="10" t="s">
        <v>69</v>
      </c>
      <c r="F420" s="11">
        <v>50</v>
      </c>
      <c r="G420" s="12"/>
      <c r="H420" s="12">
        <f>(TRUNC(G420 * J4,2) + G420)</f>
        <v>0</v>
      </c>
      <c r="I420" s="12">
        <f t="shared" si="6"/>
        <v>0</v>
      </c>
      <c r="J420" s="13"/>
    </row>
    <row r="421" spans="1:10" ht="39" customHeight="1" x14ac:dyDescent="0.2">
      <c r="A421" s="9" t="s">
        <v>923</v>
      </c>
      <c r="B421" s="9" t="s">
        <v>730</v>
      </c>
      <c r="C421" s="9" t="s">
        <v>51</v>
      </c>
      <c r="D421" s="9" t="s">
        <v>731</v>
      </c>
      <c r="E421" s="10" t="s">
        <v>26</v>
      </c>
      <c r="F421" s="11">
        <v>9</v>
      </c>
      <c r="G421" s="12"/>
      <c r="H421" s="12">
        <f>(TRUNC(G421 * J4,2) + G421)</f>
        <v>0</v>
      </c>
      <c r="I421" s="12">
        <f t="shared" si="6"/>
        <v>0</v>
      </c>
      <c r="J421" s="13"/>
    </row>
    <row r="422" spans="1:10" ht="39" customHeight="1" x14ac:dyDescent="0.2">
      <c r="A422" s="9" t="s">
        <v>924</v>
      </c>
      <c r="B422" s="9" t="s">
        <v>736</v>
      </c>
      <c r="C422" s="9" t="s">
        <v>51</v>
      </c>
      <c r="D422" s="9" t="s">
        <v>737</v>
      </c>
      <c r="E422" s="10" t="s">
        <v>26</v>
      </c>
      <c r="F422" s="11">
        <v>22</v>
      </c>
      <c r="G422" s="12"/>
      <c r="H422" s="12">
        <f>(TRUNC(G422 * J4,2) + G422)</f>
        <v>0</v>
      </c>
      <c r="I422" s="12">
        <f t="shared" si="6"/>
        <v>0</v>
      </c>
      <c r="J422" s="13"/>
    </row>
    <row r="423" spans="1:10" ht="39" customHeight="1" x14ac:dyDescent="0.2">
      <c r="A423" s="9" t="s">
        <v>925</v>
      </c>
      <c r="B423" s="9" t="s">
        <v>298</v>
      </c>
      <c r="C423" s="9" t="s">
        <v>51</v>
      </c>
      <c r="D423" s="9" t="s">
        <v>299</v>
      </c>
      <c r="E423" s="10" t="s">
        <v>26</v>
      </c>
      <c r="F423" s="11">
        <v>1</v>
      </c>
      <c r="G423" s="12"/>
      <c r="H423" s="12">
        <f>(TRUNC(G423 * J4,2) + G423)</f>
        <v>0</v>
      </c>
      <c r="I423" s="12">
        <f t="shared" si="6"/>
        <v>0</v>
      </c>
      <c r="J423" s="13"/>
    </row>
    <row r="424" spans="1:10" ht="26.1" customHeight="1" x14ac:dyDescent="0.2">
      <c r="A424" s="9" t="s">
        <v>926</v>
      </c>
      <c r="B424" s="9" t="s">
        <v>927</v>
      </c>
      <c r="C424" s="9" t="s">
        <v>51</v>
      </c>
      <c r="D424" s="9" t="s">
        <v>928</v>
      </c>
      <c r="E424" s="10" t="s">
        <v>26</v>
      </c>
      <c r="F424" s="11">
        <v>36</v>
      </c>
      <c r="G424" s="12"/>
      <c r="H424" s="12">
        <f>(TRUNC(G424 * J4,2) + G424)</f>
        <v>0</v>
      </c>
      <c r="I424" s="12">
        <f t="shared" si="6"/>
        <v>0</v>
      </c>
      <c r="J424" s="13"/>
    </row>
    <row r="425" spans="1:10" ht="24" customHeight="1" x14ac:dyDescent="0.2">
      <c r="A425" s="4" t="s">
        <v>929</v>
      </c>
      <c r="B425" s="4" t="s">
        <v>13</v>
      </c>
      <c r="C425" s="4"/>
      <c r="D425" s="4" t="s">
        <v>310</v>
      </c>
      <c r="E425" s="5"/>
      <c r="F425" s="6">
        <v>1</v>
      </c>
      <c r="G425" s="6"/>
      <c r="H425" s="7">
        <f>I426 + I427 + I428 + I429 + I430 + I431 + I432 + I433 + I434</f>
        <v>0</v>
      </c>
      <c r="I425" s="7">
        <f t="shared" si="6"/>
        <v>0</v>
      </c>
      <c r="J425" s="8"/>
    </row>
    <row r="426" spans="1:10" ht="51.95" customHeight="1" x14ac:dyDescent="0.2">
      <c r="A426" s="9" t="s">
        <v>930</v>
      </c>
      <c r="B426" s="9" t="s">
        <v>336</v>
      </c>
      <c r="C426" s="9" t="s">
        <v>51</v>
      </c>
      <c r="D426" s="9" t="s">
        <v>337</v>
      </c>
      <c r="E426" s="10" t="s">
        <v>69</v>
      </c>
      <c r="F426" s="11">
        <v>95</v>
      </c>
      <c r="G426" s="12"/>
      <c r="H426" s="12">
        <f>(TRUNC(G426 * J4,2) + G426)</f>
        <v>0</v>
      </c>
      <c r="I426" s="12">
        <f t="shared" si="6"/>
        <v>0</v>
      </c>
      <c r="J426" s="13"/>
    </row>
    <row r="427" spans="1:10" ht="39" customHeight="1" x14ac:dyDescent="0.2">
      <c r="A427" s="9" t="s">
        <v>931</v>
      </c>
      <c r="B427" s="9" t="s">
        <v>268</v>
      </c>
      <c r="C427" s="9" t="s">
        <v>51</v>
      </c>
      <c r="D427" s="9" t="s">
        <v>269</v>
      </c>
      <c r="E427" s="10" t="s">
        <v>26</v>
      </c>
      <c r="F427" s="11">
        <v>13</v>
      </c>
      <c r="G427" s="12"/>
      <c r="H427" s="12">
        <f>(TRUNC(G427 * J4,2) + G427)</f>
        <v>0</v>
      </c>
      <c r="I427" s="12">
        <f t="shared" si="6"/>
        <v>0</v>
      </c>
      <c r="J427" s="13"/>
    </row>
    <row r="428" spans="1:10" ht="26.1" customHeight="1" x14ac:dyDescent="0.2">
      <c r="A428" s="9" t="s">
        <v>932</v>
      </c>
      <c r="B428" s="9" t="s">
        <v>315</v>
      </c>
      <c r="C428" s="9" t="s">
        <v>51</v>
      </c>
      <c r="D428" s="9" t="s">
        <v>316</v>
      </c>
      <c r="E428" s="10" t="s">
        <v>26</v>
      </c>
      <c r="F428" s="11">
        <v>1</v>
      </c>
      <c r="G428" s="12"/>
      <c r="H428" s="12">
        <f>(TRUNC(G428 * J4,2) + G428)</f>
        <v>0</v>
      </c>
      <c r="I428" s="12">
        <f t="shared" si="6"/>
        <v>0</v>
      </c>
      <c r="J428" s="13"/>
    </row>
    <row r="429" spans="1:10" ht="26.1" customHeight="1" x14ac:dyDescent="0.2">
      <c r="A429" s="9" t="s">
        <v>933</v>
      </c>
      <c r="B429" s="9" t="s">
        <v>345</v>
      </c>
      <c r="C429" s="9" t="s">
        <v>51</v>
      </c>
      <c r="D429" s="9" t="s">
        <v>346</v>
      </c>
      <c r="E429" s="10" t="s">
        <v>26</v>
      </c>
      <c r="F429" s="11">
        <v>1</v>
      </c>
      <c r="G429" s="12"/>
      <c r="H429" s="12">
        <f>(TRUNC(G429 * J4,2) + G429)</f>
        <v>0</v>
      </c>
      <c r="I429" s="12">
        <f t="shared" si="6"/>
        <v>0</v>
      </c>
      <c r="J429" s="13"/>
    </row>
    <row r="430" spans="1:10" ht="26.1" customHeight="1" x14ac:dyDescent="0.2">
      <c r="A430" s="9" t="s">
        <v>934</v>
      </c>
      <c r="B430" s="9" t="s">
        <v>935</v>
      </c>
      <c r="C430" s="9" t="s">
        <v>936</v>
      </c>
      <c r="D430" s="9" t="s">
        <v>937</v>
      </c>
      <c r="E430" s="10" t="s">
        <v>69</v>
      </c>
      <c r="F430" s="11">
        <v>55</v>
      </c>
      <c r="G430" s="12"/>
      <c r="H430" s="12">
        <f>(TRUNC(G430 * J4,2) + G430)</f>
        <v>0</v>
      </c>
      <c r="I430" s="12">
        <f t="shared" si="6"/>
        <v>0</v>
      </c>
      <c r="J430" s="13"/>
    </row>
    <row r="431" spans="1:10" ht="39" customHeight="1" x14ac:dyDescent="0.2">
      <c r="A431" s="9" t="s">
        <v>938</v>
      </c>
      <c r="B431" s="9" t="s">
        <v>321</v>
      </c>
      <c r="C431" s="9" t="s">
        <v>51</v>
      </c>
      <c r="D431" s="9" t="s">
        <v>322</v>
      </c>
      <c r="E431" s="10" t="s">
        <v>69</v>
      </c>
      <c r="F431" s="11">
        <v>95</v>
      </c>
      <c r="G431" s="12"/>
      <c r="H431" s="12">
        <f>(TRUNC(G431 * J4,2) + G431)</f>
        <v>0</v>
      </c>
      <c r="I431" s="12">
        <f t="shared" si="6"/>
        <v>0</v>
      </c>
      <c r="J431" s="13"/>
    </row>
    <row r="432" spans="1:10" ht="26.1" customHeight="1" x14ac:dyDescent="0.2">
      <c r="A432" s="9" t="s">
        <v>939</v>
      </c>
      <c r="B432" s="9" t="s">
        <v>330</v>
      </c>
      <c r="C432" s="9" t="s">
        <v>51</v>
      </c>
      <c r="D432" s="9" t="s">
        <v>331</v>
      </c>
      <c r="E432" s="10" t="s">
        <v>26</v>
      </c>
      <c r="F432" s="11">
        <v>13</v>
      </c>
      <c r="G432" s="12"/>
      <c r="H432" s="12">
        <f>(TRUNC(G432 * J4,2) + G432)</f>
        <v>0</v>
      </c>
      <c r="I432" s="12">
        <f t="shared" si="6"/>
        <v>0</v>
      </c>
      <c r="J432" s="13"/>
    </row>
    <row r="433" spans="1:10" ht="26.1" customHeight="1" x14ac:dyDescent="0.2">
      <c r="A433" s="9" t="s">
        <v>940</v>
      </c>
      <c r="B433" s="9" t="s">
        <v>327</v>
      </c>
      <c r="C433" s="9" t="s">
        <v>51</v>
      </c>
      <c r="D433" s="9" t="s">
        <v>328</v>
      </c>
      <c r="E433" s="10" t="s">
        <v>26</v>
      </c>
      <c r="F433" s="11">
        <v>13</v>
      </c>
      <c r="G433" s="12"/>
      <c r="H433" s="12">
        <f>(TRUNC(G433 * J4,2) + G433)</f>
        <v>0</v>
      </c>
      <c r="I433" s="12">
        <f t="shared" si="6"/>
        <v>0</v>
      </c>
      <c r="J433" s="13"/>
    </row>
    <row r="434" spans="1:10" ht="39" customHeight="1" x14ac:dyDescent="0.2">
      <c r="A434" s="9" t="s">
        <v>941</v>
      </c>
      <c r="B434" s="9" t="s">
        <v>342</v>
      </c>
      <c r="C434" s="9" t="s">
        <v>51</v>
      </c>
      <c r="D434" s="9" t="s">
        <v>343</v>
      </c>
      <c r="E434" s="10" t="s">
        <v>69</v>
      </c>
      <c r="F434" s="11">
        <v>320</v>
      </c>
      <c r="G434" s="12"/>
      <c r="H434" s="12">
        <f>(TRUNC(G434 * J4,2) + G434)</f>
        <v>0</v>
      </c>
      <c r="I434" s="12">
        <f t="shared" si="6"/>
        <v>0</v>
      </c>
      <c r="J434" s="13"/>
    </row>
    <row r="435" spans="1:10" ht="24" customHeight="1" x14ac:dyDescent="0.2">
      <c r="A435" s="4" t="s">
        <v>942</v>
      </c>
      <c r="B435" s="4" t="s">
        <v>13</v>
      </c>
      <c r="C435" s="4"/>
      <c r="D435" s="4" t="s">
        <v>762</v>
      </c>
      <c r="E435" s="5"/>
      <c r="F435" s="6">
        <v>1</v>
      </c>
      <c r="G435" s="6"/>
      <c r="H435" s="7">
        <f>I436 + I437 + I438 + I439 + I440 + I441 + I442 + I443 + I444 + I445 + I446 + I447 + I448 + I449</f>
        <v>0</v>
      </c>
      <c r="I435" s="7">
        <f t="shared" si="6"/>
        <v>0</v>
      </c>
      <c r="J435" s="8"/>
    </row>
    <row r="436" spans="1:10" ht="39" customHeight="1" x14ac:dyDescent="0.2">
      <c r="A436" s="9" t="s">
        <v>943</v>
      </c>
      <c r="B436" s="9" t="s">
        <v>495</v>
      </c>
      <c r="C436" s="9" t="s">
        <v>24</v>
      </c>
      <c r="D436" s="9" t="s">
        <v>496</v>
      </c>
      <c r="E436" s="10" t="s">
        <v>19</v>
      </c>
      <c r="F436" s="11">
        <v>15</v>
      </c>
      <c r="G436" s="12"/>
      <c r="H436" s="12">
        <f>(TRUNC(G436 * J4,2) + G436)</f>
        <v>0</v>
      </c>
      <c r="I436" s="12">
        <f t="shared" si="6"/>
        <v>0</v>
      </c>
      <c r="J436" s="13"/>
    </row>
    <row r="437" spans="1:10" ht="39" customHeight="1" x14ac:dyDescent="0.2">
      <c r="A437" s="9" t="s">
        <v>944</v>
      </c>
      <c r="B437" s="9" t="s">
        <v>498</v>
      </c>
      <c r="C437" s="9" t="s">
        <v>24</v>
      </c>
      <c r="D437" s="9" t="s">
        <v>499</v>
      </c>
      <c r="E437" s="10" t="s">
        <v>19</v>
      </c>
      <c r="F437" s="11">
        <v>32</v>
      </c>
      <c r="G437" s="12"/>
      <c r="H437" s="12">
        <f>(TRUNC(G437 * J4,2) + G437)</f>
        <v>0</v>
      </c>
      <c r="I437" s="12">
        <f t="shared" si="6"/>
        <v>0</v>
      </c>
      <c r="J437" s="13"/>
    </row>
    <row r="438" spans="1:10" ht="39" customHeight="1" x14ac:dyDescent="0.2">
      <c r="A438" s="9" t="s">
        <v>945</v>
      </c>
      <c r="B438" s="9" t="s">
        <v>501</v>
      </c>
      <c r="C438" s="9" t="s">
        <v>51</v>
      </c>
      <c r="D438" s="9" t="s">
        <v>502</v>
      </c>
      <c r="E438" s="10" t="s">
        <v>26</v>
      </c>
      <c r="F438" s="11">
        <v>7</v>
      </c>
      <c r="G438" s="12"/>
      <c r="H438" s="12">
        <f>(TRUNC(G438 * J4,2) + G438)</f>
        <v>0</v>
      </c>
      <c r="I438" s="12">
        <f t="shared" si="6"/>
        <v>0</v>
      </c>
      <c r="J438" s="13"/>
    </row>
    <row r="439" spans="1:10" ht="51.95" customHeight="1" x14ac:dyDescent="0.2">
      <c r="A439" s="9" t="s">
        <v>946</v>
      </c>
      <c r="B439" s="9" t="s">
        <v>507</v>
      </c>
      <c r="C439" s="9" t="s">
        <v>51</v>
      </c>
      <c r="D439" s="9" t="s">
        <v>508</v>
      </c>
      <c r="E439" s="10" t="s">
        <v>26</v>
      </c>
      <c r="F439" s="11">
        <v>8</v>
      </c>
      <c r="G439" s="12"/>
      <c r="H439" s="12">
        <f>(TRUNC(G439 * J4,2) + G439)</f>
        <v>0</v>
      </c>
      <c r="I439" s="12">
        <f t="shared" si="6"/>
        <v>0</v>
      </c>
      <c r="J439" s="13"/>
    </row>
    <row r="440" spans="1:10" ht="65.099999999999994" customHeight="1" x14ac:dyDescent="0.2">
      <c r="A440" s="9" t="s">
        <v>947</v>
      </c>
      <c r="B440" s="9" t="s">
        <v>510</v>
      </c>
      <c r="C440" s="9" t="s">
        <v>51</v>
      </c>
      <c r="D440" s="9" t="s">
        <v>511</v>
      </c>
      <c r="E440" s="10" t="s">
        <v>26</v>
      </c>
      <c r="F440" s="11">
        <v>4</v>
      </c>
      <c r="G440" s="12"/>
      <c r="H440" s="12">
        <f>(TRUNC(G440 * J4,2) + G440)</f>
        <v>0</v>
      </c>
      <c r="I440" s="12">
        <f t="shared" si="6"/>
        <v>0</v>
      </c>
      <c r="J440" s="13"/>
    </row>
    <row r="441" spans="1:10" ht="39" customHeight="1" x14ac:dyDescent="0.2">
      <c r="A441" s="9" t="s">
        <v>948</v>
      </c>
      <c r="B441" s="9" t="s">
        <v>513</v>
      </c>
      <c r="C441" s="9" t="s">
        <v>51</v>
      </c>
      <c r="D441" s="9" t="s">
        <v>514</v>
      </c>
      <c r="E441" s="10" t="s">
        <v>69</v>
      </c>
      <c r="F441" s="11">
        <v>68.45</v>
      </c>
      <c r="G441" s="12"/>
      <c r="H441" s="12">
        <f>(TRUNC(G441 * J4,2) + G441)</f>
        <v>0</v>
      </c>
      <c r="I441" s="12">
        <f t="shared" si="6"/>
        <v>0</v>
      </c>
      <c r="J441" s="13"/>
    </row>
    <row r="442" spans="1:10" ht="39" customHeight="1" x14ac:dyDescent="0.2">
      <c r="A442" s="9" t="s">
        <v>949</v>
      </c>
      <c r="B442" s="9" t="s">
        <v>516</v>
      </c>
      <c r="C442" s="9" t="s">
        <v>51</v>
      </c>
      <c r="D442" s="9" t="s">
        <v>517</v>
      </c>
      <c r="E442" s="10" t="s">
        <v>26</v>
      </c>
      <c r="F442" s="11">
        <v>2</v>
      </c>
      <c r="G442" s="12"/>
      <c r="H442" s="12">
        <f>(TRUNC(G442 * J4,2) + G442)</f>
        <v>0</v>
      </c>
      <c r="I442" s="12">
        <f t="shared" si="6"/>
        <v>0</v>
      </c>
      <c r="J442" s="13"/>
    </row>
    <row r="443" spans="1:10" ht="39" customHeight="1" x14ac:dyDescent="0.2">
      <c r="A443" s="9" t="s">
        <v>950</v>
      </c>
      <c r="B443" s="9" t="s">
        <v>519</v>
      </c>
      <c r="C443" s="9" t="s">
        <v>51</v>
      </c>
      <c r="D443" s="9" t="s">
        <v>520</v>
      </c>
      <c r="E443" s="10" t="s">
        <v>26</v>
      </c>
      <c r="F443" s="11">
        <v>4</v>
      </c>
      <c r="G443" s="12"/>
      <c r="H443" s="12">
        <f>(TRUNC(G443 * J4,2) + G443)</f>
        <v>0</v>
      </c>
      <c r="I443" s="12">
        <f t="shared" si="6"/>
        <v>0</v>
      </c>
      <c r="J443" s="13"/>
    </row>
    <row r="444" spans="1:10" ht="39" customHeight="1" x14ac:dyDescent="0.2">
      <c r="A444" s="9" t="s">
        <v>951</v>
      </c>
      <c r="B444" s="9" t="s">
        <v>775</v>
      </c>
      <c r="C444" s="9" t="s">
        <v>51</v>
      </c>
      <c r="D444" s="9" t="s">
        <v>776</v>
      </c>
      <c r="E444" s="10" t="s">
        <v>26</v>
      </c>
      <c r="F444" s="11">
        <v>12</v>
      </c>
      <c r="G444" s="12"/>
      <c r="H444" s="12">
        <f>(TRUNC(G444 * J4,2) + G444)</f>
        <v>0</v>
      </c>
      <c r="I444" s="12">
        <f t="shared" si="6"/>
        <v>0</v>
      </c>
      <c r="J444" s="13"/>
    </row>
    <row r="445" spans="1:10" ht="26.1" customHeight="1" x14ac:dyDescent="0.2">
      <c r="A445" s="9" t="s">
        <v>952</v>
      </c>
      <c r="B445" s="9" t="s">
        <v>525</v>
      </c>
      <c r="C445" s="9" t="s">
        <v>24</v>
      </c>
      <c r="D445" s="9" t="s">
        <v>526</v>
      </c>
      <c r="E445" s="10" t="s">
        <v>19</v>
      </c>
      <c r="F445" s="11">
        <v>4</v>
      </c>
      <c r="G445" s="12"/>
      <c r="H445" s="12">
        <f>(TRUNC(G445 * J4,2) + G445)</f>
        <v>0</v>
      </c>
      <c r="I445" s="12">
        <f t="shared" si="6"/>
        <v>0</v>
      </c>
      <c r="J445" s="13"/>
    </row>
    <row r="446" spans="1:10" ht="26.1" customHeight="1" x14ac:dyDescent="0.2">
      <c r="A446" s="9" t="s">
        <v>953</v>
      </c>
      <c r="B446" s="9" t="s">
        <v>528</v>
      </c>
      <c r="C446" s="9" t="s">
        <v>24</v>
      </c>
      <c r="D446" s="9" t="s">
        <v>529</v>
      </c>
      <c r="E446" s="10" t="s">
        <v>19</v>
      </c>
      <c r="F446" s="11">
        <v>4</v>
      </c>
      <c r="G446" s="12"/>
      <c r="H446" s="12">
        <f>(TRUNC(G446 * J4,2) + G446)</f>
        <v>0</v>
      </c>
      <c r="I446" s="12">
        <f t="shared" si="6"/>
        <v>0</v>
      </c>
      <c r="J446" s="13"/>
    </row>
    <row r="447" spans="1:10" ht="26.1" customHeight="1" x14ac:dyDescent="0.2">
      <c r="A447" s="9" t="s">
        <v>954</v>
      </c>
      <c r="B447" s="9" t="s">
        <v>531</v>
      </c>
      <c r="C447" s="9" t="s">
        <v>24</v>
      </c>
      <c r="D447" s="9" t="s">
        <v>532</v>
      </c>
      <c r="E447" s="10" t="s">
        <v>533</v>
      </c>
      <c r="F447" s="11">
        <v>95</v>
      </c>
      <c r="G447" s="12"/>
      <c r="H447" s="12">
        <f>(TRUNC(G447 * J4,2) + G447)</f>
        <v>0</v>
      </c>
      <c r="I447" s="12">
        <f t="shared" si="6"/>
        <v>0</v>
      </c>
      <c r="J447" s="13"/>
    </row>
    <row r="448" spans="1:10" ht="39" customHeight="1" x14ac:dyDescent="0.2">
      <c r="A448" s="9" t="s">
        <v>955</v>
      </c>
      <c r="B448" s="9" t="s">
        <v>535</v>
      </c>
      <c r="C448" s="9" t="s">
        <v>51</v>
      </c>
      <c r="D448" s="9" t="s">
        <v>536</v>
      </c>
      <c r="E448" s="10" t="s">
        <v>69</v>
      </c>
      <c r="F448" s="11">
        <v>45</v>
      </c>
      <c r="G448" s="12"/>
      <c r="H448" s="12">
        <f>(TRUNC(G448 * J4,2) + G448)</f>
        <v>0</v>
      </c>
      <c r="I448" s="12">
        <f t="shared" si="6"/>
        <v>0</v>
      </c>
      <c r="J448" s="13"/>
    </row>
    <row r="449" spans="1:10" ht="39" customHeight="1" x14ac:dyDescent="0.2">
      <c r="A449" s="9" t="s">
        <v>956</v>
      </c>
      <c r="B449" s="9" t="s">
        <v>538</v>
      </c>
      <c r="C449" s="9" t="s">
        <v>51</v>
      </c>
      <c r="D449" s="9" t="s">
        <v>539</v>
      </c>
      <c r="E449" s="10" t="s">
        <v>26</v>
      </c>
      <c r="F449" s="11">
        <v>8</v>
      </c>
      <c r="G449" s="12"/>
      <c r="H449" s="12">
        <f>(TRUNC(G449 * J4,2) + G449)</f>
        <v>0</v>
      </c>
      <c r="I449" s="12">
        <f t="shared" si="6"/>
        <v>0</v>
      </c>
      <c r="J449" s="13"/>
    </row>
    <row r="450" spans="1:10" ht="24" customHeight="1" x14ac:dyDescent="0.2">
      <c r="A450" s="4" t="s">
        <v>957</v>
      </c>
      <c r="B450" s="4" t="s">
        <v>13</v>
      </c>
      <c r="C450" s="4"/>
      <c r="D450" s="4" t="s">
        <v>551</v>
      </c>
      <c r="E450" s="5"/>
      <c r="F450" s="6">
        <v>1</v>
      </c>
      <c r="G450" s="6"/>
      <c r="H450" s="7">
        <f>I451 + I452 + I453</f>
        <v>0</v>
      </c>
      <c r="I450" s="7">
        <f t="shared" si="6"/>
        <v>0</v>
      </c>
      <c r="J450" s="8"/>
    </row>
    <row r="451" spans="1:10" ht="26.1" customHeight="1" x14ac:dyDescent="0.2">
      <c r="A451" s="9" t="s">
        <v>958</v>
      </c>
      <c r="B451" s="9" t="s">
        <v>959</v>
      </c>
      <c r="C451" s="9" t="s">
        <v>51</v>
      </c>
      <c r="D451" s="9" t="s">
        <v>960</v>
      </c>
      <c r="E451" s="10" t="s">
        <v>30</v>
      </c>
      <c r="F451" s="11">
        <v>1021.74</v>
      </c>
      <c r="G451" s="12"/>
      <c r="H451" s="12">
        <f>(TRUNC(G451 * J4,2) + G451)</f>
        <v>0</v>
      </c>
      <c r="I451" s="12">
        <f t="shared" si="6"/>
        <v>0</v>
      </c>
      <c r="J451" s="13"/>
    </row>
    <row r="452" spans="1:10" ht="26.1" customHeight="1" x14ac:dyDescent="0.2">
      <c r="A452" s="9" t="s">
        <v>961</v>
      </c>
      <c r="B452" s="9" t="s">
        <v>562</v>
      </c>
      <c r="C452" s="9" t="s">
        <v>51</v>
      </c>
      <c r="D452" s="9" t="s">
        <v>563</v>
      </c>
      <c r="E452" s="10" t="s">
        <v>30</v>
      </c>
      <c r="F452" s="11">
        <v>1021.74</v>
      </c>
      <c r="G452" s="12"/>
      <c r="H452" s="12">
        <f>(TRUNC(G452 * J4,2) + G452)</f>
        <v>0</v>
      </c>
      <c r="I452" s="12">
        <f t="shared" si="6"/>
        <v>0</v>
      </c>
      <c r="J452" s="13"/>
    </row>
    <row r="453" spans="1:10" ht="51.95" customHeight="1" x14ac:dyDescent="0.2">
      <c r="A453" s="9" t="s">
        <v>962</v>
      </c>
      <c r="B453" s="9" t="s">
        <v>795</v>
      </c>
      <c r="C453" s="9" t="s">
        <v>24</v>
      </c>
      <c r="D453" s="9" t="s">
        <v>796</v>
      </c>
      <c r="E453" s="10" t="s">
        <v>30</v>
      </c>
      <c r="F453" s="11">
        <v>515.97</v>
      </c>
      <c r="G453" s="12"/>
      <c r="H453" s="12">
        <f>(TRUNC(G453 * J4,2) + G453)</f>
        <v>0</v>
      </c>
      <c r="I453" s="12">
        <f t="shared" si="6"/>
        <v>0</v>
      </c>
      <c r="J453" s="13"/>
    </row>
    <row r="454" spans="1:10" ht="24" customHeight="1" x14ac:dyDescent="0.2">
      <c r="A454" s="4" t="s">
        <v>963</v>
      </c>
      <c r="B454" s="4" t="s">
        <v>13</v>
      </c>
      <c r="C454" s="4"/>
      <c r="D454" s="4" t="s">
        <v>577</v>
      </c>
      <c r="E454" s="5"/>
      <c r="F454" s="6">
        <v>1</v>
      </c>
      <c r="G454" s="6"/>
      <c r="H454" s="7">
        <f>I455</f>
        <v>0</v>
      </c>
      <c r="I454" s="7">
        <f t="shared" ref="I454:I517" si="7">TRUNC(F454 * H454,2)</f>
        <v>0</v>
      </c>
      <c r="J454" s="8"/>
    </row>
    <row r="455" spans="1:10" ht="65.099999999999994" customHeight="1" x14ac:dyDescent="0.2">
      <c r="A455" s="9" t="s">
        <v>964</v>
      </c>
      <c r="B455" s="9" t="s">
        <v>965</v>
      </c>
      <c r="C455" s="9" t="s">
        <v>51</v>
      </c>
      <c r="D455" s="9" t="s">
        <v>966</v>
      </c>
      <c r="E455" s="10" t="s">
        <v>69</v>
      </c>
      <c r="F455" s="11">
        <v>19.5</v>
      </c>
      <c r="G455" s="12"/>
      <c r="H455" s="12">
        <f>(TRUNC(G455 * J4,2) + G455)</f>
        <v>0</v>
      </c>
      <c r="I455" s="12">
        <f t="shared" si="7"/>
        <v>0</v>
      </c>
      <c r="J455" s="13"/>
    </row>
    <row r="456" spans="1:10" ht="24" customHeight="1" x14ac:dyDescent="0.2">
      <c r="A456" s="4" t="s">
        <v>967</v>
      </c>
      <c r="B456" s="4" t="s">
        <v>13</v>
      </c>
      <c r="C456" s="4"/>
      <c r="D456" s="4" t="s">
        <v>585</v>
      </c>
      <c r="E456" s="5"/>
      <c r="F456" s="6">
        <v>1</v>
      </c>
      <c r="G456" s="6"/>
      <c r="H456" s="7">
        <f>I457</f>
        <v>0</v>
      </c>
      <c r="I456" s="7">
        <f t="shared" si="7"/>
        <v>0</v>
      </c>
      <c r="J456" s="8"/>
    </row>
    <row r="457" spans="1:10" ht="26.1" customHeight="1" x14ac:dyDescent="0.2">
      <c r="A457" s="9" t="s">
        <v>968</v>
      </c>
      <c r="B457" s="9" t="s">
        <v>587</v>
      </c>
      <c r="C457" s="9" t="s">
        <v>51</v>
      </c>
      <c r="D457" s="9" t="s">
        <v>588</v>
      </c>
      <c r="E457" s="10" t="s">
        <v>30</v>
      </c>
      <c r="F457" s="11">
        <v>844.17</v>
      </c>
      <c r="G457" s="12"/>
      <c r="H457" s="12">
        <f>(TRUNC(G457 * J4,2) + G457)</f>
        <v>0</v>
      </c>
      <c r="I457" s="12">
        <f t="shared" si="7"/>
        <v>0</v>
      </c>
      <c r="J457" s="13"/>
    </row>
    <row r="458" spans="1:10" ht="24" customHeight="1" x14ac:dyDescent="0.2">
      <c r="A458" s="4" t="s">
        <v>969</v>
      </c>
      <c r="B458" s="4" t="s">
        <v>13</v>
      </c>
      <c r="C458" s="4"/>
      <c r="D458" s="4" t="s">
        <v>970</v>
      </c>
      <c r="E458" s="5"/>
      <c r="F458" s="6">
        <v>1</v>
      </c>
      <c r="G458" s="6"/>
      <c r="H458" s="7">
        <f>I459 + I461 + I472 + I482 + I485 + I494 + I498 + I501 + I507 + I509 + I542 + I553 + I576 + I580</f>
        <v>0</v>
      </c>
      <c r="I458" s="7">
        <f t="shared" si="7"/>
        <v>0</v>
      </c>
      <c r="J458" s="8"/>
    </row>
    <row r="459" spans="1:10" ht="24" customHeight="1" x14ac:dyDescent="0.2">
      <c r="A459" s="4" t="s">
        <v>971</v>
      </c>
      <c r="B459" s="4" t="s">
        <v>13</v>
      </c>
      <c r="C459" s="4"/>
      <c r="D459" s="4" t="s">
        <v>65</v>
      </c>
      <c r="E459" s="5"/>
      <c r="F459" s="6">
        <v>1</v>
      </c>
      <c r="G459" s="6"/>
      <c r="H459" s="7">
        <f>I460</f>
        <v>0</v>
      </c>
      <c r="I459" s="7">
        <f t="shared" si="7"/>
        <v>0</v>
      </c>
      <c r="J459" s="8"/>
    </row>
    <row r="460" spans="1:10" ht="39" customHeight="1" x14ac:dyDescent="0.2">
      <c r="A460" s="9" t="s">
        <v>972</v>
      </c>
      <c r="B460" s="9" t="s">
        <v>67</v>
      </c>
      <c r="C460" s="9" t="s">
        <v>51</v>
      </c>
      <c r="D460" s="9" t="s">
        <v>68</v>
      </c>
      <c r="E460" s="10" t="s">
        <v>69</v>
      </c>
      <c r="F460" s="11">
        <v>120</v>
      </c>
      <c r="G460" s="12"/>
      <c r="H460" s="12">
        <f>(TRUNC(G460 * J4,2) + G460)</f>
        <v>0</v>
      </c>
      <c r="I460" s="12">
        <f t="shared" si="7"/>
        <v>0</v>
      </c>
      <c r="J460" s="13"/>
    </row>
    <row r="461" spans="1:10" ht="24" customHeight="1" x14ac:dyDescent="0.2">
      <c r="A461" s="4" t="s">
        <v>973</v>
      </c>
      <c r="B461" s="4" t="s">
        <v>13</v>
      </c>
      <c r="C461" s="4"/>
      <c r="D461" s="4" t="s">
        <v>71</v>
      </c>
      <c r="E461" s="5"/>
      <c r="F461" s="6">
        <v>1</v>
      </c>
      <c r="G461" s="6"/>
      <c r="H461" s="7">
        <f>I462 + I463 + I464 + I465 + I466 + I467 + I468 + I469 + I470 + I471</f>
        <v>0</v>
      </c>
      <c r="I461" s="7">
        <f t="shared" si="7"/>
        <v>0</v>
      </c>
      <c r="J461" s="8"/>
    </row>
    <row r="462" spans="1:10" ht="39" customHeight="1" x14ac:dyDescent="0.2">
      <c r="A462" s="9" t="s">
        <v>974</v>
      </c>
      <c r="B462" s="9" t="s">
        <v>595</v>
      </c>
      <c r="C462" s="9" t="s">
        <v>51</v>
      </c>
      <c r="D462" s="9" t="s">
        <v>596</v>
      </c>
      <c r="E462" s="10" t="s">
        <v>56</v>
      </c>
      <c r="F462" s="11">
        <v>60</v>
      </c>
      <c r="G462" s="12"/>
      <c r="H462" s="12">
        <f>(TRUNC(G462 * J4,2) + G462)</f>
        <v>0</v>
      </c>
      <c r="I462" s="12">
        <f t="shared" si="7"/>
        <v>0</v>
      </c>
      <c r="J462" s="13"/>
    </row>
    <row r="463" spans="1:10" ht="26.1" customHeight="1" x14ac:dyDescent="0.2">
      <c r="A463" s="9" t="s">
        <v>975</v>
      </c>
      <c r="B463" s="9" t="s">
        <v>76</v>
      </c>
      <c r="C463" s="9" t="s">
        <v>51</v>
      </c>
      <c r="D463" s="9" t="s">
        <v>77</v>
      </c>
      <c r="E463" s="10" t="s">
        <v>56</v>
      </c>
      <c r="F463" s="11">
        <v>1.2</v>
      </c>
      <c r="G463" s="12"/>
      <c r="H463" s="12">
        <f>(TRUNC(G463 * J4,2) + G463)</f>
        <v>0</v>
      </c>
      <c r="I463" s="12">
        <f t="shared" si="7"/>
        <v>0</v>
      </c>
      <c r="J463" s="13"/>
    </row>
    <row r="464" spans="1:10" ht="26.1" customHeight="1" x14ac:dyDescent="0.2">
      <c r="A464" s="9" t="s">
        <v>976</v>
      </c>
      <c r="B464" s="9" t="s">
        <v>79</v>
      </c>
      <c r="C464" s="9" t="s">
        <v>51</v>
      </c>
      <c r="D464" s="9" t="s">
        <v>80</v>
      </c>
      <c r="E464" s="10" t="s">
        <v>81</v>
      </c>
      <c r="F464" s="11">
        <v>328.54</v>
      </c>
      <c r="G464" s="12"/>
      <c r="H464" s="12">
        <f>(TRUNC(G464 * J4,2) + G464)</f>
        <v>0</v>
      </c>
      <c r="I464" s="12">
        <f t="shared" si="7"/>
        <v>0</v>
      </c>
      <c r="J464" s="13"/>
    </row>
    <row r="465" spans="1:10" ht="26.1" customHeight="1" x14ac:dyDescent="0.2">
      <c r="A465" s="9" t="s">
        <v>977</v>
      </c>
      <c r="B465" s="9" t="s">
        <v>600</v>
      </c>
      <c r="C465" s="9" t="s">
        <v>51</v>
      </c>
      <c r="D465" s="9" t="s">
        <v>601</v>
      </c>
      <c r="E465" s="10" t="s">
        <v>81</v>
      </c>
      <c r="F465" s="11">
        <v>486.4</v>
      </c>
      <c r="G465" s="12"/>
      <c r="H465" s="12">
        <f>(TRUNC(G465 * J4,2) + G465)</f>
        <v>0</v>
      </c>
      <c r="I465" s="12">
        <f t="shared" si="7"/>
        <v>0</v>
      </c>
      <c r="J465" s="13"/>
    </row>
    <row r="466" spans="1:10" ht="26.1" customHeight="1" x14ac:dyDescent="0.2">
      <c r="A466" s="9" t="s">
        <v>978</v>
      </c>
      <c r="B466" s="9" t="s">
        <v>603</v>
      </c>
      <c r="C466" s="9" t="s">
        <v>51</v>
      </c>
      <c r="D466" s="9" t="s">
        <v>604</v>
      </c>
      <c r="E466" s="10" t="s">
        <v>81</v>
      </c>
      <c r="F466" s="11">
        <v>888.86</v>
      </c>
      <c r="G466" s="12"/>
      <c r="H466" s="12">
        <f>(TRUNC(G466 * J4,2) + G466)</f>
        <v>0</v>
      </c>
      <c r="I466" s="12">
        <f t="shared" si="7"/>
        <v>0</v>
      </c>
      <c r="J466" s="13"/>
    </row>
    <row r="467" spans="1:10" ht="39" customHeight="1" x14ac:dyDescent="0.2">
      <c r="A467" s="9" t="s">
        <v>979</v>
      </c>
      <c r="B467" s="9" t="s">
        <v>615</v>
      </c>
      <c r="C467" s="9" t="s">
        <v>51</v>
      </c>
      <c r="D467" s="9" t="s">
        <v>616</v>
      </c>
      <c r="E467" s="10" t="s">
        <v>30</v>
      </c>
      <c r="F467" s="11">
        <v>258.3</v>
      </c>
      <c r="G467" s="12"/>
      <c r="H467" s="12">
        <f>(TRUNC(G467 * J4,2) + G467)</f>
        <v>0</v>
      </c>
      <c r="I467" s="12">
        <f t="shared" si="7"/>
        <v>0</v>
      </c>
      <c r="J467" s="13"/>
    </row>
    <row r="468" spans="1:10" ht="26.1" customHeight="1" x14ac:dyDescent="0.2">
      <c r="A468" s="9" t="s">
        <v>980</v>
      </c>
      <c r="B468" s="9" t="s">
        <v>814</v>
      </c>
      <c r="C468" s="9" t="s">
        <v>24</v>
      </c>
      <c r="D468" s="9" t="s">
        <v>815</v>
      </c>
      <c r="E468" s="10" t="s">
        <v>56</v>
      </c>
      <c r="F468" s="11">
        <v>24.48</v>
      </c>
      <c r="G468" s="12"/>
      <c r="H468" s="12">
        <f>(TRUNC(G468 * J4,2) + G468)</f>
        <v>0</v>
      </c>
      <c r="I468" s="12">
        <f t="shared" si="7"/>
        <v>0</v>
      </c>
      <c r="J468" s="13"/>
    </row>
    <row r="469" spans="1:10" ht="26.1" customHeight="1" x14ac:dyDescent="0.2">
      <c r="A469" s="9" t="s">
        <v>981</v>
      </c>
      <c r="B469" s="9" t="s">
        <v>107</v>
      </c>
      <c r="C469" s="9" t="s">
        <v>59</v>
      </c>
      <c r="D469" s="9" t="s">
        <v>108</v>
      </c>
      <c r="E469" s="10" t="s">
        <v>61</v>
      </c>
      <c r="F469" s="11">
        <v>13512.96</v>
      </c>
      <c r="G469" s="12"/>
      <c r="H469" s="12">
        <f>(TRUNC(G469 * J4,2) + G469)</f>
        <v>0</v>
      </c>
      <c r="I469" s="12">
        <f t="shared" si="7"/>
        <v>0</v>
      </c>
      <c r="J469" s="13"/>
    </row>
    <row r="470" spans="1:10" ht="26.1" customHeight="1" x14ac:dyDescent="0.2">
      <c r="A470" s="9" t="s">
        <v>982</v>
      </c>
      <c r="B470" s="9" t="s">
        <v>101</v>
      </c>
      <c r="C470" s="9" t="s">
        <v>51</v>
      </c>
      <c r="D470" s="9" t="s">
        <v>102</v>
      </c>
      <c r="E470" s="10" t="s">
        <v>30</v>
      </c>
      <c r="F470" s="11">
        <v>51.36</v>
      </c>
      <c r="G470" s="12"/>
      <c r="H470" s="12">
        <f>(TRUNC(G470 * J4,2) + G470)</f>
        <v>0</v>
      </c>
      <c r="I470" s="12">
        <f t="shared" si="7"/>
        <v>0</v>
      </c>
      <c r="J470" s="13"/>
    </row>
    <row r="471" spans="1:10" ht="65.099999999999994" customHeight="1" x14ac:dyDescent="0.2">
      <c r="A471" s="9" t="s">
        <v>983</v>
      </c>
      <c r="B471" s="9" t="s">
        <v>110</v>
      </c>
      <c r="C471" s="9" t="s">
        <v>51</v>
      </c>
      <c r="D471" s="9" t="s">
        <v>111</v>
      </c>
      <c r="E471" s="10" t="s">
        <v>56</v>
      </c>
      <c r="F471" s="11">
        <v>45</v>
      </c>
      <c r="G471" s="12"/>
      <c r="H471" s="12">
        <f>(TRUNC(G471 * J4,2) + G471)</f>
        <v>0</v>
      </c>
      <c r="I471" s="12">
        <f t="shared" si="7"/>
        <v>0</v>
      </c>
      <c r="J471" s="13"/>
    </row>
    <row r="472" spans="1:10" ht="24" customHeight="1" x14ac:dyDescent="0.2">
      <c r="A472" s="4" t="s">
        <v>984</v>
      </c>
      <c r="B472" s="4" t="s">
        <v>13</v>
      </c>
      <c r="C472" s="4"/>
      <c r="D472" s="4" t="s">
        <v>113</v>
      </c>
      <c r="E472" s="5"/>
      <c r="F472" s="6">
        <v>1</v>
      </c>
      <c r="G472" s="6"/>
      <c r="H472" s="7">
        <f>I473 + I474 + I475 + I476 + I477 + I478 + I479 + I480 + I481</f>
        <v>0</v>
      </c>
      <c r="I472" s="7">
        <f t="shared" si="7"/>
        <v>0</v>
      </c>
      <c r="J472" s="8"/>
    </row>
    <row r="473" spans="1:10" ht="39" customHeight="1" x14ac:dyDescent="0.2">
      <c r="A473" s="9" t="s">
        <v>985</v>
      </c>
      <c r="B473" s="9" t="s">
        <v>615</v>
      </c>
      <c r="C473" s="9" t="s">
        <v>51</v>
      </c>
      <c r="D473" s="9" t="s">
        <v>616</v>
      </c>
      <c r="E473" s="10" t="s">
        <v>30</v>
      </c>
      <c r="F473" s="11">
        <v>360</v>
      </c>
      <c r="G473" s="12"/>
      <c r="H473" s="12">
        <f>(TRUNC(G473 * J4,2) + G473)</f>
        <v>0</v>
      </c>
      <c r="I473" s="12">
        <f t="shared" si="7"/>
        <v>0</v>
      </c>
      <c r="J473" s="13"/>
    </row>
    <row r="474" spans="1:10" ht="26.1" customHeight="1" x14ac:dyDescent="0.2">
      <c r="A474" s="9" t="s">
        <v>986</v>
      </c>
      <c r="B474" s="9" t="s">
        <v>79</v>
      </c>
      <c r="C474" s="9" t="s">
        <v>51</v>
      </c>
      <c r="D474" s="9" t="s">
        <v>80</v>
      </c>
      <c r="E474" s="10" t="s">
        <v>81</v>
      </c>
      <c r="F474" s="11">
        <v>354</v>
      </c>
      <c r="G474" s="12"/>
      <c r="H474" s="12">
        <f>(TRUNC(G474 * J4,2) + G474)</f>
        <v>0</v>
      </c>
      <c r="I474" s="12">
        <f t="shared" si="7"/>
        <v>0</v>
      </c>
      <c r="J474" s="13"/>
    </row>
    <row r="475" spans="1:10" ht="26.1" customHeight="1" x14ac:dyDescent="0.2">
      <c r="A475" s="9" t="s">
        <v>987</v>
      </c>
      <c r="B475" s="9" t="s">
        <v>83</v>
      </c>
      <c r="C475" s="9" t="s">
        <v>51</v>
      </c>
      <c r="D475" s="9" t="s">
        <v>84</v>
      </c>
      <c r="E475" s="10" t="s">
        <v>81</v>
      </c>
      <c r="F475" s="11">
        <v>546.20000000000005</v>
      </c>
      <c r="G475" s="12"/>
      <c r="H475" s="12">
        <f>(TRUNC(G475 * J4,2) + G475)</f>
        <v>0</v>
      </c>
      <c r="I475" s="12">
        <f t="shared" si="7"/>
        <v>0</v>
      </c>
      <c r="J475" s="13"/>
    </row>
    <row r="476" spans="1:10" ht="26.1" customHeight="1" x14ac:dyDescent="0.2">
      <c r="A476" s="9" t="s">
        <v>988</v>
      </c>
      <c r="B476" s="9" t="s">
        <v>86</v>
      </c>
      <c r="C476" s="9" t="s">
        <v>51</v>
      </c>
      <c r="D476" s="9" t="s">
        <v>87</v>
      </c>
      <c r="E476" s="10" t="s">
        <v>81</v>
      </c>
      <c r="F476" s="11">
        <v>830</v>
      </c>
      <c r="G476" s="12"/>
      <c r="H476" s="12">
        <f>(TRUNC(G476 * J4,2) + G476)</f>
        <v>0</v>
      </c>
      <c r="I476" s="12">
        <f t="shared" si="7"/>
        <v>0</v>
      </c>
      <c r="J476" s="13"/>
    </row>
    <row r="477" spans="1:10" ht="26.1" customHeight="1" x14ac:dyDescent="0.2">
      <c r="A477" s="9" t="s">
        <v>989</v>
      </c>
      <c r="B477" s="9" t="s">
        <v>652</v>
      </c>
      <c r="C477" s="9" t="s">
        <v>24</v>
      </c>
      <c r="D477" s="9" t="s">
        <v>653</v>
      </c>
      <c r="E477" s="10" t="s">
        <v>56</v>
      </c>
      <c r="F477" s="11">
        <v>45</v>
      </c>
      <c r="G477" s="12"/>
      <c r="H477" s="12">
        <f>(TRUNC(G477 * J4,2) + G477)</f>
        <v>0</v>
      </c>
      <c r="I477" s="12">
        <f t="shared" si="7"/>
        <v>0</v>
      </c>
      <c r="J477" s="13"/>
    </row>
    <row r="478" spans="1:10" ht="26.1" customHeight="1" x14ac:dyDescent="0.2">
      <c r="A478" s="9" t="s">
        <v>990</v>
      </c>
      <c r="B478" s="9" t="s">
        <v>107</v>
      </c>
      <c r="C478" s="9" t="s">
        <v>59</v>
      </c>
      <c r="D478" s="9" t="s">
        <v>108</v>
      </c>
      <c r="E478" s="10" t="s">
        <v>61</v>
      </c>
      <c r="F478" s="11">
        <v>24840</v>
      </c>
      <c r="G478" s="12"/>
      <c r="H478" s="12">
        <f>(TRUNC(G478 * J4,2) + G478)</f>
        <v>0</v>
      </c>
      <c r="I478" s="12">
        <f t="shared" si="7"/>
        <v>0</v>
      </c>
      <c r="J478" s="13"/>
    </row>
    <row r="479" spans="1:10" ht="51.95" customHeight="1" x14ac:dyDescent="0.2">
      <c r="A479" s="9" t="s">
        <v>991</v>
      </c>
      <c r="B479" s="9" t="s">
        <v>646</v>
      </c>
      <c r="C479" s="9" t="s">
        <v>24</v>
      </c>
      <c r="D479" s="9" t="s">
        <v>647</v>
      </c>
      <c r="E479" s="10" t="s">
        <v>30</v>
      </c>
      <c r="F479" s="11">
        <v>23.54</v>
      </c>
      <c r="G479" s="12"/>
      <c r="H479" s="12">
        <f>(TRUNC(G479 * J4,2) + G479)</f>
        <v>0</v>
      </c>
      <c r="I479" s="12">
        <f t="shared" si="7"/>
        <v>0</v>
      </c>
      <c r="J479" s="13"/>
    </row>
    <row r="480" spans="1:10" ht="26.1" customHeight="1" x14ac:dyDescent="0.2">
      <c r="A480" s="9" t="s">
        <v>992</v>
      </c>
      <c r="B480" s="9" t="s">
        <v>652</v>
      </c>
      <c r="C480" s="9" t="s">
        <v>24</v>
      </c>
      <c r="D480" s="9" t="s">
        <v>653</v>
      </c>
      <c r="E480" s="10" t="s">
        <v>56</v>
      </c>
      <c r="F480" s="11">
        <v>30</v>
      </c>
      <c r="G480" s="12"/>
      <c r="H480" s="12">
        <f>(TRUNC(G480 * J4,2) + G480)</f>
        <v>0</v>
      </c>
      <c r="I480" s="12">
        <f t="shared" si="7"/>
        <v>0</v>
      </c>
      <c r="J480" s="13"/>
    </row>
    <row r="481" spans="1:10" ht="26.1" customHeight="1" x14ac:dyDescent="0.2">
      <c r="A481" s="9" t="s">
        <v>993</v>
      </c>
      <c r="B481" s="9" t="s">
        <v>107</v>
      </c>
      <c r="C481" s="9" t="s">
        <v>59</v>
      </c>
      <c r="D481" s="9" t="s">
        <v>108</v>
      </c>
      <c r="E481" s="10" t="s">
        <v>61</v>
      </c>
      <c r="F481" s="11">
        <v>16560</v>
      </c>
      <c r="G481" s="12"/>
      <c r="H481" s="12">
        <f>(TRUNC(G481 * J4,2) + G481)</f>
        <v>0</v>
      </c>
      <c r="I481" s="12">
        <f t="shared" si="7"/>
        <v>0</v>
      </c>
      <c r="J481" s="13"/>
    </row>
    <row r="482" spans="1:10" ht="24" customHeight="1" x14ac:dyDescent="0.2">
      <c r="A482" s="4" t="s">
        <v>994</v>
      </c>
      <c r="B482" s="4" t="s">
        <v>13</v>
      </c>
      <c r="C482" s="4"/>
      <c r="D482" s="4" t="s">
        <v>139</v>
      </c>
      <c r="E482" s="5"/>
      <c r="F482" s="6">
        <v>1</v>
      </c>
      <c r="G482" s="6"/>
      <c r="H482" s="7">
        <f>I483 + I484</f>
        <v>0</v>
      </c>
      <c r="I482" s="7">
        <f t="shared" si="7"/>
        <v>0</v>
      </c>
      <c r="J482" s="8"/>
    </row>
    <row r="483" spans="1:10" ht="51.95" customHeight="1" x14ac:dyDescent="0.2">
      <c r="A483" s="9" t="s">
        <v>995</v>
      </c>
      <c r="B483" s="9" t="s">
        <v>996</v>
      </c>
      <c r="C483" s="9" t="s">
        <v>51</v>
      </c>
      <c r="D483" s="9" t="s">
        <v>997</v>
      </c>
      <c r="E483" s="10" t="s">
        <v>30</v>
      </c>
      <c r="F483" s="11">
        <v>967.88</v>
      </c>
      <c r="G483" s="12"/>
      <c r="H483" s="12">
        <f>(TRUNC(G483 * J4,2) + G483)</f>
        <v>0</v>
      </c>
      <c r="I483" s="12">
        <f t="shared" si="7"/>
        <v>0</v>
      </c>
      <c r="J483" s="13"/>
    </row>
    <row r="484" spans="1:10" ht="26.1" customHeight="1" x14ac:dyDescent="0.2">
      <c r="A484" s="9" t="s">
        <v>998</v>
      </c>
      <c r="B484" s="9" t="s">
        <v>150</v>
      </c>
      <c r="C484" s="9" t="s">
        <v>51</v>
      </c>
      <c r="D484" s="9" t="s">
        <v>151</v>
      </c>
      <c r="E484" s="10" t="s">
        <v>69</v>
      </c>
      <c r="F484" s="11">
        <v>8.9</v>
      </c>
      <c r="G484" s="12"/>
      <c r="H484" s="12">
        <f>(TRUNC(G484 * J4,2) + G484)</f>
        <v>0</v>
      </c>
      <c r="I484" s="12">
        <f t="shared" si="7"/>
        <v>0</v>
      </c>
      <c r="J484" s="13"/>
    </row>
    <row r="485" spans="1:10" ht="24" customHeight="1" x14ac:dyDescent="0.2">
      <c r="A485" s="4" t="s">
        <v>999</v>
      </c>
      <c r="B485" s="4" t="s">
        <v>13</v>
      </c>
      <c r="C485" s="4"/>
      <c r="D485" s="4" t="s">
        <v>839</v>
      </c>
      <c r="E485" s="5"/>
      <c r="F485" s="6">
        <v>1</v>
      </c>
      <c r="G485" s="6"/>
      <c r="H485" s="7">
        <f>I486 + I487 + I488 + I489 + I490 + I491 + I492 + I493</f>
        <v>0</v>
      </c>
      <c r="I485" s="7">
        <f t="shared" si="7"/>
        <v>0</v>
      </c>
      <c r="J485" s="8"/>
    </row>
    <row r="486" spans="1:10" ht="51.95" customHeight="1" x14ac:dyDescent="0.2">
      <c r="A486" s="9" t="s">
        <v>1000</v>
      </c>
      <c r="B486" s="9" t="s">
        <v>662</v>
      </c>
      <c r="C486" s="9" t="s">
        <v>51</v>
      </c>
      <c r="D486" s="9" t="s">
        <v>663</v>
      </c>
      <c r="E486" s="10" t="s">
        <v>30</v>
      </c>
      <c r="F486" s="11">
        <v>817.83</v>
      </c>
      <c r="G486" s="12"/>
      <c r="H486" s="12">
        <f>(TRUNC(G486 * J4,2) + G486)</f>
        <v>0</v>
      </c>
      <c r="I486" s="12">
        <f t="shared" si="7"/>
        <v>0</v>
      </c>
      <c r="J486" s="13"/>
    </row>
    <row r="487" spans="1:10" ht="39" customHeight="1" x14ac:dyDescent="0.2">
      <c r="A487" s="9" t="s">
        <v>1001</v>
      </c>
      <c r="B487" s="9" t="s">
        <v>842</v>
      </c>
      <c r="C487" s="9" t="s">
        <v>51</v>
      </c>
      <c r="D487" s="9" t="s">
        <v>843</v>
      </c>
      <c r="E487" s="10" t="s">
        <v>81</v>
      </c>
      <c r="F487" s="11">
        <v>5500</v>
      </c>
      <c r="G487" s="12"/>
      <c r="H487" s="12">
        <f>(TRUNC(G487 * J4,2) + G487)</f>
        <v>0</v>
      </c>
      <c r="I487" s="12">
        <f t="shared" si="7"/>
        <v>0</v>
      </c>
      <c r="J487" s="13"/>
    </row>
    <row r="488" spans="1:10" ht="39" customHeight="1" x14ac:dyDescent="0.2">
      <c r="A488" s="9" t="s">
        <v>1002</v>
      </c>
      <c r="B488" s="9" t="s">
        <v>161</v>
      </c>
      <c r="C488" s="9" t="s">
        <v>51</v>
      </c>
      <c r="D488" s="9" t="s">
        <v>162</v>
      </c>
      <c r="E488" s="10" t="s">
        <v>69</v>
      </c>
      <c r="F488" s="11">
        <v>88.8</v>
      </c>
      <c r="G488" s="12"/>
      <c r="H488" s="12">
        <f>(TRUNC(G488 * J4,2) + G488)</f>
        <v>0</v>
      </c>
      <c r="I488" s="12">
        <f t="shared" si="7"/>
        <v>0</v>
      </c>
      <c r="J488" s="13"/>
    </row>
    <row r="489" spans="1:10" ht="39" customHeight="1" x14ac:dyDescent="0.2">
      <c r="A489" s="9" t="s">
        <v>1003</v>
      </c>
      <c r="B489" s="9" t="s">
        <v>158</v>
      </c>
      <c r="C489" s="9" t="s">
        <v>51</v>
      </c>
      <c r="D489" s="9" t="s">
        <v>159</v>
      </c>
      <c r="E489" s="10" t="s">
        <v>30</v>
      </c>
      <c r="F489" s="11">
        <v>817.83</v>
      </c>
      <c r="G489" s="12"/>
      <c r="H489" s="12">
        <f>(TRUNC(G489 * J4,2) + G489)</f>
        <v>0</v>
      </c>
      <c r="I489" s="12">
        <f t="shared" si="7"/>
        <v>0</v>
      </c>
      <c r="J489" s="13"/>
    </row>
    <row r="490" spans="1:10" ht="26.1" customHeight="1" x14ac:dyDescent="0.2">
      <c r="A490" s="9" t="s">
        <v>1004</v>
      </c>
      <c r="B490" s="9" t="s">
        <v>167</v>
      </c>
      <c r="C490" s="9" t="s">
        <v>51</v>
      </c>
      <c r="D490" s="9" t="s">
        <v>168</v>
      </c>
      <c r="E490" s="10" t="s">
        <v>69</v>
      </c>
      <c r="F490" s="11">
        <v>60</v>
      </c>
      <c r="G490" s="12"/>
      <c r="H490" s="12">
        <f>(TRUNC(G490 * J4,2) + G490)</f>
        <v>0</v>
      </c>
      <c r="I490" s="12">
        <f t="shared" si="7"/>
        <v>0</v>
      </c>
      <c r="J490" s="13"/>
    </row>
    <row r="491" spans="1:10" ht="65.099999999999994" customHeight="1" x14ac:dyDescent="0.2">
      <c r="A491" s="9" t="s">
        <v>1005</v>
      </c>
      <c r="B491" s="9" t="s">
        <v>848</v>
      </c>
      <c r="C491" s="9" t="s">
        <v>24</v>
      </c>
      <c r="D491" s="9" t="s">
        <v>1006</v>
      </c>
      <c r="E491" s="10" t="s">
        <v>30</v>
      </c>
      <c r="F491" s="11">
        <v>82.8</v>
      </c>
      <c r="G491" s="12"/>
      <c r="H491" s="12">
        <f>(TRUNC(G491 * J4,2) + G491)</f>
        <v>0</v>
      </c>
      <c r="I491" s="12">
        <f t="shared" si="7"/>
        <v>0</v>
      </c>
      <c r="J491" s="13"/>
    </row>
    <row r="492" spans="1:10" ht="39" customHeight="1" x14ac:dyDescent="0.2">
      <c r="A492" s="9" t="s">
        <v>1007</v>
      </c>
      <c r="B492" s="9" t="s">
        <v>158</v>
      </c>
      <c r="C492" s="9" t="s">
        <v>51</v>
      </c>
      <c r="D492" s="9" t="s">
        <v>159</v>
      </c>
      <c r="E492" s="10" t="s">
        <v>30</v>
      </c>
      <c r="F492" s="11">
        <v>82.8</v>
      </c>
      <c r="G492" s="12"/>
      <c r="H492" s="12">
        <f>(TRUNC(G492 * J4,2) + G492)</f>
        <v>0</v>
      </c>
      <c r="I492" s="12">
        <f t="shared" si="7"/>
        <v>0</v>
      </c>
      <c r="J492" s="13"/>
    </row>
    <row r="493" spans="1:10" ht="26.1" customHeight="1" x14ac:dyDescent="0.2">
      <c r="A493" s="9" t="s">
        <v>1008</v>
      </c>
      <c r="B493" s="9" t="s">
        <v>164</v>
      </c>
      <c r="C493" s="9" t="s">
        <v>51</v>
      </c>
      <c r="D493" s="9" t="s">
        <v>165</v>
      </c>
      <c r="E493" s="10" t="s">
        <v>69</v>
      </c>
      <c r="F493" s="11">
        <v>120</v>
      </c>
      <c r="G493" s="12"/>
      <c r="H493" s="12">
        <f>(TRUNC(G493 * J4,2) + G493)</f>
        <v>0</v>
      </c>
      <c r="I493" s="12">
        <f t="shared" si="7"/>
        <v>0</v>
      </c>
      <c r="J493" s="13"/>
    </row>
    <row r="494" spans="1:10" ht="24" customHeight="1" x14ac:dyDescent="0.2">
      <c r="A494" s="4" t="s">
        <v>1009</v>
      </c>
      <c r="B494" s="4" t="s">
        <v>13</v>
      </c>
      <c r="C494" s="4"/>
      <c r="D494" s="4" t="s">
        <v>669</v>
      </c>
      <c r="E494" s="5"/>
      <c r="F494" s="6">
        <v>1</v>
      </c>
      <c r="G494" s="6"/>
      <c r="H494" s="7">
        <f>I495 + I496 + I497</f>
        <v>0</v>
      </c>
      <c r="I494" s="7">
        <f t="shared" si="7"/>
        <v>0</v>
      </c>
      <c r="J494" s="8"/>
    </row>
    <row r="495" spans="1:10" ht="39" customHeight="1" x14ac:dyDescent="0.2">
      <c r="A495" s="9" t="s">
        <v>1010</v>
      </c>
      <c r="B495" s="9" t="s">
        <v>484</v>
      </c>
      <c r="C495" s="9" t="s">
        <v>51</v>
      </c>
      <c r="D495" s="9" t="s">
        <v>485</v>
      </c>
      <c r="E495" s="10" t="s">
        <v>69</v>
      </c>
      <c r="F495" s="11">
        <v>42</v>
      </c>
      <c r="G495" s="12"/>
      <c r="H495" s="12">
        <f>(TRUNC(G495 * J4,2) + G495)</f>
        <v>0</v>
      </c>
      <c r="I495" s="12">
        <f t="shared" si="7"/>
        <v>0</v>
      </c>
      <c r="J495" s="13"/>
    </row>
    <row r="496" spans="1:10" ht="39" customHeight="1" x14ac:dyDescent="0.2">
      <c r="A496" s="9" t="s">
        <v>1011</v>
      </c>
      <c r="B496" s="9" t="s">
        <v>487</v>
      </c>
      <c r="C496" s="9" t="s">
        <v>51</v>
      </c>
      <c r="D496" s="9" t="s">
        <v>488</v>
      </c>
      <c r="E496" s="10" t="s">
        <v>69</v>
      </c>
      <c r="F496" s="11">
        <v>42</v>
      </c>
      <c r="G496" s="12"/>
      <c r="H496" s="12">
        <f>(TRUNC(G496 * J4,2) + G496)</f>
        <v>0</v>
      </c>
      <c r="I496" s="12">
        <f t="shared" si="7"/>
        <v>0</v>
      </c>
      <c r="J496" s="13"/>
    </row>
    <row r="497" spans="1:10" ht="39" customHeight="1" x14ac:dyDescent="0.2">
      <c r="A497" s="9" t="s">
        <v>1012</v>
      </c>
      <c r="B497" s="9" t="s">
        <v>490</v>
      </c>
      <c r="C497" s="9" t="s">
        <v>51</v>
      </c>
      <c r="D497" s="9" t="s">
        <v>491</v>
      </c>
      <c r="E497" s="10" t="s">
        <v>26</v>
      </c>
      <c r="F497" s="11">
        <v>8</v>
      </c>
      <c r="G497" s="12"/>
      <c r="H497" s="12">
        <f>(TRUNC(G497 * J4,2) + G497)</f>
        <v>0</v>
      </c>
      <c r="I497" s="12">
        <f t="shared" si="7"/>
        <v>0</v>
      </c>
      <c r="J497" s="13"/>
    </row>
    <row r="498" spans="1:10" ht="24" customHeight="1" x14ac:dyDescent="0.2">
      <c r="A498" s="4" t="s">
        <v>1013</v>
      </c>
      <c r="B498" s="4" t="s">
        <v>13</v>
      </c>
      <c r="C498" s="4"/>
      <c r="D498" s="4" t="s">
        <v>170</v>
      </c>
      <c r="E498" s="5"/>
      <c r="F498" s="6">
        <v>1</v>
      </c>
      <c r="G498" s="6"/>
      <c r="H498" s="7">
        <f>I499 + I500</f>
        <v>0</v>
      </c>
      <c r="I498" s="7">
        <f t="shared" si="7"/>
        <v>0</v>
      </c>
      <c r="J498" s="8"/>
    </row>
    <row r="499" spans="1:10" ht="39" customHeight="1" x14ac:dyDescent="0.2">
      <c r="A499" s="9" t="s">
        <v>1014</v>
      </c>
      <c r="B499" s="9" t="s">
        <v>172</v>
      </c>
      <c r="C499" s="9" t="s">
        <v>51</v>
      </c>
      <c r="D499" s="9" t="s">
        <v>173</v>
      </c>
      <c r="E499" s="10" t="s">
        <v>30</v>
      </c>
      <c r="F499" s="11">
        <v>1948.8</v>
      </c>
      <c r="G499" s="12"/>
      <c r="H499" s="12">
        <f>(TRUNC(G499 * J4,2) + G499)</f>
        <v>0</v>
      </c>
      <c r="I499" s="12">
        <f t="shared" si="7"/>
        <v>0</v>
      </c>
      <c r="J499" s="13"/>
    </row>
    <row r="500" spans="1:10" ht="51.95" customHeight="1" x14ac:dyDescent="0.2">
      <c r="A500" s="9" t="s">
        <v>1015</v>
      </c>
      <c r="B500" s="9" t="s">
        <v>178</v>
      </c>
      <c r="C500" s="9" t="s">
        <v>51</v>
      </c>
      <c r="D500" s="9" t="s">
        <v>179</v>
      </c>
      <c r="E500" s="10" t="s">
        <v>30</v>
      </c>
      <c r="F500" s="11">
        <v>1948.8</v>
      </c>
      <c r="G500" s="12"/>
      <c r="H500" s="12">
        <f>(TRUNC(G500 * J4,2) + G500)</f>
        <v>0</v>
      </c>
      <c r="I500" s="12">
        <f t="shared" si="7"/>
        <v>0</v>
      </c>
      <c r="J500" s="13"/>
    </row>
    <row r="501" spans="1:10" ht="24" customHeight="1" x14ac:dyDescent="0.2">
      <c r="A501" s="4" t="s">
        <v>1016</v>
      </c>
      <c r="B501" s="4" t="s">
        <v>13</v>
      </c>
      <c r="C501" s="4"/>
      <c r="D501" s="4" t="s">
        <v>196</v>
      </c>
      <c r="E501" s="5"/>
      <c r="F501" s="6">
        <v>1</v>
      </c>
      <c r="G501" s="6"/>
      <c r="H501" s="7">
        <f>I502 + I503 + I504 + I505 + I506</f>
        <v>0</v>
      </c>
      <c r="I501" s="7">
        <f t="shared" si="7"/>
        <v>0</v>
      </c>
      <c r="J501" s="8"/>
    </row>
    <row r="502" spans="1:10" ht="26.1" customHeight="1" x14ac:dyDescent="0.2">
      <c r="A502" s="9" t="s">
        <v>1017</v>
      </c>
      <c r="B502" s="9" t="s">
        <v>198</v>
      </c>
      <c r="C502" s="9" t="s">
        <v>51</v>
      </c>
      <c r="D502" s="9" t="s">
        <v>199</v>
      </c>
      <c r="E502" s="10" t="s">
        <v>56</v>
      </c>
      <c r="F502" s="11">
        <v>6.54</v>
      </c>
      <c r="G502" s="12"/>
      <c r="H502" s="12">
        <f>(TRUNC(G502 * J4,2) + G502)</f>
        <v>0</v>
      </c>
      <c r="I502" s="12">
        <f t="shared" si="7"/>
        <v>0</v>
      </c>
      <c r="J502" s="13"/>
    </row>
    <row r="503" spans="1:10" ht="39" customHeight="1" x14ac:dyDescent="0.2">
      <c r="A503" s="9" t="s">
        <v>1018</v>
      </c>
      <c r="B503" s="9" t="s">
        <v>682</v>
      </c>
      <c r="C503" s="9" t="s">
        <v>51</v>
      </c>
      <c r="D503" s="9" t="s">
        <v>683</v>
      </c>
      <c r="E503" s="10" t="s">
        <v>30</v>
      </c>
      <c r="F503" s="11">
        <v>10.46</v>
      </c>
      <c r="G503" s="12"/>
      <c r="H503" s="12">
        <f>(TRUNC(G503 * J4,2) + G503)</f>
        <v>0</v>
      </c>
      <c r="I503" s="12">
        <f t="shared" si="7"/>
        <v>0</v>
      </c>
      <c r="J503" s="13"/>
    </row>
    <row r="504" spans="1:10" ht="26.1" customHeight="1" x14ac:dyDescent="0.2">
      <c r="A504" s="9" t="s">
        <v>1019</v>
      </c>
      <c r="B504" s="9" t="s">
        <v>863</v>
      </c>
      <c r="C504" s="9" t="s">
        <v>51</v>
      </c>
      <c r="D504" s="9" t="s">
        <v>864</v>
      </c>
      <c r="E504" s="10" t="s">
        <v>30</v>
      </c>
      <c r="F504" s="11">
        <v>876</v>
      </c>
      <c r="G504" s="12"/>
      <c r="H504" s="12">
        <f>(TRUNC(G504 * J4,2) + G504)</f>
        <v>0</v>
      </c>
      <c r="I504" s="12">
        <f t="shared" si="7"/>
        <v>0</v>
      </c>
      <c r="J504" s="13"/>
    </row>
    <row r="505" spans="1:10" ht="26.1" customHeight="1" x14ac:dyDescent="0.2">
      <c r="A505" s="9" t="s">
        <v>1020</v>
      </c>
      <c r="B505" s="9" t="s">
        <v>207</v>
      </c>
      <c r="C505" s="9" t="s">
        <v>51</v>
      </c>
      <c r="D505" s="9" t="s">
        <v>208</v>
      </c>
      <c r="E505" s="10" t="s">
        <v>30</v>
      </c>
      <c r="F505" s="11">
        <v>876.16</v>
      </c>
      <c r="G505" s="12"/>
      <c r="H505" s="12">
        <f>(TRUNC(G505 * J4,2) + G505)</f>
        <v>0</v>
      </c>
      <c r="I505" s="12">
        <f t="shared" si="7"/>
        <v>0</v>
      </c>
      <c r="J505" s="13"/>
    </row>
    <row r="506" spans="1:10" ht="26.1" customHeight="1" x14ac:dyDescent="0.2">
      <c r="A506" s="9" t="s">
        <v>1021</v>
      </c>
      <c r="B506" s="9" t="s">
        <v>687</v>
      </c>
      <c r="C506" s="9" t="s">
        <v>51</v>
      </c>
      <c r="D506" s="9" t="s">
        <v>688</v>
      </c>
      <c r="E506" s="10" t="s">
        <v>30</v>
      </c>
      <c r="F506" s="11">
        <v>876.16</v>
      </c>
      <c r="G506" s="12"/>
      <c r="H506" s="12">
        <f>(TRUNC(G506 * J4,2) + G506)</f>
        <v>0</v>
      </c>
      <c r="I506" s="12">
        <f t="shared" si="7"/>
        <v>0</v>
      </c>
      <c r="J506" s="13"/>
    </row>
    <row r="507" spans="1:10" ht="24" customHeight="1" x14ac:dyDescent="0.2">
      <c r="A507" s="4" t="s">
        <v>1022</v>
      </c>
      <c r="B507" s="4" t="s">
        <v>13</v>
      </c>
      <c r="C507" s="4"/>
      <c r="D507" s="4" t="s">
        <v>216</v>
      </c>
      <c r="E507" s="5"/>
      <c r="F507" s="6">
        <v>1</v>
      </c>
      <c r="G507" s="6"/>
      <c r="H507" s="7">
        <f>I508</f>
        <v>0</v>
      </c>
      <c r="I507" s="7">
        <f t="shared" si="7"/>
        <v>0</v>
      </c>
      <c r="J507" s="8"/>
    </row>
    <row r="508" spans="1:10" ht="26.1" customHeight="1" x14ac:dyDescent="0.2">
      <c r="A508" s="9" t="s">
        <v>1023</v>
      </c>
      <c r="B508" s="9" t="s">
        <v>870</v>
      </c>
      <c r="C508" s="9" t="s">
        <v>24</v>
      </c>
      <c r="D508" s="9" t="s">
        <v>871</v>
      </c>
      <c r="E508" s="10" t="s">
        <v>30</v>
      </c>
      <c r="F508" s="11">
        <v>36</v>
      </c>
      <c r="G508" s="12"/>
      <c r="H508" s="12">
        <f>(TRUNC(G508 * J4,2) + G508)</f>
        <v>0</v>
      </c>
      <c r="I508" s="12">
        <f t="shared" si="7"/>
        <v>0</v>
      </c>
      <c r="J508" s="13"/>
    </row>
    <row r="509" spans="1:10" ht="24" customHeight="1" x14ac:dyDescent="0.2">
      <c r="A509" s="4" t="s">
        <v>1024</v>
      </c>
      <c r="B509" s="4" t="s">
        <v>13</v>
      </c>
      <c r="C509" s="4"/>
      <c r="D509" s="4" t="s">
        <v>1025</v>
      </c>
      <c r="E509" s="5"/>
      <c r="F509" s="6">
        <v>1</v>
      </c>
      <c r="G509" s="6"/>
      <c r="H509" s="7">
        <f>I510 + I511 + I512 + I513 + I514 + I515 + I516 + I517 + I518 + I519 + I520 + I521 + I522 + I523 + I524 + I525 + I526 + I527 + I528 + I529 + I530 + I531 + I532 + I533 + I534 + I535 + I536 + I537 + I538 + I539 + I540 + I541</f>
        <v>0</v>
      </c>
      <c r="I509" s="7">
        <f t="shared" si="7"/>
        <v>0</v>
      </c>
      <c r="J509" s="8"/>
    </row>
    <row r="510" spans="1:10" ht="39" customHeight="1" x14ac:dyDescent="0.2">
      <c r="A510" s="9" t="s">
        <v>1026</v>
      </c>
      <c r="B510" s="9" t="s">
        <v>701</v>
      </c>
      <c r="C510" s="9" t="s">
        <v>51</v>
      </c>
      <c r="D510" s="9" t="s">
        <v>702</v>
      </c>
      <c r="E510" s="10" t="s">
        <v>69</v>
      </c>
      <c r="F510" s="11">
        <v>1910</v>
      </c>
      <c r="G510" s="12"/>
      <c r="H510" s="12">
        <f>(TRUNC(G510 * J4,2) + G510)</f>
        <v>0</v>
      </c>
      <c r="I510" s="12">
        <f t="shared" si="7"/>
        <v>0</v>
      </c>
      <c r="J510" s="13"/>
    </row>
    <row r="511" spans="1:10" ht="39" customHeight="1" x14ac:dyDescent="0.2">
      <c r="A511" s="9" t="s">
        <v>1027</v>
      </c>
      <c r="B511" s="9" t="s">
        <v>704</v>
      </c>
      <c r="C511" s="9" t="s">
        <v>51</v>
      </c>
      <c r="D511" s="9" t="s">
        <v>705</v>
      </c>
      <c r="E511" s="10" t="s">
        <v>69</v>
      </c>
      <c r="F511" s="11">
        <v>10</v>
      </c>
      <c r="G511" s="12"/>
      <c r="H511" s="12">
        <f>(TRUNC(G511 * J4,2) + G511)</f>
        <v>0</v>
      </c>
      <c r="I511" s="12">
        <f t="shared" si="7"/>
        <v>0</v>
      </c>
      <c r="J511" s="13"/>
    </row>
    <row r="512" spans="1:10" ht="39" customHeight="1" x14ac:dyDescent="0.2">
      <c r="A512" s="9" t="s">
        <v>1028</v>
      </c>
      <c r="B512" s="9" t="s">
        <v>253</v>
      </c>
      <c r="C512" s="9" t="s">
        <v>51</v>
      </c>
      <c r="D512" s="9" t="s">
        <v>254</v>
      </c>
      <c r="E512" s="10" t="s">
        <v>69</v>
      </c>
      <c r="F512" s="11">
        <v>380</v>
      </c>
      <c r="G512" s="12"/>
      <c r="H512" s="12">
        <f>(TRUNC(G512 * J4,2) + G512)</f>
        <v>0</v>
      </c>
      <c r="I512" s="12">
        <f t="shared" si="7"/>
        <v>0</v>
      </c>
      <c r="J512" s="13"/>
    </row>
    <row r="513" spans="1:10" ht="39" customHeight="1" x14ac:dyDescent="0.2">
      <c r="A513" s="9" t="s">
        <v>1029</v>
      </c>
      <c r="B513" s="9" t="s">
        <v>259</v>
      </c>
      <c r="C513" s="9" t="s">
        <v>51</v>
      </c>
      <c r="D513" s="9" t="s">
        <v>260</v>
      </c>
      <c r="E513" s="10" t="s">
        <v>69</v>
      </c>
      <c r="F513" s="11">
        <v>550</v>
      </c>
      <c r="G513" s="12"/>
      <c r="H513" s="12">
        <f>(TRUNC(G513 * J4,2) + G513)</f>
        <v>0</v>
      </c>
      <c r="I513" s="12">
        <f t="shared" si="7"/>
        <v>0</v>
      </c>
      <c r="J513" s="13"/>
    </row>
    <row r="514" spans="1:10" ht="39" customHeight="1" x14ac:dyDescent="0.2">
      <c r="A514" s="9" t="s">
        <v>1030</v>
      </c>
      <c r="B514" s="9" t="s">
        <v>265</v>
      </c>
      <c r="C514" s="9" t="s">
        <v>51</v>
      </c>
      <c r="D514" s="9" t="s">
        <v>266</v>
      </c>
      <c r="E514" s="10" t="s">
        <v>26</v>
      </c>
      <c r="F514" s="11">
        <v>1</v>
      </c>
      <c r="G514" s="12"/>
      <c r="H514" s="12">
        <f>(TRUNC(G514 * J4,2) + G514)</f>
        <v>0</v>
      </c>
      <c r="I514" s="12">
        <f t="shared" si="7"/>
        <v>0</v>
      </c>
      <c r="J514" s="13"/>
    </row>
    <row r="515" spans="1:10" ht="39" customHeight="1" x14ac:dyDescent="0.2">
      <c r="A515" s="9" t="s">
        <v>1031</v>
      </c>
      <c r="B515" s="9" t="s">
        <v>538</v>
      </c>
      <c r="C515" s="9" t="s">
        <v>51</v>
      </c>
      <c r="D515" s="9" t="s">
        <v>539</v>
      </c>
      <c r="E515" s="10" t="s">
        <v>26</v>
      </c>
      <c r="F515" s="11">
        <v>20</v>
      </c>
      <c r="G515" s="12"/>
      <c r="H515" s="12">
        <f>(TRUNC(G515 * J4,2) + G515)</f>
        <v>0</v>
      </c>
      <c r="I515" s="12">
        <f t="shared" si="7"/>
        <v>0</v>
      </c>
      <c r="J515" s="13"/>
    </row>
    <row r="516" spans="1:10" ht="39" customHeight="1" x14ac:dyDescent="0.2">
      <c r="A516" s="9" t="s">
        <v>1032</v>
      </c>
      <c r="B516" s="9" t="s">
        <v>1033</v>
      </c>
      <c r="C516" s="9" t="s">
        <v>24</v>
      </c>
      <c r="D516" s="9" t="s">
        <v>1034</v>
      </c>
      <c r="E516" s="10" t="s">
        <v>533</v>
      </c>
      <c r="F516" s="11">
        <v>90</v>
      </c>
      <c r="G516" s="12"/>
      <c r="H516" s="12">
        <f>(TRUNC(G516 * J4,2) + G516)</f>
        <v>0</v>
      </c>
      <c r="I516" s="12">
        <f t="shared" si="7"/>
        <v>0</v>
      </c>
      <c r="J516" s="13"/>
    </row>
    <row r="517" spans="1:10" ht="51.95" customHeight="1" x14ac:dyDescent="0.2">
      <c r="A517" s="9" t="s">
        <v>1035</v>
      </c>
      <c r="B517" s="9" t="s">
        <v>333</v>
      </c>
      <c r="C517" s="9" t="s">
        <v>51</v>
      </c>
      <c r="D517" s="9" t="s">
        <v>334</v>
      </c>
      <c r="E517" s="10" t="s">
        <v>69</v>
      </c>
      <c r="F517" s="11">
        <v>90</v>
      </c>
      <c r="G517" s="12"/>
      <c r="H517" s="12">
        <f>(TRUNC(G517 * J4,2) + G517)</f>
        <v>0</v>
      </c>
      <c r="I517" s="12">
        <f t="shared" si="7"/>
        <v>0</v>
      </c>
      <c r="J517" s="13"/>
    </row>
    <row r="518" spans="1:10" ht="39" customHeight="1" x14ac:dyDescent="0.2">
      <c r="A518" s="9" t="s">
        <v>1036</v>
      </c>
      <c r="B518" s="9" t="s">
        <v>721</v>
      </c>
      <c r="C518" s="9" t="s">
        <v>51</v>
      </c>
      <c r="D518" s="9" t="s">
        <v>722</v>
      </c>
      <c r="E518" s="10" t="s">
        <v>69</v>
      </c>
      <c r="F518" s="11">
        <v>10</v>
      </c>
      <c r="G518" s="12"/>
      <c r="H518" s="12">
        <f>(TRUNC(G518 * J4,2) + G518)</f>
        <v>0</v>
      </c>
      <c r="I518" s="12">
        <f t="shared" ref="I518:I581" si="8">TRUNC(F518 * H518,2)</f>
        <v>0</v>
      </c>
      <c r="J518" s="13"/>
    </row>
    <row r="519" spans="1:10" ht="39" customHeight="1" x14ac:dyDescent="0.2">
      <c r="A519" s="9" t="s">
        <v>1037</v>
      </c>
      <c r="B519" s="9" t="s">
        <v>321</v>
      </c>
      <c r="C519" s="9" t="s">
        <v>51</v>
      </c>
      <c r="D519" s="9" t="s">
        <v>322</v>
      </c>
      <c r="E519" s="10" t="s">
        <v>69</v>
      </c>
      <c r="F519" s="11">
        <v>210</v>
      </c>
      <c r="G519" s="12"/>
      <c r="H519" s="12">
        <f>(TRUNC(G519 * J4,2) + G519)</f>
        <v>0</v>
      </c>
      <c r="I519" s="12">
        <f t="shared" si="8"/>
        <v>0</v>
      </c>
      <c r="J519" s="13"/>
    </row>
    <row r="520" spans="1:10" ht="51.95" customHeight="1" x14ac:dyDescent="0.2">
      <c r="A520" s="9" t="s">
        <v>1038</v>
      </c>
      <c r="B520" s="9" t="s">
        <v>752</v>
      </c>
      <c r="C520" s="9" t="s">
        <v>51</v>
      </c>
      <c r="D520" s="9" t="s">
        <v>753</v>
      </c>
      <c r="E520" s="10" t="s">
        <v>69</v>
      </c>
      <c r="F520" s="11">
        <v>10</v>
      </c>
      <c r="G520" s="12"/>
      <c r="H520" s="12">
        <f>(TRUNC(G520 * J4,2) + G520)</f>
        <v>0</v>
      </c>
      <c r="I520" s="12">
        <f t="shared" si="8"/>
        <v>0</v>
      </c>
      <c r="J520" s="13"/>
    </row>
    <row r="521" spans="1:10" ht="26.1" customHeight="1" x14ac:dyDescent="0.2">
      <c r="A521" s="9" t="s">
        <v>1039</v>
      </c>
      <c r="B521" s="9" t="s">
        <v>903</v>
      </c>
      <c r="C521" s="9" t="s">
        <v>51</v>
      </c>
      <c r="D521" s="9" t="s">
        <v>904</v>
      </c>
      <c r="E521" s="10" t="s">
        <v>26</v>
      </c>
      <c r="F521" s="11">
        <v>30</v>
      </c>
      <c r="G521" s="12"/>
      <c r="H521" s="12">
        <f>(TRUNC(G521 * J4,2) + G521)</f>
        <v>0</v>
      </c>
      <c r="I521" s="12">
        <f t="shared" si="8"/>
        <v>0</v>
      </c>
      <c r="J521" s="13"/>
    </row>
    <row r="522" spans="1:10" ht="39" customHeight="1" x14ac:dyDescent="0.2">
      <c r="A522" s="9" t="s">
        <v>1040</v>
      </c>
      <c r="B522" s="9" t="s">
        <v>906</v>
      </c>
      <c r="C522" s="9" t="s">
        <v>51</v>
      </c>
      <c r="D522" s="9" t="s">
        <v>907</v>
      </c>
      <c r="E522" s="10" t="s">
        <v>26</v>
      </c>
      <c r="F522" s="11">
        <v>1</v>
      </c>
      <c r="G522" s="12"/>
      <c r="H522" s="12">
        <f>(TRUNC(G522 * J4,2) + G522)</f>
        <v>0</v>
      </c>
      <c r="I522" s="12">
        <f t="shared" si="8"/>
        <v>0</v>
      </c>
      <c r="J522" s="13"/>
    </row>
    <row r="523" spans="1:10" ht="51.95" customHeight="1" x14ac:dyDescent="0.2">
      <c r="A523" s="9" t="s">
        <v>1041</v>
      </c>
      <c r="B523" s="9" t="s">
        <v>336</v>
      </c>
      <c r="C523" s="9" t="s">
        <v>51</v>
      </c>
      <c r="D523" s="9" t="s">
        <v>337</v>
      </c>
      <c r="E523" s="10" t="s">
        <v>69</v>
      </c>
      <c r="F523" s="11">
        <v>150</v>
      </c>
      <c r="G523" s="12"/>
      <c r="H523" s="12">
        <f>(TRUNC(G523 * J4,2) + G523)</f>
        <v>0</v>
      </c>
      <c r="I523" s="12">
        <f t="shared" si="8"/>
        <v>0</v>
      </c>
      <c r="J523" s="13"/>
    </row>
    <row r="524" spans="1:10" ht="26.1" customHeight="1" x14ac:dyDescent="0.2">
      <c r="A524" s="9" t="s">
        <v>1042</v>
      </c>
      <c r="B524" s="9" t="s">
        <v>757</v>
      </c>
      <c r="C524" s="9" t="s">
        <v>24</v>
      </c>
      <c r="D524" s="9" t="s">
        <v>758</v>
      </c>
      <c r="E524" s="10" t="s">
        <v>19</v>
      </c>
      <c r="F524" s="11">
        <v>50</v>
      </c>
      <c r="G524" s="12"/>
      <c r="H524" s="12">
        <f>(TRUNC(G524 * J4,2) + G524)</f>
        <v>0</v>
      </c>
      <c r="I524" s="12">
        <f t="shared" si="8"/>
        <v>0</v>
      </c>
      <c r="J524" s="13"/>
    </row>
    <row r="525" spans="1:10" ht="26.1" customHeight="1" x14ac:dyDescent="0.2">
      <c r="A525" s="9" t="s">
        <v>1043</v>
      </c>
      <c r="B525" s="9" t="s">
        <v>909</v>
      </c>
      <c r="C525" s="9" t="s">
        <v>51</v>
      </c>
      <c r="D525" s="9" t="s">
        <v>910</v>
      </c>
      <c r="E525" s="10" t="s">
        <v>26</v>
      </c>
      <c r="F525" s="11">
        <v>1</v>
      </c>
      <c r="G525" s="12"/>
      <c r="H525" s="12">
        <f>(TRUNC(G525 * J4,2) + G525)</f>
        <v>0</v>
      </c>
      <c r="I525" s="12">
        <f t="shared" si="8"/>
        <v>0</v>
      </c>
      <c r="J525" s="13"/>
    </row>
    <row r="526" spans="1:10" ht="51.95" customHeight="1" x14ac:dyDescent="0.2">
      <c r="A526" s="9" t="s">
        <v>1044</v>
      </c>
      <c r="B526" s="9" t="s">
        <v>271</v>
      </c>
      <c r="C526" s="9" t="s">
        <v>51</v>
      </c>
      <c r="D526" s="9" t="s">
        <v>272</v>
      </c>
      <c r="E526" s="10" t="s">
        <v>26</v>
      </c>
      <c r="F526" s="11">
        <v>1</v>
      </c>
      <c r="G526" s="12"/>
      <c r="H526" s="12">
        <f>(TRUNC(G526 * J4,2) + G526)</f>
        <v>0</v>
      </c>
      <c r="I526" s="12">
        <f t="shared" si="8"/>
        <v>0</v>
      </c>
      <c r="J526" s="13"/>
    </row>
    <row r="527" spans="1:10" ht="26.1" customHeight="1" x14ac:dyDescent="0.2">
      <c r="A527" s="9" t="s">
        <v>1045</v>
      </c>
      <c r="B527" s="9" t="s">
        <v>715</v>
      </c>
      <c r="C527" s="9" t="s">
        <v>51</v>
      </c>
      <c r="D527" s="9" t="s">
        <v>716</v>
      </c>
      <c r="E527" s="10" t="s">
        <v>26</v>
      </c>
      <c r="F527" s="11">
        <v>1</v>
      </c>
      <c r="G527" s="12"/>
      <c r="H527" s="12">
        <f>(TRUNC(G527 * J4,2) + G527)</f>
        <v>0</v>
      </c>
      <c r="I527" s="12">
        <f t="shared" si="8"/>
        <v>0</v>
      </c>
      <c r="J527" s="13"/>
    </row>
    <row r="528" spans="1:10" ht="26.1" customHeight="1" x14ac:dyDescent="0.2">
      <c r="A528" s="9" t="s">
        <v>1046</v>
      </c>
      <c r="B528" s="9" t="s">
        <v>715</v>
      </c>
      <c r="C528" s="9" t="s">
        <v>51</v>
      </c>
      <c r="D528" s="9" t="s">
        <v>716</v>
      </c>
      <c r="E528" s="10" t="s">
        <v>26</v>
      </c>
      <c r="F528" s="11">
        <v>6</v>
      </c>
      <c r="G528" s="12"/>
      <c r="H528" s="12">
        <f>(TRUNC(G528 * J4,2) + G528)</f>
        <v>0</v>
      </c>
      <c r="I528" s="12">
        <f t="shared" si="8"/>
        <v>0</v>
      </c>
      <c r="J528" s="13"/>
    </row>
    <row r="529" spans="1:10" ht="26.1" customHeight="1" x14ac:dyDescent="0.2">
      <c r="A529" s="9" t="s">
        <v>1047</v>
      </c>
      <c r="B529" s="9" t="s">
        <v>715</v>
      </c>
      <c r="C529" s="9" t="s">
        <v>51</v>
      </c>
      <c r="D529" s="9" t="s">
        <v>716</v>
      </c>
      <c r="E529" s="10" t="s">
        <v>26</v>
      </c>
      <c r="F529" s="11">
        <v>4</v>
      </c>
      <c r="G529" s="12"/>
      <c r="H529" s="12">
        <f>(TRUNC(G529 * J4,2) + G529)</f>
        <v>0</v>
      </c>
      <c r="I529" s="12">
        <f t="shared" si="8"/>
        <v>0</v>
      </c>
      <c r="J529" s="13"/>
    </row>
    <row r="530" spans="1:10" ht="26.1" customHeight="1" x14ac:dyDescent="0.2">
      <c r="A530" s="9" t="s">
        <v>1048</v>
      </c>
      <c r="B530" s="9" t="s">
        <v>715</v>
      </c>
      <c r="C530" s="9" t="s">
        <v>51</v>
      </c>
      <c r="D530" s="9" t="s">
        <v>716</v>
      </c>
      <c r="E530" s="10" t="s">
        <v>26</v>
      </c>
      <c r="F530" s="11">
        <v>6</v>
      </c>
      <c r="G530" s="12"/>
      <c r="H530" s="12">
        <f>(TRUNC(G530 * J4,2) + G530)</f>
        <v>0</v>
      </c>
      <c r="I530" s="12">
        <f t="shared" si="8"/>
        <v>0</v>
      </c>
      <c r="J530" s="13"/>
    </row>
    <row r="531" spans="1:10" ht="39" customHeight="1" x14ac:dyDescent="0.2">
      <c r="A531" s="9" t="s">
        <v>1049</v>
      </c>
      <c r="B531" s="9" t="s">
        <v>321</v>
      </c>
      <c r="C531" s="9" t="s">
        <v>51</v>
      </c>
      <c r="D531" s="9" t="s">
        <v>322</v>
      </c>
      <c r="E531" s="10" t="s">
        <v>69</v>
      </c>
      <c r="F531" s="11">
        <v>128</v>
      </c>
      <c r="G531" s="12"/>
      <c r="H531" s="12">
        <f>(TRUNC(G531 * J4,2) + G531)</f>
        <v>0</v>
      </c>
      <c r="I531" s="12">
        <f t="shared" si="8"/>
        <v>0</v>
      </c>
      <c r="J531" s="13"/>
    </row>
    <row r="532" spans="1:10" ht="39" customHeight="1" x14ac:dyDescent="0.2">
      <c r="A532" s="9" t="s">
        <v>1050</v>
      </c>
      <c r="B532" s="9" t="s">
        <v>725</v>
      </c>
      <c r="C532" s="9" t="s">
        <v>51</v>
      </c>
      <c r="D532" s="9" t="s">
        <v>726</v>
      </c>
      <c r="E532" s="10" t="s">
        <v>69</v>
      </c>
      <c r="F532" s="11">
        <v>50</v>
      </c>
      <c r="G532" s="12"/>
      <c r="H532" s="12">
        <f>(TRUNC(G532 * J4,2) + G532)</f>
        <v>0</v>
      </c>
      <c r="I532" s="12">
        <f t="shared" si="8"/>
        <v>0</v>
      </c>
      <c r="J532" s="13"/>
    </row>
    <row r="533" spans="1:10" ht="39" customHeight="1" x14ac:dyDescent="0.2">
      <c r="A533" s="9" t="s">
        <v>1051</v>
      </c>
      <c r="B533" s="9" t="s">
        <v>730</v>
      </c>
      <c r="C533" s="9" t="s">
        <v>51</v>
      </c>
      <c r="D533" s="9" t="s">
        <v>731</v>
      </c>
      <c r="E533" s="10" t="s">
        <v>26</v>
      </c>
      <c r="F533" s="11">
        <v>8</v>
      </c>
      <c r="G533" s="12"/>
      <c r="H533" s="12">
        <f>(TRUNC(G533 * J4,2) + G533)</f>
        <v>0</v>
      </c>
      <c r="I533" s="12">
        <f t="shared" si="8"/>
        <v>0</v>
      </c>
      <c r="J533" s="13"/>
    </row>
    <row r="534" spans="1:10" ht="39" customHeight="1" x14ac:dyDescent="0.2">
      <c r="A534" s="9" t="s">
        <v>1052</v>
      </c>
      <c r="B534" s="9" t="s">
        <v>736</v>
      </c>
      <c r="C534" s="9" t="s">
        <v>51</v>
      </c>
      <c r="D534" s="9" t="s">
        <v>737</v>
      </c>
      <c r="E534" s="10" t="s">
        <v>26</v>
      </c>
      <c r="F534" s="11">
        <v>12</v>
      </c>
      <c r="G534" s="12"/>
      <c r="H534" s="12">
        <f>(TRUNC(G534 * J4,2) + G534)</f>
        <v>0</v>
      </c>
      <c r="I534" s="12">
        <f t="shared" si="8"/>
        <v>0</v>
      </c>
      <c r="J534" s="13"/>
    </row>
    <row r="535" spans="1:10" ht="39" customHeight="1" x14ac:dyDescent="0.2">
      <c r="A535" s="9" t="s">
        <v>1053</v>
      </c>
      <c r="B535" s="9" t="s">
        <v>298</v>
      </c>
      <c r="C535" s="9" t="s">
        <v>51</v>
      </c>
      <c r="D535" s="9" t="s">
        <v>299</v>
      </c>
      <c r="E535" s="10" t="s">
        <v>26</v>
      </c>
      <c r="F535" s="11">
        <v>1</v>
      </c>
      <c r="G535" s="12"/>
      <c r="H535" s="12">
        <f>(TRUNC(G535 * J4,2) + G535)</f>
        <v>0</v>
      </c>
      <c r="I535" s="12">
        <f t="shared" si="8"/>
        <v>0</v>
      </c>
      <c r="J535" s="13"/>
    </row>
    <row r="536" spans="1:10" ht="26.1" customHeight="1" x14ac:dyDescent="0.2">
      <c r="A536" s="9" t="s">
        <v>1054</v>
      </c>
      <c r="B536" s="9" t="s">
        <v>927</v>
      </c>
      <c r="C536" s="9" t="s">
        <v>51</v>
      </c>
      <c r="D536" s="9" t="s">
        <v>928</v>
      </c>
      <c r="E536" s="10" t="s">
        <v>26</v>
      </c>
      <c r="F536" s="11">
        <v>60</v>
      </c>
      <c r="G536" s="12"/>
      <c r="H536" s="12">
        <f>(TRUNC(G536 * J4,2) + G536)</f>
        <v>0</v>
      </c>
      <c r="I536" s="12">
        <f t="shared" si="8"/>
        <v>0</v>
      </c>
      <c r="J536" s="13"/>
    </row>
    <row r="537" spans="1:10" ht="26.1" customHeight="1" x14ac:dyDescent="0.2">
      <c r="A537" s="9" t="s">
        <v>1055</v>
      </c>
      <c r="B537" s="9" t="s">
        <v>1056</v>
      </c>
      <c r="C537" s="9" t="s">
        <v>24</v>
      </c>
      <c r="D537" s="9" t="s">
        <v>1057</v>
      </c>
      <c r="E537" s="10" t="s">
        <v>1058</v>
      </c>
      <c r="F537" s="11">
        <v>37.979999999999997</v>
      </c>
      <c r="G537" s="12"/>
      <c r="H537" s="12">
        <f>(TRUNC(G537 * J4,2) + G537)</f>
        <v>0</v>
      </c>
      <c r="I537" s="12">
        <f t="shared" si="8"/>
        <v>0</v>
      </c>
      <c r="J537" s="13"/>
    </row>
    <row r="538" spans="1:10" ht="24" customHeight="1" x14ac:dyDescent="0.2">
      <c r="A538" s="9" t="s">
        <v>1059</v>
      </c>
      <c r="B538" s="9" t="s">
        <v>1060</v>
      </c>
      <c r="C538" s="9" t="s">
        <v>24</v>
      </c>
      <c r="D538" s="9" t="s">
        <v>1061</v>
      </c>
      <c r="E538" s="10" t="s">
        <v>1058</v>
      </c>
      <c r="F538" s="11">
        <v>180</v>
      </c>
      <c r="G538" s="12"/>
      <c r="H538" s="12">
        <f>(TRUNC(G538 * J4,2) + G538)</f>
        <v>0</v>
      </c>
      <c r="I538" s="12">
        <f t="shared" si="8"/>
        <v>0</v>
      </c>
      <c r="J538" s="13"/>
    </row>
    <row r="539" spans="1:10" ht="26.1" customHeight="1" x14ac:dyDescent="0.2">
      <c r="A539" s="9" t="s">
        <v>1062</v>
      </c>
      <c r="B539" s="9" t="s">
        <v>1063</v>
      </c>
      <c r="C539" s="9" t="s">
        <v>51</v>
      </c>
      <c r="D539" s="9" t="s">
        <v>1064</v>
      </c>
      <c r="E539" s="10" t="s">
        <v>26</v>
      </c>
      <c r="F539" s="11">
        <v>8</v>
      </c>
      <c r="G539" s="12"/>
      <c r="H539" s="12">
        <f>(TRUNC(G539 * J4,2) + G539)</f>
        <v>0</v>
      </c>
      <c r="I539" s="12">
        <f t="shared" si="8"/>
        <v>0</v>
      </c>
      <c r="J539" s="13"/>
    </row>
    <row r="540" spans="1:10" ht="26.1" customHeight="1" x14ac:dyDescent="0.2">
      <c r="A540" s="9" t="s">
        <v>1065</v>
      </c>
      <c r="B540" s="9" t="s">
        <v>1066</v>
      </c>
      <c r="C540" s="9" t="s">
        <v>24</v>
      </c>
      <c r="D540" s="9" t="s">
        <v>1067</v>
      </c>
      <c r="E540" s="10" t="s">
        <v>19</v>
      </c>
      <c r="F540" s="11">
        <v>8</v>
      </c>
      <c r="G540" s="12"/>
      <c r="H540" s="12">
        <f>(TRUNC(G540 * J4,2) + G540)</f>
        <v>0</v>
      </c>
      <c r="I540" s="12">
        <f t="shared" si="8"/>
        <v>0</v>
      </c>
      <c r="J540" s="13"/>
    </row>
    <row r="541" spans="1:10" ht="51.95" customHeight="1" x14ac:dyDescent="0.2">
      <c r="A541" s="9" t="s">
        <v>1068</v>
      </c>
      <c r="B541" s="9" t="s">
        <v>1069</v>
      </c>
      <c r="C541" s="9" t="s">
        <v>51</v>
      </c>
      <c r="D541" s="9" t="s">
        <v>1070</v>
      </c>
      <c r="E541" s="10" t="s">
        <v>26</v>
      </c>
      <c r="F541" s="11">
        <v>16</v>
      </c>
      <c r="G541" s="12"/>
      <c r="H541" s="12">
        <f>(TRUNC(G541 * J4,2) + G541)</f>
        <v>0</v>
      </c>
      <c r="I541" s="12">
        <f t="shared" si="8"/>
        <v>0</v>
      </c>
      <c r="J541" s="13"/>
    </row>
    <row r="542" spans="1:10" ht="24" customHeight="1" x14ac:dyDescent="0.2">
      <c r="A542" s="4" t="s">
        <v>1071</v>
      </c>
      <c r="B542" s="4" t="s">
        <v>13</v>
      </c>
      <c r="C542" s="4"/>
      <c r="D542" s="4" t="s">
        <v>310</v>
      </c>
      <c r="E542" s="5"/>
      <c r="F542" s="6">
        <v>1</v>
      </c>
      <c r="G542" s="6"/>
      <c r="H542" s="7">
        <f>I543 + I544 + I545 + I546 + I547 + I548 + I549 + I550 + I551 + I552</f>
        <v>0</v>
      </c>
      <c r="I542" s="7">
        <f t="shared" si="8"/>
        <v>0</v>
      </c>
      <c r="J542" s="8"/>
    </row>
    <row r="543" spans="1:10" ht="39" customHeight="1" x14ac:dyDescent="0.2">
      <c r="A543" s="9" t="s">
        <v>1072</v>
      </c>
      <c r="B543" s="9" t="s">
        <v>268</v>
      </c>
      <c r="C543" s="9" t="s">
        <v>51</v>
      </c>
      <c r="D543" s="9" t="s">
        <v>269</v>
      </c>
      <c r="E543" s="10" t="s">
        <v>26</v>
      </c>
      <c r="F543" s="11">
        <v>10</v>
      </c>
      <c r="G543" s="12"/>
      <c r="H543" s="12">
        <f>(TRUNC(G543 * J4,2) + G543)</f>
        <v>0</v>
      </c>
      <c r="I543" s="12">
        <f t="shared" si="8"/>
        <v>0</v>
      </c>
      <c r="J543" s="13"/>
    </row>
    <row r="544" spans="1:10" ht="39" customHeight="1" x14ac:dyDescent="0.2">
      <c r="A544" s="9" t="s">
        <v>1073</v>
      </c>
      <c r="B544" s="9" t="s">
        <v>265</v>
      </c>
      <c r="C544" s="9" t="s">
        <v>51</v>
      </c>
      <c r="D544" s="9" t="s">
        <v>266</v>
      </c>
      <c r="E544" s="10" t="s">
        <v>26</v>
      </c>
      <c r="F544" s="11">
        <v>4</v>
      </c>
      <c r="G544" s="12"/>
      <c r="H544" s="12">
        <f>(TRUNC(G544 * J4,2) + G544)</f>
        <v>0</v>
      </c>
      <c r="I544" s="12">
        <f t="shared" si="8"/>
        <v>0</v>
      </c>
      <c r="J544" s="13"/>
    </row>
    <row r="545" spans="1:10" ht="26.1" customHeight="1" x14ac:dyDescent="0.2">
      <c r="A545" s="9" t="s">
        <v>1074</v>
      </c>
      <c r="B545" s="9" t="s">
        <v>745</v>
      </c>
      <c r="C545" s="9" t="s">
        <v>51</v>
      </c>
      <c r="D545" s="9" t="s">
        <v>746</v>
      </c>
      <c r="E545" s="10" t="s">
        <v>26</v>
      </c>
      <c r="F545" s="11">
        <v>1</v>
      </c>
      <c r="G545" s="12"/>
      <c r="H545" s="12">
        <f>(TRUNC(G545 * J4,2) + G545)</f>
        <v>0</v>
      </c>
      <c r="I545" s="12">
        <f t="shared" si="8"/>
        <v>0</v>
      </c>
      <c r="J545" s="13"/>
    </row>
    <row r="546" spans="1:10" ht="26.1" customHeight="1" x14ac:dyDescent="0.2">
      <c r="A546" s="9" t="s">
        <v>1075</v>
      </c>
      <c r="B546" s="9" t="s">
        <v>757</v>
      </c>
      <c r="C546" s="9" t="s">
        <v>24</v>
      </c>
      <c r="D546" s="9" t="s">
        <v>758</v>
      </c>
      <c r="E546" s="10" t="s">
        <v>19</v>
      </c>
      <c r="F546" s="11">
        <v>22</v>
      </c>
      <c r="G546" s="12"/>
      <c r="H546" s="12">
        <f>(TRUNC(G546 * J4,2) + G546)</f>
        <v>0</v>
      </c>
      <c r="I546" s="12">
        <f t="shared" si="8"/>
        <v>0</v>
      </c>
      <c r="J546" s="13"/>
    </row>
    <row r="547" spans="1:10" ht="39" customHeight="1" x14ac:dyDescent="0.2">
      <c r="A547" s="9" t="s">
        <v>1076</v>
      </c>
      <c r="B547" s="9" t="s">
        <v>321</v>
      </c>
      <c r="C547" s="9" t="s">
        <v>51</v>
      </c>
      <c r="D547" s="9" t="s">
        <v>322</v>
      </c>
      <c r="E547" s="10" t="s">
        <v>69</v>
      </c>
      <c r="F547" s="11">
        <v>60</v>
      </c>
      <c r="G547" s="12"/>
      <c r="H547" s="12">
        <f>(TRUNC(G547 * J4,2) + G547)</f>
        <v>0</v>
      </c>
      <c r="I547" s="12">
        <f t="shared" si="8"/>
        <v>0</v>
      </c>
      <c r="J547" s="13"/>
    </row>
    <row r="548" spans="1:10" ht="26.1" customHeight="1" x14ac:dyDescent="0.2">
      <c r="A548" s="9" t="s">
        <v>1077</v>
      </c>
      <c r="B548" s="9" t="s">
        <v>330</v>
      </c>
      <c r="C548" s="9" t="s">
        <v>51</v>
      </c>
      <c r="D548" s="9" t="s">
        <v>331</v>
      </c>
      <c r="E548" s="10" t="s">
        <v>26</v>
      </c>
      <c r="F548" s="11">
        <v>13</v>
      </c>
      <c r="G548" s="12"/>
      <c r="H548" s="12">
        <f>(TRUNC(G548 * J4,2) + G548)</f>
        <v>0</v>
      </c>
      <c r="I548" s="12">
        <f t="shared" si="8"/>
        <v>0</v>
      </c>
      <c r="J548" s="13"/>
    </row>
    <row r="549" spans="1:10" ht="51.95" customHeight="1" x14ac:dyDescent="0.2">
      <c r="A549" s="9" t="s">
        <v>1078</v>
      </c>
      <c r="B549" s="9" t="s">
        <v>336</v>
      </c>
      <c r="C549" s="9" t="s">
        <v>51</v>
      </c>
      <c r="D549" s="9" t="s">
        <v>337</v>
      </c>
      <c r="E549" s="10" t="s">
        <v>69</v>
      </c>
      <c r="F549" s="11">
        <v>87</v>
      </c>
      <c r="G549" s="12"/>
      <c r="H549" s="12">
        <f>(TRUNC(G549 * J4,2) + G549)</f>
        <v>0</v>
      </c>
      <c r="I549" s="12">
        <f t="shared" si="8"/>
        <v>0</v>
      </c>
      <c r="J549" s="13"/>
    </row>
    <row r="550" spans="1:10" ht="51.95" customHeight="1" x14ac:dyDescent="0.2">
      <c r="A550" s="9" t="s">
        <v>1079</v>
      </c>
      <c r="B550" s="9" t="s">
        <v>1080</v>
      </c>
      <c r="C550" s="9" t="s">
        <v>51</v>
      </c>
      <c r="D550" s="9" t="s">
        <v>1081</v>
      </c>
      <c r="E550" s="10" t="s">
        <v>69</v>
      </c>
      <c r="F550" s="11">
        <v>30</v>
      </c>
      <c r="G550" s="12"/>
      <c r="H550" s="12">
        <f>(TRUNC(G550 * J4,2) + G550)</f>
        <v>0</v>
      </c>
      <c r="I550" s="12">
        <f t="shared" si="8"/>
        <v>0</v>
      </c>
      <c r="J550" s="13"/>
    </row>
    <row r="551" spans="1:10" ht="26.1" customHeight="1" x14ac:dyDescent="0.2">
      <c r="A551" s="9" t="s">
        <v>1082</v>
      </c>
      <c r="B551" s="9" t="s">
        <v>339</v>
      </c>
      <c r="C551" s="9" t="s">
        <v>51</v>
      </c>
      <c r="D551" s="9" t="s">
        <v>340</v>
      </c>
      <c r="E551" s="10" t="s">
        <v>69</v>
      </c>
      <c r="F551" s="11">
        <v>150</v>
      </c>
      <c r="G551" s="12"/>
      <c r="H551" s="12">
        <f>(TRUNC(G551 * J4,2) + G551)</f>
        <v>0</v>
      </c>
      <c r="I551" s="12">
        <f t="shared" si="8"/>
        <v>0</v>
      </c>
      <c r="J551" s="13"/>
    </row>
    <row r="552" spans="1:10" ht="39" customHeight="1" x14ac:dyDescent="0.2">
      <c r="A552" s="9" t="s">
        <v>1083</v>
      </c>
      <c r="B552" s="9" t="s">
        <v>342</v>
      </c>
      <c r="C552" s="9" t="s">
        <v>51</v>
      </c>
      <c r="D552" s="9" t="s">
        <v>343</v>
      </c>
      <c r="E552" s="10" t="s">
        <v>69</v>
      </c>
      <c r="F552" s="11">
        <v>350</v>
      </c>
      <c r="G552" s="12"/>
      <c r="H552" s="12">
        <f>(TRUNC(G552 * J4,2) + G552)</f>
        <v>0</v>
      </c>
      <c r="I552" s="12">
        <f t="shared" si="8"/>
        <v>0</v>
      </c>
      <c r="J552" s="13"/>
    </row>
    <row r="553" spans="1:10" ht="24" customHeight="1" x14ac:dyDescent="0.2">
      <c r="A553" s="4" t="s">
        <v>1084</v>
      </c>
      <c r="B553" s="4" t="s">
        <v>13</v>
      </c>
      <c r="C553" s="4"/>
      <c r="D553" s="4" t="s">
        <v>762</v>
      </c>
      <c r="E553" s="5"/>
      <c r="F553" s="6">
        <v>1</v>
      </c>
      <c r="G553" s="6"/>
      <c r="H553" s="7">
        <f>I554 + I555 + I556 + I557 + I558 + I559 + I560 + I561 + I562 + I563 + I564 + I565 + I566 + I567 + I568 + I569 + I570 + I571 + I572 + I573 + I574 + I575</f>
        <v>0</v>
      </c>
      <c r="I553" s="7">
        <f t="shared" si="8"/>
        <v>0</v>
      </c>
      <c r="J553" s="8"/>
    </row>
    <row r="554" spans="1:10" ht="39" customHeight="1" x14ac:dyDescent="0.2">
      <c r="A554" s="9" t="s">
        <v>1085</v>
      </c>
      <c r="B554" s="9" t="s">
        <v>495</v>
      </c>
      <c r="C554" s="9" t="s">
        <v>24</v>
      </c>
      <c r="D554" s="9" t="s">
        <v>496</v>
      </c>
      <c r="E554" s="10" t="s">
        <v>19</v>
      </c>
      <c r="F554" s="11">
        <v>10</v>
      </c>
      <c r="G554" s="12"/>
      <c r="H554" s="12">
        <f>(TRUNC(G554 * J4,2) + G554)</f>
        <v>0</v>
      </c>
      <c r="I554" s="12">
        <f t="shared" si="8"/>
        <v>0</v>
      </c>
      <c r="J554" s="13"/>
    </row>
    <row r="555" spans="1:10" ht="39" customHeight="1" x14ac:dyDescent="0.2">
      <c r="A555" s="9" t="s">
        <v>1086</v>
      </c>
      <c r="B555" s="9" t="s">
        <v>498</v>
      </c>
      <c r="C555" s="9" t="s">
        <v>24</v>
      </c>
      <c r="D555" s="9" t="s">
        <v>499</v>
      </c>
      <c r="E555" s="10" t="s">
        <v>19</v>
      </c>
      <c r="F555" s="11">
        <v>28</v>
      </c>
      <c r="G555" s="12"/>
      <c r="H555" s="12">
        <f>(TRUNC(G555 * J4,2) + G555)</f>
        <v>0</v>
      </c>
      <c r="I555" s="12">
        <f t="shared" si="8"/>
        <v>0</v>
      </c>
      <c r="J555" s="13"/>
    </row>
    <row r="556" spans="1:10" ht="39" customHeight="1" x14ac:dyDescent="0.2">
      <c r="A556" s="9" t="s">
        <v>1087</v>
      </c>
      <c r="B556" s="9" t="s">
        <v>501</v>
      </c>
      <c r="C556" s="9" t="s">
        <v>51</v>
      </c>
      <c r="D556" s="9" t="s">
        <v>502</v>
      </c>
      <c r="E556" s="10" t="s">
        <v>26</v>
      </c>
      <c r="F556" s="11">
        <v>4</v>
      </c>
      <c r="G556" s="12"/>
      <c r="H556" s="12">
        <f>(TRUNC(G556 * J4,2) + G556)</f>
        <v>0</v>
      </c>
      <c r="I556" s="12">
        <f t="shared" si="8"/>
        <v>0</v>
      </c>
      <c r="J556" s="13"/>
    </row>
    <row r="557" spans="1:10" ht="51.95" customHeight="1" x14ac:dyDescent="0.2">
      <c r="A557" s="9" t="s">
        <v>1088</v>
      </c>
      <c r="B557" s="9" t="s">
        <v>504</v>
      </c>
      <c r="C557" s="9" t="s">
        <v>24</v>
      </c>
      <c r="D557" s="9" t="s">
        <v>505</v>
      </c>
      <c r="E557" s="10" t="s">
        <v>19</v>
      </c>
      <c r="F557" s="11">
        <v>1</v>
      </c>
      <c r="G557" s="12"/>
      <c r="H557" s="12">
        <f>(TRUNC(G557 * J4,2) + G557)</f>
        <v>0</v>
      </c>
      <c r="I557" s="12">
        <f t="shared" si="8"/>
        <v>0</v>
      </c>
      <c r="J557" s="13"/>
    </row>
    <row r="558" spans="1:10" ht="51.95" customHeight="1" x14ac:dyDescent="0.2">
      <c r="A558" s="9" t="s">
        <v>1089</v>
      </c>
      <c r="B558" s="9" t="s">
        <v>507</v>
      </c>
      <c r="C558" s="9" t="s">
        <v>51</v>
      </c>
      <c r="D558" s="9" t="s">
        <v>508</v>
      </c>
      <c r="E558" s="10" t="s">
        <v>26</v>
      </c>
      <c r="F558" s="11">
        <v>4</v>
      </c>
      <c r="G558" s="12"/>
      <c r="H558" s="12">
        <f>(TRUNC(G558 * J4,2) + G558)</f>
        <v>0</v>
      </c>
      <c r="I558" s="12">
        <f t="shared" si="8"/>
        <v>0</v>
      </c>
      <c r="J558" s="13"/>
    </row>
    <row r="559" spans="1:10" ht="65.099999999999994" customHeight="1" x14ac:dyDescent="0.2">
      <c r="A559" s="9" t="s">
        <v>1090</v>
      </c>
      <c r="B559" s="9" t="s">
        <v>510</v>
      </c>
      <c r="C559" s="9" t="s">
        <v>51</v>
      </c>
      <c r="D559" s="9" t="s">
        <v>511</v>
      </c>
      <c r="E559" s="10" t="s">
        <v>26</v>
      </c>
      <c r="F559" s="11">
        <v>2</v>
      </c>
      <c r="G559" s="12"/>
      <c r="H559" s="12">
        <f>(TRUNC(G559 * J4,2) + G559)</f>
        <v>0</v>
      </c>
      <c r="I559" s="12">
        <f t="shared" si="8"/>
        <v>0</v>
      </c>
      <c r="J559" s="13"/>
    </row>
    <row r="560" spans="1:10" ht="39" customHeight="1" x14ac:dyDescent="0.2">
      <c r="A560" s="9" t="s">
        <v>1091</v>
      </c>
      <c r="B560" s="9" t="s">
        <v>513</v>
      </c>
      <c r="C560" s="9" t="s">
        <v>51</v>
      </c>
      <c r="D560" s="9" t="s">
        <v>514</v>
      </c>
      <c r="E560" s="10" t="s">
        <v>69</v>
      </c>
      <c r="F560" s="11">
        <v>50</v>
      </c>
      <c r="G560" s="12"/>
      <c r="H560" s="12">
        <f>(TRUNC(G560 * J4,2) + G560)</f>
        <v>0</v>
      </c>
      <c r="I560" s="12">
        <f t="shared" si="8"/>
        <v>0</v>
      </c>
      <c r="J560" s="13"/>
    </row>
    <row r="561" spans="1:10" ht="39" customHeight="1" x14ac:dyDescent="0.2">
      <c r="A561" s="9" t="s">
        <v>1092</v>
      </c>
      <c r="B561" s="9" t="s">
        <v>516</v>
      </c>
      <c r="C561" s="9" t="s">
        <v>51</v>
      </c>
      <c r="D561" s="9" t="s">
        <v>517</v>
      </c>
      <c r="E561" s="10" t="s">
        <v>26</v>
      </c>
      <c r="F561" s="11">
        <v>8</v>
      </c>
      <c r="G561" s="12"/>
      <c r="H561" s="12">
        <f>(TRUNC(G561 * J4,2) + G561)</f>
        <v>0</v>
      </c>
      <c r="I561" s="12">
        <f t="shared" si="8"/>
        <v>0</v>
      </c>
      <c r="J561" s="13"/>
    </row>
    <row r="562" spans="1:10" ht="39" customHeight="1" x14ac:dyDescent="0.2">
      <c r="A562" s="9" t="s">
        <v>1093</v>
      </c>
      <c r="B562" s="9" t="s">
        <v>519</v>
      </c>
      <c r="C562" s="9" t="s">
        <v>51</v>
      </c>
      <c r="D562" s="9" t="s">
        <v>520</v>
      </c>
      <c r="E562" s="10" t="s">
        <v>26</v>
      </c>
      <c r="F562" s="11">
        <v>8</v>
      </c>
      <c r="G562" s="12"/>
      <c r="H562" s="12">
        <f>(TRUNC(G562 * J4,2) + G562)</f>
        <v>0</v>
      </c>
      <c r="I562" s="12">
        <f t="shared" si="8"/>
        <v>0</v>
      </c>
      <c r="J562" s="13"/>
    </row>
    <row r="563" spans="1:10" ht="39" customHeight="1" x14ac:dyDescent="0.2">
      <c r="A563" s="9" t="s">
        <v>1094</v>
      </c>
      <c r="B563" s="9" t="s">
        <v>775</v>
      </c>
      <c r="C563" s="9" t="s">
        <v>51</v>
      </c>
      <c r="D563" s="9" t="s">
        <v>776</v>
      </c>
      <c r="E563" s="10" t="s">
        <v>26</v>
      </c>
      <c r="F563" s="11">
        <v>10</v>
      </c>
      <c r="G563" s="12"/>
      <c r="H563" s="12">
        <f>(TRUNC(G563 * J4,2) + G563)</f>
        <v>0</v>
      </c>
      <c r="I563" s="12">
        <f t="shared" si="8"/>
        <v>0</v>
      </c>
      <c r="J563" s="13"/>
    </row>
    <row r="564" spans="1:10" ht="39" customHeight="1" x14ac:dyDescent="0.2">
      <c r="A564" s="9" t="s">
        <v>1095</v>
      </c>
      <c r="B564" s="9" t="s">
        <v>1096</v>
      </c>
      <c r="C564" s="9" t="s">
        <v>51</v>
      </c>
      <c r="D564" s="9" t="s">
        <v>1097</v>
      </c>
      <c r="E564" s="10" t="s">
        <v>26</v>
      </c>
      <c r="F564" s="11">
        <v>8</v>
      </c>
      <c r="G564" s="12"/>
      <c r="H564" s="12">
        <f>(TRUNC(G564 * J4,2) + G564)</f>
        <v>0</v>
      </c>
      <c r="I564" s="12">
        <f t="shared" si="8"/>
        <v>0</v>
      </c>
      <c r="J564" s="13"/>
    </row>
    <row r="565" spans="1:10" ht="26.1" customHeight="1" x14ac:dyDescent="0.2">
      <c r="A565" s="9" t="s">
        <v>1098</v>
      </c>
      <c r="B565" s="9" t="s">
        <v>548</v>
      </c>
      <c r="C565" s="9" t="s">
        <v>24</v>
      </c>
      <c r="D565" s="9" t="s">
        <v>549</v>
      </c>
      <c r="E565" s="10" t="s">
        <v>19</v>
      </c>
      <c r="F565" s="11">
        <v>1</v>
      </c>
      <c r="G565" s="12"/>
      <c r="H565" s="12">
        <f>(TRUNC(G565 * J4,2) + G565)</f>
        <v>0</v>
      </c>
      <c r="I565" s="12">
        <f t="shared" si="8"/>
        <v>0</v>
      </c>
      <c r="J565" s="13"/>
    </row>
    <row r="566" spans="1:10" ht="24" customHeight="1" x14ac:dyDescent="0.2">
      <c r="A566" s="9" t="s">
        <v>1099</v>
      </c>
      <c r="B566" s="9" t="s">
        <v>545</v>
      </c>
      <c r="C566" s="9" t="s">
        <v>24</v>
      </c>
      <c r="D566" s="9" t="s">
        <v>546</v>
      </c>
      <c r="E566" s="10" t="s">
        <v>19</v>
      </c>
      <c r="F566" s="11">
        <v>1</v>
      </c>
      <c r="G566" s="12"/>
      <c r="H566" s="12">
        <f>(TRUNC(G566 * J4,2) + G566)</f>
        <v>0</v>
      </c>
      <c r="I566" s="12">
        <f t="shared" si="8"/>
        <v>0</v>
      </c>
      <c r="J566" s="13"/>
    </row>
    <row r="567" spans="1:10" ht="39" customHeight="1" x14ac:dyDescent="0.2">
      <c r="A567" s="9" t="s">
        <v>1100</v>
      </c>
      <c r="B567" s="9" t="s">
        <v>542</v>
      </c>
      <c r="C567" s="9" t="s">
        <v>51</v>
      </c>
      <c r="D567" s="9" t="s">
        <v>543</v>
      </c>
      <c r="E567" s="10" t="s">
        <v>26</v>
      </c>
      <c r="F567" s="11">
        <v>1</v>
      </c>
      <c r="G567" s="12"/>
      <c r="H567" s="12">
        <f>(TRUNC(G567 * J4,2) + G567)</f>
        <v>0</v>
      </c>
      <c r="I567" s="12">
        <f t="shared" si="8"/>
        <v>0</v>
      </c>
      <c r="J567" s="13"/>
    </row>
    <row r="568" spans="1:10" ht="39" customHeight="1" x14ac:dyDescent="0.2">
      <c r="A568" s="9" t="s">
        <v>1101</v>
      </c>
      <c r="B568" s="9" t="s">
        <v>392</v>
      </c>
      <c r="C568" s="9" t="s">
        <v>51</v>
      </c>
      <c r="D568" s="9" t="s">
        <v>393</v>
      </c>
      <c r="E568" s="10" t="s">
        <v>26</v>
      </c>
      <c r="F568" s="11">
        <v>2</v>
      </c>
      <c r="G568" s="12"/>
      <c r="H568" s="12">
        <f>(TRUNC(G568 * J4,2) + G568)</f>
        <v>0</v>
      </c>
      <c r="I568" s="12">
        <f t="shared" si="8"/>
        <v>0</v>
      </c>
      <c r="J568" s="13"/>
    </row>
    <row r="569" spans="1:10" ht="26.1" customHeight="1" x14ac:dyDescent="0.2">
      <c r="A569" s="9" t="s">
        <v>1102</v>
      </c>
      <c r="B569" s="9" t="s">
        <v>1103</v>
      </c>
      <c r="C569" s="9" t="s">
        <v>51</v>
      </c>
      <c r="D569" s="9" t="s">
        <v>1104</v>
      </c>
      <c r="E569" s="10" t="s">
        <v>26</v>
      </c>
      <c r="F569" s="11">
        <v>1</v>
      </c>
      <c r="G569" s="12"/>
      <c r="H569" s="12">
        <f>(TRUNC(G569 * J4,2) + G569)</f>
        <v>0</v>
      </c>
      <c r="I569" s="12">
        <f t="shared" si="8"/>
        <v>0</v>
      </c>
      <c r="J569" s="13"/>
    </row>
    <row r="570" spans="1:10" ht="39" customHeight="1" x14ac:dyDescent="0.2">
      <c r="A570" s="9" t="s">
        <v>1105</v>
      </c>
      <c r="B570" s="9" t="s">
        <v>522</v>
      </c>
      <c r="C570" s="9" t="s">
        <v>24</v>
      </c>
      <c r="D570" s="9" t="s">
        <v>523</v>
      </c>
      <c r="E570" s="10" t="s">
        <v>19</v>
      </c>
      <c r="F570" s="11">
        <v>1</v>
      </c>
      <c r="G570" s="12"/>
      <c r="H570" s="12">
        <f>(TRUNC(G570 * J4,2) + G570)</f>
        <v>0</v>
      </c>
      <c r="I570" s="12">
        <f t="shared" si="8"/>
        <v>0</v>
      </c>
      <c r="J570" s="13"/>
    </row>
    <row r="571" spans="1:10" ht="26.1" customHeight="1" x14ac:dyDescent="0.2">
      <c r="A571" s="9" t="s">
        <v>1106</v>
      </c>
      <c r="B571" s="9" t="s">
        <v>525</v>
      </c>
      <c r="C571" s="9" t="s">
        <v>24</v>
      </c>
      <c r="D571" s="9" t="s">
        <v>526</v>
      </c>
      <c r="E571" s="10" t="s">
        <v>19</v>
      </c>
      <c r="F571" s="11">
        <v>4</v>
      </c>
      <c r="G571" s="12"/>
      <c r="H571" s="12">
        <f>(TRUNC(G571 * J4,2) + G571)</f>
        <v>0</v>
      </c>
      <c r="I571" s="12">
        <f t="shared" si="8"/>
        <v>0</v>
      </c>
      <c r="J571" s="13"/>
    </row>
    <row r="572" spans="1:10" ht="26.1" customHeight="1" x14ac:dyDescent="0.2">
      <c r="A572" s="9" t="s">
        <v>1107</v>
      </c>
      <c r="B572" s="9" t="s">
        <v>528</v>
      </c>
      <c r="C572" s="9" t="s">
        <v>24</v>
      </c>
      <c r="D572" s="9" t="s">
        <v>529</v>
      </c>
      <c r="E572" s="10" t="s">
        <v>19</v>
      </c>
      <c r="F572" s="11">
        <v>4</v>
      </c>
      <c r="G572" s="12"/>
      <c r="H572" s="12">
        <f>(TRUNC(G572 * J4,2) + G572)</f>
        <v>0</v>
      </c>
      <c r="I572" s="12">
        <f t="shared" si="8"/>
        <v>0</v>
      </c>
      <c r="J572" s="13"/>
    </row>
    <row r="573" spans="1:10" ht="26.1" customHeight="1" x14ac:dyDescent="0.2">
      <c r="A573" s="9" t="s">
        <v>1108</v>
      </c>
      <c r="B573" s="9" t="s">
        <v>531</v>
      </c>
      <c r="C573" s="9" t="s">
        <v>24</v>
      </c>
      <c r="D573" s="9" t="s">
        <v>532</v>
      </c>
      <c r="E573" s="10" t="s">
        <v>533</v>
      </c>
      <c r="F573" s="11">
        <v>125</v>
      </c>
      <c r="G573" s="12"/>
      <c r="H573" s="12">
        <f>(TRUNC(G573 * J4,2) + G573)</f>
        <v>0</v>
      </c>
      <c r="I573" s="12">
        <f t="shared" si="8"/>
        <v>0</v>
      </c>
      <c r="J573" s="13"/>
    </row>
    <row r="574" spans="1:10" ht="39" customHeight="1" x14ac:dyDescent="0.2">
      <c r="A574" s="9" t="s">
        <v>1109</v>
      </c>
      <c r="B574" s="9" t="s">
        <v>535</v>
      </c>
      <c r="C574" s="9" t="s">
        <v>51</v>
      </c>
      <c r="D574" s="9" t="s">
        <v>536</v>
      </c>
      <c r="E574" s="10" t="s">
        <v>69</v>
      </c>
      <c r="F574" s="11">
        <v>45</v>
      </c>
      <c r="G574" s="12"/>
      <c r="H574" s="12">
        <f>(TRUNC(G574 * J4,2) + G574)</f>
        <v>0</v>
      </c>
      <c r="I574" s="12">
        <f t="shared" si="8"/>
        <v>0</v>
      </c>
      <c r="J574" s="13"/>
    </row>
    <row r="575" spans="1:10" ht="39" customHeight="1" x14ac:dyDescent="0.2">
      <c r="A575" s="9" t="s">
        <v>1110</v>
      </c>
      <c r="B575" s="9" t="s">
        <v>538</v>
      </c>
      <c r="C575" s="9" t="s">
        <v>51</v>
      </c>
      <c r="D575" s="9" t="s">
        <v>539</v>
      </c>
      <c r="E575" s="10" t="s">
        <v>26</v>
      </c>
      <c r="F575" s="11">
        <v>12</v>
      </c>
      <c r="G575" s="12"/>
      <c r="H575" s="12">
        <f>(TRUNC(G575 * J4,2) + G575)</f>
        <v>0</v>
      </c>
      <c r="I575" s="12">
        <f t="shared" si="8"/>
        <v>0</v>
      </c>
      <c r="J575" s="13"/>
    </row>
    <row r="576" spans="1:10" ht="24" customHeight="1" x14ac:dyDescent="0.2">
      <c r="A576" s="4" t="s">
        <v>1111</v>
      </c>
      <c r="B576" s="4" t="s">
        <v>13</v>
      </c>
      <c r="C576" s="4"/>
      <c r="D576" s="4" t="s">
        <v>551</v>
      </c>
      <c r="E576" s="5"/>
      <c r="F576" s="6">
        <v>1</v>
      </c>
      <c r="G576" s="6"/>
      <c r="H576" s="7">
        <f>I577 + I578 + I579</f>
        <v>0</v>
      </c>
      <c r="I576" s="7">
        <f t="shared" si="8"/>
        <v>0</v>
      </c>
      <c r="J576" s="8"/>
    </row>
    <row r="577" spans="1:10" ht="26.1" customHeight="1" x14ac:dyDescent="0.2">
      <c r="A577" s="9" t="s">
        <v>1112</v>
      </c>
      <c r="B577" s="9" t="s">
        <v>784</v>
      </c>
      <c r="C577" s="9" t="s">
        <v>51</v>
      </c>
      <c r="D577" s="9" t="s">
        <v>785</v>
      </c>
      <c r="E577" s="10" t="s">
        <v>30</v>
      </c>
      <c r="F577" s="11">
        <v>1197.25</v>
      </c>
      <c r="G577" s="12"/>
      <c r="H577" s="12">
        <f>(TRUNC(G577 * J4,2) + G577)</f>
        <v>0</v>
      </c>
      <c r="I577" s="12">
        <f t="shared" si="8"/>
        <v>0</v>
      </c>
      <c r="J577" s="13"/>
    </row>
    <row r="578" spans="1:10" ht="26.1" customHeight="1" x14ac:dyDescent="0.2">
      <c r="A578" s="9" t="s">
        <v>1113</v>
      </c>
      <c r="B578" s="9" t="s">
        <v>562</v>
      </c>
      <c r="C578" s="9" t="s">
        <v>51</v>
      </c>
      <c r="D578" s="9" t="s">
        <v>563</v>
      </c>
      <c r="E578" s="10" t="s">
        <v>30</v>
      </c>
      <c r="F578" s="11">
        <v>1197.25</v>
      </c>
      <c r="G578" s="12"/>
      <c r="H578" s="12">
        <f>(TRUNC(G578 * J4,2) + G578)</f>
        <v>0</v>
      </c>
      <c r="I578" s="12">
        <f t="shared" si="8"/>
        <v>0</v>
      </c>
      <c r="J578" s="13"/>
    </row>
    <row r="579" spans="1:10" ht="51.95" customHeight="1" x14ac:dyDescent="0.2">
      <c r="A579" s="9" t="s">
        <v>1114</v>
      </c>
      <c r="B579" s="9" t="s">
        <v>795</v>
      </c>
      <c r="C579" s="9" t="s">
        <v>24</v>
      </c>
      <c r="D579" s="9" t="s">
        <v>796</v>
      </c>
      <c r="E579" s="10" t="s">
        <v>30</v>
      </c>
      <c r="F579" s="11">
        <v>748.54</v>
      </c>
      <c r="G579" s="12"/>
      <c r="H579" s="12">
        <f>(TRUNC(G579 * J4,2) + G579)</f>
        <v>0</v>
      </c>
      <c r="I579" s="12">
        <f t="shared" si="8"/>
        <v>0</v>
      </c>
      <c r="J579" s="13"/>
    </row>
    <row r="580" spans="1:10" ht="24" customHeight="1" x14ac:dyDescent="0.2">
      <c r="A580" s="4" t="s">
        <v>1115</v>
      </c>
      <c r="B580" s="4" t="s">
        <v>13</v>
      </c>
      <c r="C580" s="4"/>
      <c r="D580" s="4" t="s">
        <v>585</v>
      </c>
      <c r="E580" s="5"/>
      <c r="F580" s="6">
        <v>1</v>
      </c>
      <c r="G580" s="6"/>
      <c r="H580" s="7">
        <f>I581</f>
        <v>0</v>
      </c>
      <c r="I580" s="7">
        <f t="shared" si="8"/>
        <v>0</v>
      </c>
      <c r="J580" s="8"/>
    </row>
    <row r="581" spans="1:10" ht="26.1" customHeight="1" x14ac:dyDescent="0.2">
      <c r="A581" s="9" t="s">
        <v>1116</v>
      </c>
      <c r="B581" s="9" t="s">
        <v>587</v>
      </c>
      <c r="C581" s="9" t="s">
        <v>51</v>
      </c>
      <c r="D581" s="9" t="s">
        <v>588</v>
      </c>
      <c r="E581" s="10" t="s">
        <v>30</v>
      </c>
      <c r="F581" s="11">
        <v>876.16</v>
      </c>
      <c r="G581" s="12"/>
      <c r="H581" s="12">
        <f>(TRUNC(G581 * J4,2) + G581)</f>
        <v>0</v>
      </c>
      <c r="I581" s="12">
        <f t="shared" si="8"/>
        <v>0</v>
      </c>
      <c r="J581" s="13"/>
    </row>
    <row r="582" spans="1:10" ht="85.5" customHeight="1" x14ac:dyDescent="0.2">
      <c r="A582" s="22" t="s">
        <v>1125</v>
      </c>
      <c r="B582" s="22"/>
      <c r="C582" s="22"/>
      <c r="D582" s="22"/>
      <c r="E582" s="22"/>
      <c r="F582" s="22"/>
      <c r="G582" s="22"/>
      <c r="H582" s="22"/>
      <c r="I582" s="22"/>
      <c r="J582" s="22"/>
    </row>
  </sheetData>
  <mergeCells count="11">
    <mergeCell ref="A582:J582"/>
    <mergeCell ref="A1:B1"/>
    <mergeCell ref="A2:B2"/>
    <mergeCell ref="H3:I3"/>
    <mergeCell ref="H4:I4"/>
    <mergeCell ref="D1:E1"/>
    <mergeCell ref="F1:G1"/>
    <mergeCell ref="D2:E2"/>
    <mergeCell ref="F2:G2"/>
    <mergeCell ref="H1:I1"/>
    <mergeCell ref="H2:I2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Jean Michel</cp:lastModifiedBy>
  <cp:revision>0</cp:revision>
  <dcterms:created xsi:type="dcterms:W3CDTF">2024-11-16T23:09:15Z</dcterms:created>
  <dcterms:modified xsi:type="dcterms:W3CDTF">2024-11-16T23:21:12Z</dcterms:modified>
</cp:coreProperties>
</file>