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EstaPasta_de_trabalho" defaultThemeVersion="124226"/>
  <mc:AlternateContent xmlns:mc="http://schemas.openxmlformats.org/markup-compatibility/2006">
    <mc:Choice Requires="x15">
      <x15ac:absPath xmlns:x15ac="http://schemas.microsoft.com/office/spreadsheetml/2010/11/ac" url="Y:\01 LICITAÇÕES\2. LICITAÇÕES 2024\SRP - Capa asfáltica - CBUQ 59550.0008612024-90-e\Editáveis\"/>
    </mc:Choice>
  </mc:AlternateContent>
  <xr:revisionPtr revIDLastSave="0" documentId="13_ncr:1_{05342207-93CE-42FD-9864-238BD7EC9B11}" xr6:coauthVersionLast="47" xr6:coauthVersionMax="47" xr10:uidLastSave="{00000000-0000-0000-0000-000000000000}"/>
  <bookViews>
    <workbookView xWindow="-120" yWindow="-120" windowWidth="29040" windowHeight="15720" xr2:uid="{00000000-000D-0000-FFFF-FFFF00000000}"/>
  </bookViews>
  <sheets>
    <sheet name="Capa" sheetId="10" r:id="rId1"/>
    <sheet name="Dicionário" sheetId="15" r:id="rId2"/>
    <sheet name="Mapeamento de Riscos" sheetId="3" r:id="rId3"/>
    <sheet name="Matriz de Risco" sheetId="6" r:id="rId4"/>
    <sheet name="BD - RISCOS" sheetId="1" state="hidden" r:id="rId5"/>
    <sheet name="BD Pedro" sheetId="8" state="hidden" r:id="rId6"/>
    <sheet name="Banco de dado - tipo de riscos" sheetId="12" state="hidden" r:id="rId7"/>
    <sheet name="Plan1" sheetId="11" state="hidden" r:id="rId8"/>
    <sheet name="Mapa de Calor" sheetId="16" r:id="rId9"/>
    <sheet name="Lista de Riscos Normalizados" sheetId="13" r:id="rId10"/>
  </sheets>
  <externalReferences>
    <externalReference r:id="rId11"/>
  </externalReferences>
  <definedNames>
    <definedName name="_xlnm._FilterDatabase" localSheetId="5" hidden="1">'BD Pedro'!$A$1:$C$1</definedName>
    <definedName name="_xlnm._FilterDatabase" localSheetId="9" hidden="1">'Lista de Riscos Normalizados'!$C$1:$D$65</definedName>
    <definedName name="_xlnm._FilterDatabase" localSheetId="2" hidden="1">'Mapeamento de Riscos'!$A$7:$AR$57</definedName>
    <definedName name="_xlnm.Print_Area" localSheetId="3">'Matriz de Risco'!$A$1:$L$76</definedName>
    <definedName name="_xlnm.Print_Titles" localSheetId="1">Dicionário!$1:$3</definedName>
    <definedName name="_xlnm.Print_Titles" localSheetId="3">'Matriz de Risco'!$12:$12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3" i="3" l="1"/>
  <c r="L33" i="3" s="1"/>
  <c r="K27" i="3"/>
  <c r="L27" i="3" s="1"/>
  <c r="K16" i="3"/>
  <c r="L16" i="3" s="1"/>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K13" i="6"/>
  <c r="K41" i="3" l="1"/>
  <c r="L41" i="3" s="1"/>
  <c r="K40" i="3"/>
  <c r="L40" i="3" s="1"/>
  <c r="K38" i="3"/>
  <c r="L38" i="3" s="1"/>
  <c r="K37" i="3"/>
  <c r="L37" i="3" s="1"/>
  <c r="K36" i="3"/>
  <c r="L36" i="3" s="1"/>
  <c r="K35" i="3"/>
  <c r="L35" i="3" s="1"/>
  <c r="K32" i="3" l="1"/>
  <c r="L32" i="3" s="1"/>
  <c r="K31" i="3"/>
  <c r="L31" i="3" s="1"/>
  <c r="K30" i="3"/>
  <c r="L30" i="3" s="1"/>
  <c r="K29" i="3"/>
  <c r="L29" i="3" s="1"/>
  <c r="K28" i="3"/>
  <c r="L28" i="3" s="1"/>
  <c r="K26" i="3"/>
  <c r="L26" i="3" s="1"/>
  <c r="K25" i="3"/>
  <c r="L25" i="3" s="1"/>
  <c r="K24" i="3"/>
  <c r="L24" i="3" s="1"/>
  <c r="K23" i="3"/>
  <c r="L23" i="3" s="1"/>
  <c r="K22" i="3"/>
  <c r="L22" i="3" s="1"/>
  <c r="K21" i="3"/>
  <c r="L21" i="3" s="1"/>
  <c r="K20" i="3"/>
  <c r="L20" i="3" s="1"/>
  <c r="K19" i="3"/>
  <c r="L19" i="3" s="1"/>
  <c r="K18" i="3"/>
  <c r="L18" i="3" s="1"/>
  <c r="K17" i="3"/>
  <c r="L17" i="3" s="1"/>
  <c r="K15" i="3"/>
  <c r="L15" i="3" s="1"/>
  <c r="K14" i="3"/>
  <c r="L14" i="3" s="1"/>
  <c r="K13" i="3"/>
  <c r="L13" i="3" s="1"/>
  <c r="K12" i="3"/>
  <c r="L12" i="3" s="1"/>
  <c r="K11" i="3"/>
  <c r="L11" i="3" s="1"/>
  <c r="K10" i="3"/>
  <c r="L10" i="3" s="1"/>
  <c r="K9" i="3"/>
  <c r="L9" i="3" s="1"/>
  <c r="K8" i="3"/>
  <c r="L8" i="3" s="1"/>
  <c r="D11" i="16" l="1"/>
  <c r="D10" i="16"/>
  <c r="A11" i="16"/>
  <c r="A10" i="16"/>
  <c r="D9" i="16"/>
  <c r="A9" i="16"/>
  <c r="A8" i="16"/>
  <c r="A7" i="16"/>
  <c r="A6" i="16"/>
  <c r="D8" i="16"/>
  <c r="D7" i="16"/>
  <c r="D6" i="16"/>
  <c r="AN52" i="16" l="1"/>
  <c r="AN53" i="16"/>
  <c r="AN54" i="16"/>
  <c r="AN55" i="16"/>
  <c r="AN56" i="16"/>
  <c r="AN57" i="16"/>
  <c r="AN58" i="16"/>
  <c r="AN59" i="16"/>
  <c r="AN60" i="16"/>
  <c r="AN61" i="16"/>
  <c r="AN62" i="16"/>
  <c r="AN63" i="16"/>
  <c r="AN64" i="16"/>
  <c r="AN65" i="16"/>
  <c r="AN66" i="16"/>
  <c r="AN67" i="16"/>
  <c r="AN68" i="16"/>
  <c r="AN69" i="16"/>
  <c r="AN70" i="16"/>
  <c r="AN71" i="16"/>
  <c r="AN72" i="16"/>
  <c r="AN73" i="16"/>
  <c r="AN74" i="16"/>
  <c r="AN75" i="16"/>
  <c r="AN51" i="16"/>
  <c r="BT51" i="16"/>
  <c r="BW100" i="16"/>
  <c r="BT100" i="16"/>
  <c r="AL100" i="16"/>
  <c r="BW99" i="16"/>
  <c r="BT99" i="16"/>
  <c r="AL99" i="16"/>
  <c r="BW98" i="16"/>
  <c r="BT98" i="16"/>
  <c r="AL98" i="16"/>
  <c r="BW97" i="16"/>
  <c r="BT97" i="16"/>
  <c r="AL97" i="16"/>
  <c r="BW96" i="16"/>
  <c r="BT96" i="16"/>
  <c r="AL96" i="16"/>
  <c r="BW95" i="16"/>
  <c r="BT95" i="16"/>
  <c r="AL95" i="16"/>
  <c r="BW94" i="16"/>
  <c r="BT94" i="16"/>
  <c r="AL94" i="16"/>
  <c r="BW93" i="16"/>
  <c r="BT93" i="16"/>
  <c r="AL93" i="16"/>
  <c r="BW92" i="16"/>
  <c r="BT92" i="16"/>
  <c r="AL92" i="16"/>
  <c r="BW91" i="16"/>
  <c r="BT91" i="16"/>
  <c r="AL91" i="16"/>
  <c r="BW90" i="16"/>
  <c r="BT90" i="16"/>
  <c r="AL90" i="16"/>
  <c r="BW89" i="16"/>
  <c r="BT89" i="16"/>
  <c r="AL89" i="16"/>
  <c r="BW88" i="16"/>
  <c r="BT88" i="16"/>
  <c r="AL88" i="16"/>
  <c r="BW87" i="16"/>
  <c r="BT87" i="16"/>
  <c r="AL87" i="16"/>
  <c r="BW86" i="16"/>
  <c r="BT86" i="16"/>
  <c r="AL86" i="16"/>
  <c r="BW85" i="16"/>
  <c r="BT85" i="16"/>
  <c r="AL85" i="16"/>
  <c r="BW84" i="16"/>
  <c r="BT84" i="16"/>
  <c r="AL84" i="16"/>
  <c r="BW83" i="16"/>
  <c r="BT83" i="16"/>
  <c r="AL83" i="16"/>
  <c r="BW82" i="16"/>
  <c r="BT82" i="16"/>
  <c r="AL82" i="16"/>
  <c r="BW81" i="16"/>
  <c r="BT81" i="16"/>
  <c r="AL81" i="16"/>
  <c r="BW80" i="16"/>
  <c r="BT80" i="16"/>
  <c r="AL80" i="16"/>
  <c r="BW79" i="16"/>
  <c r="BT79" i="16"/>
  <c r="AL79" i="16"/>
  <c r="BW78" i="16"/>
  <c r="BT78" i="16"/>
  <c r="AL78" i="16"/>
  <c r="BW77" i="16"/>
  <c r="BT77" i="16"/>
  <c r="AL77" i="16"/>
  <c r="BW76" i="16"/>
  <c r="BT76" i="16"/>
  <c r="AL76" i="16"/>
  <c r="BW75" i="16"/>
  <c r="BT75" i="16"/>
  <c r="AL75" i="16"/>
  <c r="BW74" i="16"/>
  <c r="BT74" i="16"/>
  <c r="AL74" i="16"/>
  <c r="BW73" i="16"/>
  <c r="BT73" i="16"/>
  <c r="AL73" i="16"/>
  <c r="BW72" i="16"/>
  <c r="BT72" i="16"/>
  <c r="AL72" i="16"/>
  <c r="BW71" i="16"/>
  <c r="BT71" i="16"/>
  <c r="AL71" i="16"/>
  <c r="BW70" i="16"/>
  <c r="BT70" i="16"/>
  <c r="AL70" i="16"/>
  <c r="BW69" i="16"/>
  <c r="BT69" i="16"/>
  <c r="AL69" i="16"/>
  <c r="BW68" i="16"/>
  <c r="BT68" i="16"/>
  <c r="AL68" i="16"/>
  <c r="BW67" i="16"/>
  <c r="BT67" i="16"/>
  <c r="AL67" i="16"/>
  <c r="BW66" i="16"/>
  <c r="BT66" i="16"/>
  <c r="AL66" i="16"/>
  <c r="BW65" i="16"/>
  <c r="BT65" i="16"/>
  <c r="AL65" i="16"/>
  <c r="BW64" i="16"/>
  <c r="BT64" i="16"/>
  <c r="AL64" i="16"/>
  <c r="BW63" i="16"/>
  <c r="BT63" i="16"/>
  <c r="AL63" i="16"/>
  <c r="BW62" i="16"/>
  <c r="BT62" i="16"/>
  <c r="AL62" i="16"/>
  <c r="BW61" i="16"/>
  <c r="BT61" i="16"/>
  <c r="AL61" i="16"/>
  <c r="BW60" i="16"/>
  <c r="BT60" i="16"/>
  <c r="AL60" i="16"/>
  <c r="BW59" i="16"/>
  <c r="BT59" i="16"/>
  <c r="AL59" i="16"/>
  <c r="BW58" i="16"/>
  <c r="BT58" i="16"/>
  <c r="AL58" i="16"/>
  <c r="BW57" i="16"/>
  <c r="BT57" i="16"/>
  <c r="AL57" i="16"/>
  <c r="BW56" i="16"/>
  <c r="BT56" i="16"/>
  <c r="AL56" i="16"/>
  <c r="BW55" i="16"/>
  <c r="BT55" i="16"/>
  <c r="AL55" i="16"/>
  <c r="BW54" i="16"/>
  <c r="BT54" i="16"/>
  <c r="AL54" i="16"/>
  <c r="BW53" i="16"/>
  <c r="BT53" i="16"/>
  <c r="AL53" i="16"/>
  <c r="BW52" i="16"/>
  <c r="BT52" i="16"/>
  <c r="AL52" i="16"/>
  <c r="AL51" i="16"/>
  <c r="D3" i="16"/>
  <c r="C75" i="6" l="1"/>
  <c r="D10" i="6" l="1"/>
  <c r="D9" i="6"/>
  <c r="A4" i="3" l="1"/>
  <c r="D8" i="6"/>
  <c r="D7" i="6"/>
  <c r="D6" i="6"/>
  <c r="D5" i="6"/>
  <c r="A68" i="6" l="1"/>
  <c r="A65" i="6"/>
  <c r="A7" i="6"/>
  <c r="A6" i="6"/>
  <c r="A75" i="6" l="1"/>
  <c r="F70" i="6"/>
  <c r="F71" i="6"/>
  <c r="F72" i="6"/>
  <c r="F73" i="6"/>
  <c r="F69" i="6"/>
  <c r="B70" i="6"/>
  <c r="B71" i="6"/>
  <c r="B72" i="6"/>
  <c r="B73" i="6"/>
  <c r="B69" i="6"/>
  <c r="F66" i="6"/>
  <c r="B66"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13" i="6"/>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8" i="3"/>
  <c r="AC8" i="3" l="1"/>
  <c r="BW51" i="16" l="1"/>
  <c r="AO51" i="16"/>
  <c r="AN76" i="16"/>
  <c r="K34" i="3"/>
  <c r="AN77" i="16" s="1"/>
  <c r="AN78" i="16"/>
  <c r="AN79" i="16"/>
  <c r="AN80" i="16"/>
  <c r="AN81" i="16"/>
  <c r="K39" i="3"/>
  <c r="AN82" i="16" s="1"/>
  <c r="AN83" i="16"/>
  <c r="AN84" i="16"/>
  <c r="K42" i="3"/>
  <c r="AN85" i="16" s="1"/>
  <c r="K43" i="3"/>
  <c r="AN86" i="16" s="1"/>
  <c r="K44" i="3"/>
  <c r="AN87" i="16" s="1"/>
  <c r="K45" i="3"/>
  <c r="AN88" i="16" s="1"/>
  <c r="K46" i="3"/>
  <c r="AN89" i="16" s="1"/>
  <c r="K47" i="3"/>
  <c r="AN90" i="16" s="1"/>
  <c r="K48" i="3"/>
  <c r="AN91" i="16" s="1"/>
  <c r="K49" i="3"/>
  <c r="AN92" i="16" s="1"/>
  <c r="K50" i="3"/>
  <c r="AN93" i="16" s="1"/>
  <c r="K51" i="3"/>
  <c r="AN94" i="16" s="1"/>
  <c r="K52" i="3"/>
  <c r="AN95" i="16" s="1"/>
  <c r="K53" i="3"/>
  <c r="AN96" i="16" s="1"/>
  <c r="K54" i="3"/>
  <c r="AN97" i="16" s="1"/>
  <c r="K55" i="3"/>
  <c r="AN98" i="16" s="1"/>
  <c r="K56" i="3"/>
  <c r="AN99" i="16" s="1"/>
  <c r="K57" i="3"/>
  <c r="AN100" i="16" s="1"/>
  <c r="X8" i="3" l="1"/>
  <c r="B14"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13" i="6"/>
  <c r="D4" i="3" l="1"/>
  <c r="D3" i="3"/>
  <c r="AC9" i="3" l="1"/>
  <c r="AO52" i="16" s="1"/>
  <c r="AC10" i="3"/>
  <c r="AO53" i="16" s="1"/>
  <c r="AC11" i="3"/>
  <c r="AO54" i="16" s="1"/>
  <c r="AC12" i="3"/>
  <c r="AO55" i="16" s="1"/>
  <c r="AC13" i="3"/>
  <c r="AO56" i="16" s="1"/>
  <c r="AC14" i="3"/>
  <c r="AO57" i="16" s="1"/>
  <c r="AC15" i="3"/>
  <c r="AO58" i="16" s="1"/>
  <c r="AC16" i="3"/>
  <c r="AO59" i="16" s="1"/>
  <c r="AC17" i="3"/>
  <c r="AO60" i="16" s="1"/>
  <c r="AC18" i="3"/>
  <c r="AO61" i="16" s="1"/>
  <c r="AC19" i="3"/>
  <c r="AO62" i="16" s="1"/>
  <c r="AC20" i="3"/>
  <c r="AO63" i="16" s="1"/>
  <c r="AC21" i="3"/>
  <c r="AO64" i="16" s="1"/>
  <c r="AC22" i="3"/>
  <c r="AO65" i="16" s="1"/>
  <c r="AC23" i="3"/>
  <c r="AO66" i="16" s="1"/>
  <c r="AC24" i="3"/>
  <c r="AO67" i="16" s="1"/>
  <c r="AC25" i="3"/>
  <c r="AO68" i="16" s="1"/>
  <c r="AC26" i="3"/>
  <c r="AO69" i="16" s="1"/>
  <c r="AC27" i="3"/>
  <c r="AO70" i="16" s="1"/>
  <c r="AC28" i="3"/>
  <c r="AO71" i="16" s="1"/>
  <c r="AC29" i="3"/>
  <c r="AO72" i="16" s="1"/>
  <c r="AC30" i="3"/>
  <c r="AO73" i="16" s="1"/>
  <c r="AC31" i="3"/>
  <c r="AO74" i="16" s="1"/>
  <c r="AC32" i="3"/>
  <c r="AO75" i="16" s="1"/>
  <c r="AC33" i="3"/>
  <c r="AO76" i="16" s="1"/>
  <c r="AC34" i="3"/>
  <c r="AO77" i="16" s="1"/>
  <c r="AC35" i="3"/>
  <c r="AO78" i="16" s="1"/>
  <c r="AC36" i="3"/>
  <c r="AO79" i="16" s="1"/>
  <c r="AC37" i="3"/>
  <c r="AO80" i="16" s="1"/>
  <c r="AC38" i="3"/>
  <c r="AO81" i="16" s="1"/>
  <c r="AC39" i="3"/>
  <c r="AO82" i="16" s="1"/>
  <c r="AC40" i="3"/>
  <c r="AO83" i="16" s="1"/>
  <c r="AC41" i="3"/>
  <c r="AO84" i="16" s="1"/>
  <c r="AC42" i="3"/>
  <c r="AO85" i="16" s="1"/>
  <c r="AC43" i="3"/>
  <c r="AO86" i="16" s="1"/>
  <c r="AC44" i="3"/>
  <c r="AO87" i="16" s="1"/>
  <c r="AC45" i="3"/>
  <c r="AO88" i="16" s="1"/>
  <c r="AC46" i="3"/>
  <c r="AO89" i="16" s="1"/>
  <c r="AC47" i="3"/>
  <c r="AO90" i="16" s="1"/>
  <c r="AC48" i="3"/>
  <c r="AO91" i="16" s="1"/>
  <c r="AC49" i="3"/>
  <c r="AO92" i="16" s="1"/>
  <c r="AC50" i="3"/>
  <c r="AO93" i="16" s="1"/>
  <c r="AC51" i="3"/>
  <c r="AO94" i="16" s="1"/>
  <c r="AC52" i="3"/>
  <c r="AO95" i="16" s="1"/>
  <c r="AC53" i="3"/>
  <c r="AO96" i="16" s="1"/>
  <c r="AC54" i="3"/>
  <c r="AO97" i="16" s="1"/>
  <c r="AC55" i="3"/>
  <c r="AO98" i="16" s="1"/>
  <c r="AC56" i="3"/>
  <c r="AO99" i="16" s="1"/>
  <c r="AC57" i="3"/>
  <c r="AO100" i="16" s="1"/>
  <c r="W8" i="3" l="1"/>
  <c r="Y8" i="3"/>
  <c r="T32" i="3"/>
  <c r="T55" i="3"/>
  <c r="T49" i="3"/>
  <c r="T43" i="3"/>
  <c r="T37" i="3"/>
  <c r="T31" i="3"/>
  <c r="T25" i="3"/>
  <c r="T19" i="3"/>
  <c r="T13" i="3"/>
  <c r="T44" i="3"/>
  <c r="T14" i="3"/>
  <c r="T42" i="3"/>
  <c r="T30" i="3"/>
  <c r="T24" i="3"/>
  <c r="T18" i="3"/>
  <c r="T12" i="3"/>
  <c r="T38" i="3"/>
  <c r="T36" i="3"/>
  <c r="T47" i="3"/>
  <c r="T41" i="3"/>
  <c r="T35" i="3"/>
  <c r="T29" i="3"/>
  <c r="T23" i="3"/>
  <c r="T17" i="3"/>
  <c r="T11" i="3"/>
  <c r="T56" i="3"/>
  <c r="T26" i="3"/>
  <c r="T54" i="3"/>
  <c r="T53" i="3"/>
  <c r="T52" i="3"/>
  <c r="T40" i="3"/>
  <c r="T28" i="3"/>
  <c r="T16" i="3"/>
  <c r="T10" i="3"/>
  <c r="T50" i="3"/>
  <c r="T20" i="3"/>
  <c r="T48" i="3"/>
  <c r="T8" i="3"/>
  <c r="T46" i="3"/>
  <c r="T34" i="3"/>
  <c r="T22" i="3"/>
  <c r="T57" i="3"/>
  <c r="T51" i="3"/>
  <c r="T45" i="3"/>
  <c r="T39" i="3"/>
  <c r="T33" i="3"/>
  <c r="T27" i="3"/>
  <c r="T21" i="3"/>
  <c r="T15" i="3"/>
  <c r="T9" i="3"/>
  <c r="AD8" i="3"/>
  <c r="BV51" i="16" s="1"/>
  <c r="BU96" i="16" l="1"/>
  <c r="AM96" i="16"/>
  <c r="AM76" i="16"/>
  <c r="BU76" i="16"/>
  <c r="AM77" i="16"/>
  <c r="BU77" i="16"/>
  <c r="BU97" i="16"/>
  <c r="AM97" i="16"/>
  <c r="AM87" i="16"/>
  <c r="BU87" i="16"/>
  <c r="AM86" i="16"/>
  <c r="BU86" i="16"/>
  <c r="BU82" i="16"/>
  <c r="AM82" i="16"/>
  <c r="AM89" i="16"/>
  <c r="BU89" i="16"/>
  <c r="BU78" i="16"/>
  <c r="AM78" i="16"/>
  <c r="AM92" i="16"/>
  <c r="BU92" i="16"/>
  <c r="AM88" i="16"/>
  <c r="BU88" i="16"/>
  <c r="AM99" i="16"/>
  <c r="BU99" i="16"/>
  <c r="BU84" i="16"/>
  <c r="AM84" i="16"/>
  <c r="AM98" i="16"/>
  <c r="BU98" i="16"/>
  <c r="BU94" i="16"/>
  <c r="AM94" i="16"/>
  <c r="BU91" i="16"/>
  <c r="AM91" i="16"/>
  <c r="AM83" i="16"/>
  <c r="BU83" i="16"/>
  <c r="BU90" i="16"/>
  <c r="AM90" i="16"/>
  <c r="AM100" i="16"/>
  <c r="BU100" i="16"/>
  <c r="AM95" i="16"/>
  <c r="BU95" i="16"/>
  <c r="BU79" i="16"/>
  <c r="AM79" i="16"/>
  <c r="BU85" i="16"/>
  <c r="AM85" i="16"/>
  <c r="AM93" i="16"/>
  <c r="BU93" i="16"/>
  <c r="AM81" i="16"/>
  <c r="BU81" i="16"/>
  <c r="AM80" i="16"/>
  <c r="BU80" i="16"/>
  <c r="AM56" i="16"/>
  <c r="BU56" i="16"/>
  <c r="BU55" i="16"/>
  <c r="AR55" i="16" s="1"/>
  <c r="AM55" i="16"/>
  <c r="AM69" i="16"/>
  <c r="BU69" i="16"/>
  <c r="BU71" i="16"/>
  <c r="AM71" i="16"/>
  <c r="AM62" i="16"/>
  <c r="BU62" i="16"/>
  <c r="BU53" i="16"/>
  <c r="AM53" i="16"/>
  <c r="BU59" i="16"/>
  <c r="AM59" i="16"/>
  <c r="AM52" i="16"/>
  <c r="BU52" i="16"/>
  <c r="BU54" i="16"/>
  <c r="AM54" i="16"/>
  <c r="AM73" i="16"/>
  <c r="BU73" i="16"/>
  <c r="AM68" i="16"/>
  <c r="BU68" i="16"/>
  <c r="AM75" i="16"/>
  <c r="BU75" i="16"/>
  <c r="AE8" i="3"/>
  <c r="AM51" i="16"/>
  <c r="BU51" i="16"/>
  <c r="BU58" i="16"/>
  <c r="AM58" i="16"/>
  <c r="AM63" i="16"/>
  <c r="BU63" i="16"/>
  <c r="AM74" i="16"/>
  <c r="BU74" i="16"/>
  <c r="BU72" i="16"/>
  <c r="AM72" i="16"/>
  <c r="AM61" i="16"/>
  <c r="BU61" i="16"/>
  <c r="AM67" i="16"/>
  <c r="BU67" i="16"/>
  <c r="BU64" i="16"/>
  <c r="AM64" i="16"/>
  <c r="BU60" i="16"/>
  <c r="AM60" i="16"/>
  <c r="BU70" i="16"/>
  <c r="AM70" i="16"/>
  <c r="BU65" i="16"/>
  <c r="AM65" i="16"/>
  <c r="BU66" i="16"/>
  <c r="AM66" i="16"/>
  <c r="AM57" i="16"/>
  <c r="BU57" i="16"/>
  <c r="U43" i="3"/>
  <c r="V43" i="3" s="1"/>
  <c r="U49" i="3"/>
  <c r="V49" i="3" s="1"/>
  <c r="U33" i="3"/>
  <c r="V33" i="3" s="1"/>
  <c r="U29" i="3"/>
  <c r="V29" i="3" s="1"/>
  <c r="U46" i="3"/>
  <c r="V46" i="3" s="1"/>
  <c r="U56" i="3"/>
  <c r="V56" i="3" s="1"/>
  <c r="U55" i="3"/>
  <c r="V55" i="3" s="1"/>
  <c r="U34" i="3"/>
  <c r="V34" i="3" s="1"/>
  <c r="U54" i="3"/>
  <c r="V54" i="3" s="1"/>
  <c r="U39" i="3"/>
  <c r="V39" i="3" s="1"/>
  <c r="U35" i="3"/>
  <c r="V35" i="3" s="1"/>
  <c r="U9" i="3"/>
  <c r="V9" i="3" s="1"/>
  <c r="U11" i="3"/>
  <c r="V11" i="3" s="1"/>
  <c r="U25" i="3"/>
  <c r="V25" i="3" s="1"/>
  <c r="U32" i="3"/>
  <c r="V32" i="3" s="1"/>
  <c r="U12" i="3"/>
  <c r="V12" i="3" s="1"/>
  <c r="U16" i="3"/>
  <c r="V16" i="3" s="1"/>
  <c r="U13" i="3"/>
  <c r="V13" i="3" s="1"/>
  <c r="U28" i="3"/>
  <c r="V28" i="3" s="1"/>
  <c r="U19" i="3"/>
  <c r="V19" i="3" s="1"/>
  <c r="U51" i="3"/>
  <c r="V51" i="3" s="1"/>
  <c r="U40" i="3"/>
  <c r="V40" i="3" s="1"/>
  <c r="U57" i="3"/>
  <c r="V57" i="3" s="1"/>
  <c r="U17" i="3"/>
  <c r="V17" i="3" s="1"/>
  <c r="U42" i="3"/>
  <c r="V42" i="3" s="1"/>
  <c r="U31" i="3"/>
  <c r="V31" i="3" s="1"/>
  <c r="U10" i="3"/>
  <c r="V10" i="3" s="1"/>
  <c r="U44" i="3"/>
  <c r="V44" i="3" s="1"/>
  <c r="U26" i="3"/>
  <c r="V26" i="3" s="1"/>
  <c r="U18" i="3"/>
  <c r="V18" i="3" s="1"/>
  <c r="U45" i="3"/>
  <c r="V45" i="3" s="1"/>
  <c r="U41" i="3"/>
  <c r="V41" i="3" s="1"/>
  <c r="U24" i="3"/>
  <c r="V24" i="3" s="1"/>
  <c r="U15" i="3"/>
  <c r="V15" i="3" s="1"/>
  <c r="U48" i="3"/>
  <c r="V48" i="3" s="1"/>
  <c r="U47" i="3"/>
  <c r="V47" i="3" s="1"/>
  <c r="U30" i="3"/>
  <c r="V30" i="3" s="1"/>
  <c r="U21" i="3"/>
  <c r="V21" i="3" s="1"/>
  <c r="U20" i="3"/>
  <c r="V20" i="3" s="1"/>
  <c r="U52" i="3"/>
  <c r="V52" i="3" s="1"/>
  <c r="U36" i="3"/>
  <c r="V36" i="3" s="1"/>
  <c r="U27" i="3"/>
  <c r="V27" i="3" s="1"/>
  <c r="U22" i="3"/>
  <c r="V22" i="3" s="1"/>
  <c r="U50" i="3"/>
  <c r="V50" i="3" s="1"/>
  <c r="U53" i="3"/>
  <c r="V53" i="3" s="1"/>
  <c r="U23" i="3"/>
  <c r="V23" i="3" s="1"/>
  <c r="U38" i="3"/>
  <c r="V38" i="3" s="1"/>
  <c r="U14" i="3"/>
  <c r="V14" i="3" s="1"/>
  <c r="U37" i="3"/>
  <c r="V37" i="3" s="1"/>
  <c r="U8" i="3"/>
  <c r="V8" i="3" s="1"/>
  <c r="AP99" i="16" l="1"/>
  <c r="AQ99" i="16"/>
  <c r="AR88" i="16"/>
  <c r="AR81" i="16"/>
  <c r="AP79" i="16"/>
  <c r="AQ79" i="16"/>
  <c r="AP90" i="16"/>
  <c r="AQ90" i="16"/>
  <c r="AQ94" i="16"/>
  <c r="AP94" i="16"/>
  <c r="AR99" i="16"/>
  <c r="AQ78" i="16"/>
  <c r="AP78" i="16"/>
  <c r="AR86" i="16"/>
  <c r="AR77" i="16"/>
  <c r="AR90" i="16"/>
  <c r="AQ86" i="16"/>
  <c r="AP86" i="16"/>
  <c r="AR83" i="16"/>
  <c r="AR76" i="16"/>
  <c r="AQ93" i="16"/>
  <c r="AP93" i="16"/>
  <c r="AQ95" i="16"/>
  <c r="AP95" i="16"/>
  <c r="AQ83" i="16"/>
  <c r="AP83" i="16"/>
  <c r="AQ98" i="16"/>
  <c r="AP98" i="16"/>
  <c r="AQ88" i="16"/>
  <c r="AP88" i="16"/>
  <c r="AQ89" i="16"/>
  <c r="AP89" i="16"/>
  <c r="AQ87" i="16"/>
  <c r="AP87" i="16"/>
  <c r="AQ76" i="16"/>
  <c r="AP76" i="16"/>
  <c r="AP81" i="16"/>
  <c r="AQ81" i="16"/>
  <c r="AP77" i="16"/>
  <c r="AQ77" i="16"/>
  <c r="AR93" i="16"/>
  <c r="AR95" i="16"/>
  <c r="AR98" i="16"/>
  <c r="AR87" i="16"/>
  <c r="AR80" i="16"/>
  <c r="AQ85" i="16"/>
  <c r="AP85" i="16"/>
  <c r="AR100" i="16"/>
  <c r="AQ91" i="16"/>
  <c r="AP91" i="16"/>
  <c r="AQ84" i="16"/>
  <c r="AP84" i="16"/>
  <c r="AR92" i="16"/>
  <c r="AQ82" i="16"/>
  <c r="AP82" i="16"/>
  <c r="AP97" i="16"/>
  <c r="AQ97" i="16"/>
  <c r="AP96" i="16"/>
  <c r="AQ96" i="16"/>
  <c r="AR79" i="16"/>
  <c r="AR94" i="16"/>
  <c r="AR78" i="16"/>
  <c r="AR89" i="16"/>
  <c r="AP80" i="16"/>
  <c r="AQ80" i="16"/>
  <c r="AR85" i="16"/>
  <c r="AP100" i="16"/>
  <c r="AQ100" i="16"/>
  <c r="AR91" i="16"/>
  <c r="AR84" i="16"/>
  <c r="AP92" i="16"/>
  <c r="AQ92" i="16"/>
  <c r="AR82" i="16"/>
  <c r="AR97" i="16"/>
  <c r="AR96" i="16"/>
  <c r="AQ61" i="16"/>
  <c r="AP61" i="16"/>
  <c r="AQ65" i="16"/>
  <c r="AP65" i="16"/>
  <c r="AP64" i="16"/>
  <c r="AQ64" i="16"/>
  <c r="AP72" i="16"/>
  <c r="AQ72" i="16"/>
  <c r="AP58" i="16"/>
  <c r="AQ58" i="16"/>
  <c r="AQ75" i="16"/>
  <c r="AP75" i="16"/>
  <c r="AR54" i="16"/>
  <c r="AR53" i="16"/>
  <c r="AP69" i="16"/>
  <c r="AQ69" i="16"/>
  <c r="AR66" i="16"/>
  <c r="AQ63" i="16"/>
  <c r="AP63" i="16"/>
  <c r="AQ54" i="16"/>
  <c r="AP54" i="16"/>
  <c r="AR65" i="16"/>
  <c r="AR64" i="16"/>
  <c r="AR72" i="16"/>
  <c r="AR58" i="16"/>
  <c r="AR68" i="16"/>
  <c r="AR52" i="16"/>
  <c r="AR62" i="16"/>
  <c r="AQ55" i="16"/>
  <c r="AP55" i="16"/>
  <c r="AR75" i="16"/>
  <c r="AR57" i="16"/>
  <c r="AQ70" i="16"/>
  <c r="AP70" i="16"/>
  <c r="AR67" i="16"/>
  <c r="AR74" i="16"/>
  <c r="BX51" i="16"/>
  <c r="AR51" i="16"/>
  <c r="AQ68" i="16"/>
  <c r="AP68" i="16"/>
  <c r="AP52" i="16"/>
  <c r="AQ52" i="16"/>
  <c r="AP62" i="16"/>
  <c r="AQ62" i="16"/>
  <c r="AR69" i="16"/>
  <c r="AP57" i="16"/>
  <c r="AQ57" i="16"/>
  <c r="AR70" i="16"/>
  <c r="AQ67" i="16"/>
  <c r="AP67" i="16"/>
  <c r="AP74" i="16"/>
  <c r="AQ74" i="16"/>
  <c r="AP51" i="16"/>
  <c r="AQ51" i="16"/>
  <c r="AR73" i="16"/>
  <c r="AQ59" i="16"/>
  <c r="AP59" i="16"/>
  <c r="AP71" i="16"/>
  <c r="AQ71" i="16"/>
  <c r="AR56" i="16"/>
  <c r="AR60" i="16"/>
  <c r="AQ53" i="16"/>
  <c r="AP53" i="16"/>
  <c r="AQ66" i="16"/>
  <c r="AP66" i="16"/>
  <c r="AP60" i="16"/>
  <c r="AQ60" i="16"/>
  <c r="AR61" i="16"/>
  <c r="AR63" i="16"/>
  <c r="AQ73" i="16"/>
  <c r="AP73" i="16"/>
  <c r="AR59" i="16"/>
  <c r="AR71" i="16"/>
  <c r="AQ56" i="16"/>
  <c r="AP56" i="16"/>
  <c r="AF8" i="3"/>
  <c r="AG8" i="3" s="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6" i="1"/>
  <c r="E5" i="1"/>
  <c r="E4"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45"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171" i="1"/>
  <c r="A172" i="1"/>
  <c r="A173" i="1"/>
  <c r="A170" i="1"/>
  <c r="A3" i="11"/>
  <c r="A2" i="11"/>
  <c r="A1" i="11"/>
  <c r="N84" i="16" l="1"/>
  <c r="R84" i="16"/>
  <c r="Z84" i="16"/>
  <c r="P84" i="16"/>
  <c r="AA84" i="16"/>
  <c r="AF84" i="16"/>
  <c r="K84" i="16"/>
  <c r="V84" i="16"/>
  <c r="O84" i="16"/>
  <c r="Y84" i="16"/>
  <c r="AB84" i="16"/>
  <c r="AI84" i="16"/>
  <c r="Q84" i="16"/>
  <c r="AH84" i="16"/>
  <c r="AG84" i="16"/>
  <c r="M84" i="16"/>
  <c r="AD84" i="16"/>
  <c r="S84" i="16"/>
  <c r="AE84" i="16"/>
  <c r="L84" i="16"/>
  <c r="T84" i="16"/>
  <c r="X84" i="16"/>
  <c r="U84" i="16"/>
  <c r="W84" i="16"/>
  <c r="AC84" i="16"/>
  <c r="AG85" i="16"/>
  <c r="T85" i="16"/>
  <c r="Z85" i="16"/>
  <c r="M85" i="16"/>
  <c r="R85" i="16"/>
  <c r="K85" i="16"/>
  <c r="AB85" i="16"/>
  <c r="L85" i="16"/>
  <c r="O85" i="16"/>
  <c r="Q85" i="16"/>
  <c r="P85" i="16"/>
  <c r="AA85" i="16"/>
  <c r="N85" i="16"/>
  <c r="W85" i="16"/>
  <c r="X85" i="16"/>
  <c r="AH85" i="16"/>
  <c r="AD85" i="16"/>
  <c r="V85" i="16"/>
  <c r="AC85" i="16"/>
  <c r="Y85" i="16"/>
  <c r="S85" i="16"/>
  <c r="AE85" i="16"/>
  <c r="AI85" i="16"/>
  <c r="U85" i="16"/>
  <c r="AF85" i="16"/>
  <c r="AF87" i="16"/>
  <c r="AB87" i="16"/>
  <c r="T87" i="16"/>
  <c r="AA87" i="16"/>
  <c r="AI87" i="16"/>
  <c r="S87" i="16"/>
  <c r="V87" i="16"/>
  <c r="N87" i="16"/>
  <c r="AD87" i="16"/>
  <c r="P87" i="16"/>
  <c r="Q87" i="16"/>
  <c r="U87" i="16"/>
  <c r="AC87" i="16"/>
  <c r="M87" i="16"/>
  <c r="L87" i="16"/>
  <c r="O87" i="16"/>
  <c r="K87" i="16"/>
  <c r="W87" i="16"/>
  <c r="Z87" i="16"/>
  <c r="Y87" i="16"/>
  <c r="X87" i="16"/>
  <c r="R87" i="16"/>
  <c r="AE87" i="16"/>
  <c r="AG87" i="16"/>
  <c r="AH87" i="16"/>
  <c r="Z98" i="16"/>
  <c r="M98" i="16"/>
  <c r="K98" i="16"/>
  <c r="U98" i="16"/>
  <c r="AB98" i="16"/>
  <c r="L98" i="16"/>
  <c r="Q98" i="16"/>
  <c r="AD98" i="16"/>
  <c r="P98" i="16"/>
  <c r="AA98" i="16"/>
  <c r="N98" i="16"/>
  <c r="AF98" i="16"/>
  <c r="V98" i="16"/>
  <c r="Y98" i="16"/>
  <c r="R98" i="16"/>
  <c r="AG98" i="16"/>
  <c r="X98" i="16"/>
  <c r="S98" i="16"/>
  <c r="W98" i="16"/>
  <c r="AC98" i="16"/>
  <c r="AI98" i="16"/>
  <c r="O98" i="16"/>
  <c r="T98" i="16"/>
  <c r="AE98" i="16"/>
  <c r="AH98" i="16"/>
  <c r="Z93" i="16"/>
  <c r="M93" i="16"/>
  <c r="L93" i="16"/>
  <c r="Y93" i="16"/>
  <c r="N93" i="16"/>
  <c r="V93" i="16"/>
  <c r="S93" i="16"/>
  <c r="K93" i="16"/>
  <c r="T93" i="16"/>
  <c r="AH93" i="16"/>
  <c r="Q93" i="16"/>
  <c r="O93" i="16"/>
  <c r="AI93" i="16"/>
  <c r="X93" i="16"/>
  <c r="AD93" i="16"/>
  <c r="AB93" i="16"/>
  <c r="AG93" i="16"/>
  <c r="AA93" i="16"/>
  <c r="W93" i="16"/>
  <c r="U93" i="16"/>
  <c r="AE93" i="16"/>
  <c r="P93" i="16"/>
  <c r="AC93" i="16"/>
  <c r="R93" i="16"/>
  <c r="AF93" i="16"/>
  <c r="U86" i="16"/>
  <c r="T86" i="16"/>
  <c r="V86" i="16"/>
  <c r="L86" i="16"/>
  <c r="Q86" i="16"/>
  <c r="W86" i="16"/>
  <c r="X86" i="16"/>
  <c r="AC86" i="16"/>
  <c r="Z86" i="16"/>
  <c r="AE86" i="16"/>
  <c r="AA86" i="16"/>
  <c r="AB86" i="16"/>
  <c r="N86" i="16"/>
  <c r="Y86" i="16"/>
  <c r="AD86" i="16"/>
  <c r="K86" i="16"/>
  <c r="P86" i="16"/>
  <c r="R86" i="16"/>
  <c r="M86" i="16"/>
  <c r="AF86" i="16"/>
  <c r="O86" i="16"/>
  <c r="AG86" i="16"/>
  <c r="S86" i="16"/>
  <c r="AI86" i="16"/>
  <c r="AH86" i="16"/>
  <c r="AF94" i="16"/>
  <c r="AG94" i="16"/>
  <c r="R94" i="16"/>
  <c r="AC94" i="16"/>
  <c r="M94" i="16"/>
  <c r="W94" i="16"/>
  <c r="AI94" i="16"/>
  <c r="O94" i="16"/>
  <c r="K94" i="16"/>
  <c r="X94" i="16"/>
  <c r="AE94" i="16"/>
  <c r="S94" i="16"/>
  <c r="AB94" i="16"/>
  <c r="Z94" i="16"/>
  <c r="U94" i="16"/>
  <c r="Y94" i="16"/>
  <c r="AD94" i="16"/>
  <c r="V94" i="16"/>
  <c r="P94" i="16"/>
  <c r="Q94" i="16"/>
  <c r="L94" i="16"/>
  <c r="T94" i="16"/>
  <c r="N94" i="16"/>
  <c r="AA94" i="16"/>
  <c r="AH94" i="16"/>
  <c r="AA77" i="16"/>
  <c r="Q77" i="16"/>
  <c r="AB77" i="16"/>
  <c r="U77" i="16"/>
  <c r="O77" i="16"/>
  <c r="AI77" i="16"/>
  <c r="X77" i="16"/>
  <c r="V77" i="16"/>
  <c r="AH77" i="16"/>
  <c r="AG77" i="16"/>
  <c r="W77" i="16"/>
  <c r="L77" i="16"/>
  <c r="AE77" i="16"/>
  <c r="Z77" i="16"/>
  <c r="K77" i="16"/>
  <c r="M77" i="16"/>
  <c r="AD77" i="16"/>
  <c r="R77" i="16"/>
  <c r="P77" i="16"/>
  <c r="T77" i="16"/>
  <c r="AC77" i="16"/>
  <c r="N77" i="16"/>
  <c r="Y77" i="16"/>
  <c r="S77" i="16"/>
  <c r="AF77" i="16"/>
  <c r="AD82" i="16"/>
  <c r="AI82" i="16"/>
  <c r="N82" i="16"/>
  <c r="S82" i="16"/>
  <c r="AH82" i="16"/>
  <c r="O82" i="16"/>
  <c r="M82" i="16"/>
  <c r="K82" i="16"/>
  <c r="L82" i="16"/>
  <c r="V82" i="16"/>
  <c r="X82" i="16"/>
  <c r="R82" i="16"/>
  <c r="U82" i="16"/>
  <c r="AE82" i="16"/>
  <c r="AC82" i="16"/>
  <c r="AF82" i="16"/>
  <c r="Q82" i="16"/>
  <c r="T82" i="16"/>
  <c r="Y82" i="16"/>
  <c r="AG82" i="16"/>
  <c r="AB82" i="16"/>
  <c r="AA82" i="16"/>
  <c r="P82" i="16"/>
  <c r="Z82" i="16"/>
  <c r="W82" i="16"/>
  <c r="AF91" i="16"/>
  <c r="AG91" i="16"/>
  <c r="L91" i="16"/>
  <c r="Y91" i="16"/>
  <c r="S91" i="16"/>
  <c r="T91" i="16"/>
  <c r="AC91" i="16"/>
  <c r="Q91" i="16"/>
  <c r="AI91" i="16"/>
  <c r="K91" i="16"/>
  <c r="R91" i="16"/>
  <c r="AB91" i="16"/>
  <c r="M91" i="16"/>
  <c r="AA91" i="16"/>
  <c r="P91" i="16"/>
  <c r="AE91" i="16"/>
  <c r="X91" i="16"/>
  <c r="U91" i="16"/>
  <c r="N91" i="16"/>
  <c r="AH91" i="16"/>
  <c r="W91" i="16"/>
  <c r="Z91" i="16"/>
  <c r="O91" i="16"/>
  <c r="AD91" i="16"/>
  <c r="V91" i="16"/>
  <c r="Z89" i="16"/>
  <c r="L89" i="16"/>
  <c r="P89" i="16"/>
  <c r="AI89" i="16"/>
  <c r="N89" i="16"/>
  <c r="W89" i="16"/>
  <c r="Q89" i="16"/>
  <c r="AD89" i="16"/>
  <c r="AA89" i="16"/>
  <c r="AG89" i="16"/>
  <c r="M89" i="16"/>
  <c r="Y89" i="16"/>
  <c r="AH89" i="16"/>
  <c r="AB89" i="16"/>
  <c r="S89" i="16"/>
  <c r="V89" i="16"/>
  <c r="AE89" i="16"/>
  <c r="U89" i="16"/>
  <c r="T89" i="16"/>
  <c r="O89" i="16"/>
  <c r="R89" i="16"/>
  <c r="AF89" i="16"/>
  <c r="X89" i="16"/>
  <c r="K89" i="16"/>
  <c r="AC89" i="16"/>
  <c r="T83" i="16"/>
  <c r="Y83" i="16"/>
  <c r="AA83" i="16"/>
  <c r="P83" i="16"/>
  <c r="AE83" i="16"/>
  <c r="K83" i="16"/>
  <c r="AI83" i="16"/>
  <c r="AC83" i="16"/>
  <c r="AF83" i="16"/>
  <c r="Q83" i="16"/>
  <c r="V83" i="16"/>
  <c r="M83" i="16"/>
  <c r="U83" i="16"/>
  <c r="X83" i="16"/>
  <c r="W83" i="16"/>
  <c r="O83" i="16"/>
  <c r="AG83" i="16"/>
  <c r="S83" i="16"/>
  <c r="R83" i="16"/>
  <c r="AD83" i="16"/>
  <c r="AH83" i="16"/>
  <c r="AB83" i="16"/>
  <c r="Z83" i="16"/>
  <c r="L83" i="16"/>
  <c r="N83" i="16"/>
  <c r="O78" i="16"/>
  <c r="R78" i="16"/>
  <c r="K78" i="16"/>
  <c r="AE78" i="16"/>
  <c r="AB78" i="16"/>
  <c r="T78" i="16"/>
  <c r="AI78" i="16"/>
  <c r="Y78" i="16"/>
  <c r="AA78" i="16"/>
  <c r="P78" i="16"/>
  <c r="AC78" i="16"/>
  <c r="AF78" i="16"/>
  <c r="AH78" i="16"/>
  <c r="V78" i="16"/>
  <c r="Q78" i="16"/>
  <c r="Z78" i="16"/>
  <c r="N78" i="16"/>
  <c r="AD78" i="16"/>
  <c r="M78" i="16"/>
  <c r="W78" i="16"/>
  <c r="AG78" i="16"/>
  <c r="L78" i="16"/>
  <c r="X78" i="16"/>
  <c r="U78" i="16"/>
  <c r="S78" i="16"/>
  <c r="AG80" i="16"/>
  <c r="AA80" i="16"/>
  <c r="W80" i="16"/>
  <c r="L80" i="16"/>
  <c r="AE80" i="16"/>
  <c r="AH80" i="16"/>
  <c r="K80" i="16"/>
  <c r="T80" i="16"/>
  <c r="M80" i="16"/>
  <c r="AC80" i="16"/>
  <c r="AF80" i="16"/>
  <c r="P80" i="16"/>
  <c r="Z80" i="16"/>
  <c r="Q80" i="16"/>
  <c r="V80" i="16"/>
  <c r="AD80" i="16"/>
  <c r="N80" i="16"/>
  <c r="Y80" i="16"/>
  <c r="X80" i="16"/>
  <c r="U80" i="16"/>
  <c r="S80" i="16"/>
  <c r="AI80" i="16"/>
  <c r="AB80" i="16"/>
  <c r="R80" i="16"/>
  <c r="O80" i="16"/>
  <c r="AB92" i="16"/>
  <c r="L92" i="16"/>
  <c r="O92" i="16"/>
  <c r="Q92" i="16"/>
  <c r="V92" i="16"/>
  <c r="AI92" i="16"/>
  <c r="AC92" i="16"/>
  <c r="AF92" i="16"/>
  <c r="P92" i="16"/>
  <c r="AA92" i="16"/>
  <c r="N92" i="16"/>
  <c r="AE92" i="16"/>
  <c r="AG92" i="16"/>
  <c r="T92" i="16"/>
  <c r="X92" i="16"/>
  <c r="U92" i="16"/>
  <c r="AH92" i="16"/>
  <c r="S92" i="16"/>
  <c r="Y92" i="16"/>
  <c r="AD92" i="16"/>
  <c r="W92" i="16"/>
  <c r="K92" i="16"/>
  <c r="R92" i="16"/>
  <c r="M92" i="16"/>
  <c r="Z92" i="16"/>
  <c r="Q100" i="16"/>
  <c r="X100" i="16"/>
  <c r="N100" i="16"/>
  <c r="O100" i="16"/>
  <c r="AF100" i="16"/>
  <c r="M100" i="16"/>
  <c r="Y100" i="16"/>
  <c r="AI100" i="16"/>
  <c r="P100" i="16"/>
  <c r="AH100" i="16"/>
  <c r="AD100" i="16"/>
  <c r="U100" i="16"/>
  <c r="V100" i="16"/>
  <c r="Z100" i="16"/>
  <c r="K100" i="16"/>
  <c r="W100" i="16"/>
  <c r="R100" i="16"/>
  <c r="AG100" i="16"/>
  <c r="L100" i="16"/>
  <c r="S100" i="16"/>
  <c r="AB100" i="16"/>
  <c r="T100" i="16"/>
  <c r="AE100" i="16"/>
  <c r="AA100" i="16"/>
  <c r="AC100" i="16"/>
  <c r="Z81" i="16"/>
  <c r="M81" i="16"/>
  <c r="O81" i="16"/>
  <c r="AF81" i="16"/>
  <c r="AH81" i="16"/>
  <c r="AG81" i="16"/>
  <c r="X81" i="16"/>
  <c r="V81" i="16"/>
  <c r="L81" i="16"/>
  <c r="P81" i="16"/>
  <c r="K81" i="16"/>
  <c r="W81" i="16"/>
  <c r="AD81" i="16"/>
  <c r="AA81" i="16"/>
  <c r="AI81" i="16"/>
  <c r="R81" i="16"/>
  <c r="Y81" i="16"/>
  <c r="AB81" i="16"/>
  <c r="T81" i="16"/>
  <c r="AC81" i="16"/>
  <c r="S81" i="16"/>
  <c r="Q81" i="16"/>
  <c r="N81" i="16"/>
  <c r="U81" i="16"/>
  <c r="AE81" i="16"/>
  <c r="L90" i="16"/>
  <c r="Z90" i="16"/>
  <c r="AG90" i="16"/>
  <c r="Y90" i="16"/>
  <c r="AA90" i="16"/>
  <c r="AB90" i="16"/>
  <c r="AE90" i="16"/>
  <c r="AF90" i="16"/>
  <c r="X90" i="16"/>
  <c r="M90" i="16"/>
  <c r="W90" i="16"/>
  <c r="AC90" i="16"/>
  <c r="AD90" i="16"/>
  <c r="S90" i="16"/>
  <c r="U90" i="16"/>
  <c r="Q90" i="16"/>
  <c r="R90" i="16"/>
  <c r="K90" i="16"/>
  <c r="AH90" i="16"/>
  <c r="V90" i="16"/>
  <c r="N90" i="16"/>
  <c r="T90" i="16"/>
  <c r="P90" i="16"/>
  <c r="AI90" i="16"/>
  <c r="O90" i="16"/>
  <c r="L97" i="16"/>
  <c r="S97" i="16"/>
  <c r="AH97" i="16"/>
  <c r="AB97" i="16"/>
  <c r="Y97" i="16"/>
  <c r="AE97" i="16"/>
  <c r="AC97" i="16"/>
  <c r="O97" i="16"/>
  <c r="X97" i="16"/>
  <c r="AG97" i="16"/>
  <c r="AI97" i="16"/>
  <c r="W97" i="16"/>
  <c r="AD97" i="16"/>
  <c r="U97" i="16"/>
  <c r="N97" i="16"/>
  <c r="AA97" i="16"/>
  <c r="R97" i="16"/>
  <c r="V97" i="16"/>
  <c r="AF97" i="16"/>
  <c r="T97" i="16"/>
  <c r="Q97" i="16"/>
  <c r="P97" i="16"/>
  <c r="Z97" i="16"/>
  <c r="M97" i="16"/>
  <c r="K97" i="16"/>
  <c r="V76" i="16"/>
  <c r="AD76" i="16"/>
  <c r="L76" i="16"/>
  <c r="Y76" i="16"/>
  <c r="N76" i="16"/>
  <c r="AB76" i="16"/>
  <c r="M76" i="16"/>
  <c r="K76" i="16"/>
  <c r="AI76" i="16"/>
  <c r="T76" i="16"/>
  <c r="AE76" i="16"/>
  <c r="S76" i="16"/>
  <c r="O76" i="16"/>
  <c r="AA76" i="16"/>
  <c r="Z76" i="16"/>
  <c r="AG76" i="16"/>
  <c r="W76" i="16"/>
  <c r="Q76" i="16"/>
  <c r="AF76" i="16"/>
  <c r="P76" i="16"/>
  <c r="AC76" i="16"/>
  <c r="X76" i="16"/>
  <c r="R76" i="16"/>
  <c r="U76" i="16"/>
  <c r="AH76" i="16"/>
  <c r="Y88" i="16"/>
  <c r="AD88" i="16"/>
  <c r="AG88" i="16"/>
  <c r="W88" i="16"/>
  <c r="AH88" i="16"/>
  <c r="R88" i="16"/>
  <c r="U88" i="16"/>
  <c r="S88" i="16"/>
  <c r="AI88" i="16"/>
  <c r="V88" i="16"/>
  <c r="AC88" i="16"/>
  <c r="Z88" i="16"/>
  <c r="Q88" i="16"/>
  <c r="AF88" i="16"/>
  <c r="L88" i="16"/>
  <c r="X88" i="16"/>
  <c r="O88" i="16"/>
  <c r="P88" i="16"/>
  <c r="AA88" i="16"/>
  <c r="K88" i="16"/>
  <c r="T88" i="16"/>
  <c r="AB88" i="16"/>
  <c r="M88" i="16"/>
  <c r="N88" i="16"/>
  <c r="AE88" i="16"/>
  <c r="AH95" i="16"/>
  <c r="AF95" i="16"/>
  <c r="U95" i="16"/>
  <c r="Y95" i="16"/>
  <c r="AB95" i="16"/>
  <c r="AE95" i="16"/>
  <c r="S95" i="16"/>
  <c r="M95" i="16"/>
  <c r="P95" i="16"/>
  <c r="Q95" i="16"/>
  <c r="R95" i="16"/>
  <c r="AI95" i="16"/>
  <c r="W95" i="16"/>
  <c r="N95" i="16"/>
  <c r="T95" i="16"/>
  <c r="AA95" i="16"/>
  <c r="Z95" i="16"/>
  <c r="AC95" i="16"/>
  <c r="V95" i="16"/>
  <c r="AG95" i="16"/>
  <c r="AD95" i="16"/>
  <c r="L95" i="16"/>
  <c r="O95" i="16"/>
  <c r="K95" i="16"/>
  <c r="X95" i="16"/>
  <c r="V96" i="16"/>
  <c r="AD96" i="16"/>
  <c r="X96" i="16"/>
  <c r="AI96" i="16"/>
  <c r="L96" i="16"/>
  <c r="Z96" i="16"/>
  <c r="AG96" i="16"/>
  <c r="M96" i="16"/>
  <c r="P96" i="16"/>
  <c r="Y96" i="16"/>
  <c r="AA96" i="16"/>
  <c r="AF96" i="16"/>
  <c r="N96" i="16"/>
  <c r="W96" i="16"/>
  <c r="S96" i="16"/>
  <c r="Q96" i="16"/>
  <c r="O96" i="16"/>
  <c r="R96" i="16"/>
  <c r="AH96" i="16"/>
  <c r="AE96" i="16"/>
  <c r="K96" i="16"/>
  <c r="U96" i="16"/>
  <c r="AB96" i="16"/>
  <c r="AC96" i="16"/>
  <c r="T96" i="16"/>
  <c r="AA79" i="16"/>
  <c r="Q79" i="16"/>
  <c r="X79" i="16"/>
  <c r="AC79" i="16"/>
  <c r="V79" i="16"/>
  <c r="AF79" i="16"/>
  <c r="L79" i="16"/>
  <c r="AE79" i="16"/>
  <c r="T79" i="16"/>
  <c r="AB79" i="16"/>
  <c r="AI79" i="16"/>
  <c r="N79" i="16"/>
  <c r="AD79" i="16"/>
  <c r="K79" i="16"/>
  <c r="AH79" i="16"/>
  <c r="Y79" i="16"/>
  <c r="S79" i="16"/>
  <c r="AG79" i="16"/>
  <c r="U79" i="16"/>
  <c r="P79" i="16"/>
  <c r="Z79" i="16"/>
  <c r="R79" i="16"/>
  <c r="O79" i="16"/>
  <c r="W79" i="16"/>
  <c r="M79" i="16"/>
  <c r="S99" i="16"/>
  <c r="L99" i="16"/>
  <c r="AI99" i="16"/>
  <c r="P99" i="16"/>
  <c r="K99" i="16"/>
  <c r="AG99" i="16"/>
  <c r="AA99" i="16"/>
  <c r="Z99" i="16"/>
  <c r="M99" i="16"/>
  <c r="O99" i="16"/>
  <c r="AE99" i="16"/>
  <c r="N99" i="16"/>
  <c r="W99" i="16"/>
  <c r="Y99" i="16"/>
  <c r="X99" i="16"/>
  <c r="AB99" i="16"/>
  <c r="U99" i="16"/>
  <c r="AF99" i="16"/>
  <c r="R99" i="16"/>
  <c r="AD99" i="16"/>
  <c r="AC99" i="16"/>
  <c r="Q99" i="16"/>
  <c r="V99" i="16"/>
  <c r="AH99" i="16"/>
  <c r="T99" i="16"/>
  <c r="AH68" i="16"/>
  <c r="AC68" i="16"/>
  <c r="AF68" i="16"/>
  <c r="M68" i="16"/>
  <c r="N68" i="16"/>
  <c r="AB68" i="16"/>
  <c r="S68" i="16"/>
  <c r="Z68" i="16"/>
  <c r="AD68" i="16"/>
  <c r="AE68" i="16"/>
  <c r="AG68" i="16"/>
  <c r="V68" i="16"/>
  <c r="K68" i="16"/>
  <c r="W68" i="16"/>
  <c r="L68" i="16"/>
  <c r="AA68" i="16"/>
  <c r="P68" i="16"/>
  <c r="AI68" i="16"/>
  <c r="T68" i="16"/>
  <c r="Q68" i="16"/>
  <c r="U68" i="16"/>
  <c r="X68" i="16"/>
  <c r="Y68" i="16"/>
  <c r="R68" i="16"/>
  <c r="O68" i="16"/>
  <c r="O54" i="16"/>
  <c r="AH54" i="16"/>
  <c r="V54" i="16"/>
  <c r="AC54" i="16"/>
  <c r="X54" i="16"/>
  <c r="K54" i="16"/>
  <c r="Y54" i="16"/>
  <c r="U54" i="16"/>
  <c r="AF54" i="16"/>
  <c r="R54" i="16"/>
  <c r="S54" i="16"/>
  <c r="AI54" i="16"/>
  <c r="P54" i="16"/>
  <c r="Z54" i="16"/>
  <c r="M54" i="16"/>
  <c r="W54" i="16"/>
  <c r="AG54" i="16"/>
  <c r="L54" i="16"/>
  <c r="AA54" i="16"/>
  <c r="Q54" i="16"/>
  <c r="T54" i="16"/>
  <c r="AD54" i="16"/>
  <c r="N54" i="16"/>
  <c r="AB54" i="16"/>
  <c r="AE54" i="16"/>
  <c r="AA75" i="16"/>
  <c r="P75" i="16"/>
  <c r="AC75" i="16"/>
  <c r="AI75" i="16"/>
  <c r="AH75" i="16"/>
  <c r="N75" i="16"/>
  <c r="T75" i="16"/>
  <c r="L75" i="16"/>
  <c r="U75" i="16"/>
  <c r="Z75" i="16"/>
  <c r="S75" i="16"/>
  <c r="Q75" i="16"/>
  <c r="AD75" i="16"/>
  <c r="V75" i="16"/>
  <c r="O75" i="16"/>
  <c r="R75" i="16"/>
  <c r="K75" i="16"/>
  <c r="AF75" i="16"/>
  <c r="Y75" i="16"/>
  <c r="AE75" i="16"/>
  <c r="W75" i="16"/>
  <c r="X75" i="16"/>
  <c r="AG75" i="16"/>
  <c r="AB75" i="16"/>
  <c r="M75" i="16"/>
  <c r="Y69" i="16"/>
  <c r="R69" i="16"/>
  <c r="P69" i="16"/>
  <c r="AD69" i="16"/>
  <c r="S69" i="16"/>
  <c r="AE69" i="16"/>
  <c r="O69" i="16"/>
  <c r="V69" i="16"/>
  <c r="Q69" i="16"/>
  <c r="AI69" i="16"/>
  <c r="N69" i="16"/>
  <c r="AH69" i="16"/>
  <c r="AB69" i="16"/>
  <c r="AF69" i="16"/>
  <c r="X69" i="16"/>
  <c r="M69" i="16"/>
  <c r="L69" i="16"/>
  <c r="AC69" i="16"/>
  <c r="T69" i="16"/>
  <c r="AG69" i="16"/>
  <c r="W69" i="16"/>
  <c r="AA69" i="16"/>
  <c r="K69" i="16"/>
  <c r="U69" i="16"/>
  <c r="Z69" i="16"/>
  <c r="N64" i="16"/>
  <c r="Y64" i="16"/>
  <c r="X64" i="16"/>
  <c r="P64" i="16"/>
  <c r="Q64" i="16"/>
  <c r="O64" i="16"/>
  <c r="L64" i="16"/>
  <c r="R64" i="16"/>
  <c r="K64" i="16"/>
  <c r="AH64" i="16"/>
  <c r="U64" i="16"/>
  <c r="AG64" i="16"/>
  <c r="AA64" i="16"/>
  <c r="AF64" i="16"/>
  <c r="AI64" i="16"/>
  <c r="S64" i="16"/>
  <c r="T64" i="16"/>
  <c r="AC64" i="16"/>
  <c r="AD64" i="16"/>
  <c r="M64" i="16"/>
  <c r="V64" i="16"/>
  <c r="Z64" i="16"/>
  <c r="W64" i="16"/>
  <c r="AE64" i="16"/>
  <c r="AB64" i="16"/>
  <c r="Q53" i="16"/>
  <c r="AG53" i="16"/>
  <c r="AB53" i="16"/>
  <c r="X53" i="16"/>
  <c r="AA53" i="16"/>
  <c r="L53" i="16"/>
  <c r="AC53" i="16"/>
  <c r="AD53" i="16"/>
  <c r="Z53" i="16"/>
  <c r="U53" i="16"/>
  <c r="K53" i="16"/>
  <c r="AH53" i="16"/>
  <c r="M53" i="16"/>
  <c r="V53" i="16"/>
  <c r="O53" i="16"/>
  <c r="R53" i="16"/>
  <c r="S53" i="16"/>
  <c r="AE53" i="16"/>
  <c r="Y53" i="16"/>
  <c r="AF53" i="16"/>
  <c r="P53" i="16"/>
  <c r="AI53" i="16"/>
  <c r="N53" i="16"/>
  <c r="W53" i="16"/>
  <c r="T53" i="16"/>
  <c r="K70" i="16"/>
  <c r="X70" i="16"/>
  <c r="AD70" i="16"/>
  <c r="P70" i="16"/>
  <c r="T70" i="16"/>
  <c r="AG70" i="16"/>
  <c r="Q70" i="16"/>
  <c r="W70" i="16"/>
  <c r="AF70" i="16"/>
  <c r="AH70" i="16"/>
  <c r="M70" i="16"/>
  <c r="V70" i="16"/>
  <c r="AI70" i="16"/>
  <c r="O70" i="16"/>
  <c r="S70" i="16"/>
  <c r="AB70" i="16"/>
  <c r="AE70" i="16"/>
  <c r="U70" i="16"/>
  <c r="R70" i="16"/>
  <c r="Y70" i="16"/>
  <c r="N70" i="16"/>
  <c r="AC70" i="16"/>
  <c r="L70" i="16"/>
  <c r="AA70" i="16"/>
  <c r="Z70" i="16"/>
  <c r="K55" i="16"/>
  <c r="AB55" i="16"/>
  <c r="T55" i="16"/>
  <c r="AE55" i="16"/>
  <c r="Q55" i="16"/>
  <c r="AF55" i="16"/>
  <c r="N55" i="16"/>
  <c r="M55" i="16"/>
  <c r="P55" i="16"/>
  <c r="L55" i="16"/>
  <c r="AI55" i="16"/>
  <c r="Y55" i="16"/>
  <c r="V55" i="16"/>
  <c r="AG55" i="16"/>
  <c r="U55" i="16"/>
  <c r="AD55" i="16"/>
  <c r="AC55" i="16"/>
  <c r="R55" i="16"/>
  <c r="O55" i="16"/>
  <c r="Z55" i="16"/>
  <c r="AA55" i="16"/>
  <c r="W55" i="16"/>
  <c r="X55" i="16"/>
  <c r="AH55" i="16"/>
  <c r="S55" i="16"/>
  <c r="Y63" i="16"/>
  <c r="Z63" i="16"/>
  <c r="U63" i="16"/>
  <c r="P63" i="16"/>
  <c r="L63" i="16"/>
  <c r="S63" i="16"/>
  <c r="R63" i="16"/>
  <c r="T63" i="16"/>
  <c r="AH63" i="16"/>
  <c r="AE63" i="16"/>
  <c r="M63" i="16"/>
  <c r="K63" i="16"/>
  <c r="AC63" i="16"/>
  <c r="W63" i="16"/>
  <c r="N63" i="16"/>
  <c r="AI63" i="16"/>
  <c r="AF63" i="16"/>
  <c r="AA63" i="16"/>
  <c r="O63" i="16"/>
  <c r="AG63" i="16"/>
  <c r="AB63" i="16"/>
  <c r="V63" i="16"/>
  <c r="Q63" i="16"/>
  <c r="AD63" i="16"/>
  <c r="X63" i="16"/>
  <c r="Z65" i="16"/>
  <c r="AF65" i="16"/>
  <c r="R65" i="16"/>
  <c r="AD65" i="16"/>
  <c r="Y65" i="16"/>
  <c r="AI65" i="16"/>
  <c r="V65" i="16"/>
  <c r="M65" i="16"/>
  <c r="N65" i="16"/>
  <c r="P65" i="16"/>
  <c r="L65" i="16"/>
  <c r="AG65" i="16"/>
  <c r="AE65" i="16"/>
  <c r="AB65" i="16"/>
  <c r="AH65" i="16"/>
  <c r="U65" i="16"/>
  <c r="W65" i="16"/>
  <c r="O65" i="16"/>
  <c r="K65" i="16"/>
  <c r="X65" i="16"/>
  <c r="Q65" i="16"/>
  <c r="AA65" i="16"/>
  <c r="S65" i="16"/>
  <c r="AC65" i="16"/>
  <c r="T65" i="16"/>
  <c r="L66" i="16"/>
  <c r="T66" i="16"/>
  <c r="R66" i="16"/>
  <c r="AH66" i="16"/>
  <c r="W66" i="16"/>
  <c r="K66" i="16"/>
  <c r="Z66" i="16"/>
  <c r="AA66" i="16"/>
  <c r="AG66" i="16"/>
  <c r="AF66" i="16"/>
  <c r="AI66" i="16"/>
  <c r="AD66" i="16"/>
  <c r="AE66" i="16"/>
  <c r="X66" i="16"/>
  <c r="AB66" i="16"/>
  <c r="Y66" i="16"/>
  <c r="Q66" i="16"/>
  <c r="N66" i="16"/>
  <c r="S66" i="16"/>
  <c r="AC66" i="16"/>
  <c r="M66" i="16"/>
  <c r="V66" i="16"/>
  <c r="P66" i="16"/>
  <c r="U66" i="16"/>
  <c r="O66" i="16"/>
  <c r="K51" i="16"/>
  <c r="Y51" i="16"/>
  <c r="L51" i="16"/>
  <c r="W51" i="16"/>
  <c r="AB51" i="16"/>
  <c r="S51" i="16"/>
  <c r="AG51" i="16"/>
  <c r="P51" i="16"/>
  <c r="U51" i="16"/>
  <c r="M51" i="16"/>
  <c r="R51" i="16"/>
  <c r="AD51" i="16"/>
  <c r="N51" i="16"/>
  <c r="AI51" i="16"/>
  <c r="Q51" i="16"/>
  <c r="AE51" i="16"/>
  <c r="X51" i="16"/>
  <c r="AH51" i="16"/>
  <c r="AC51" i="16"/>
  <c r="AA51" i="16"/>
  <c r="V51" i="16"/>
  <c r="T51" i="16"/>
  <c r="O51" i="16"/>
  <c r="AF51" i="16"/>
  <c r="Z51" i="16"/>
  <c r="AA62" i="16"/>
  <c r="K62" i="16"/>
  <c r="X62" i="16"/>
  <c r="V62" i="16"/>
  <c r="U62" i="16"/>
  <c r="AB62" i="16"/>
  <c r="P62" i="16"/>
  <c r="M62" i="16"/>
  <c r="O62" i="16"/>
  <c r="S62" i="16"/>
  <c r="AE62" i="16"/>
  <c r="AC62" i="16"/>
  <c r="AF62" i="16"/>
  <c r="AI62" i="16"/>
  <c r="W62" i="16"/>
  <c r="T62" i="16"/>
  <c r="Y62" i="16"/>
  <c r="Q62" i="16"/>
  <c r="N62" i="16"/>
  <c r="L62" i="16"/>
  <c r="AG62" i="16"/>
  <c r="R62" i="16"/>
  <c r="AH62" i="16"/>
  <c r="AD62" i="16"/>
  <c r="Z62" i="16"/>
  <c r="AU51" i="16"/>
  <c r="BB51" i="16"/>
  <c r="AX51" i="16"/>
  <c r="BG51" i="16"/>
  <c r="AT51" i="16"/>
  <c r="AV51" i="16"/>
  <c r="BF51" i="16"/>
  <c r="BN51" i="16"/>
  <c r="BA51" i="16"/>
  <c r="BQ51" i="16"/>
  <c r="BI51" i="16"/>
  <c r="BJ51" i="16"/>
  <c r="AW51" i="16"/>
  <c r="BM51" i="16"/>
  <c r="BO51" i="16"/>
  <c r="BK51" i="16"/>
  <c r="BD51" i="16"/>
  <c r="BC51" i="16"/>
  <c r="BH51" i="16"/>
  <c r="AZ51" i="16"/>
  <c r="BE51" i="16"/>
  <c r="AY51" i="16"/>
  <c r="BL51" i="16"/>
  <c r="AS51" i="16"/>
  <c r="BP51" i="16"/>
  <c r="W58" i="16"/>
  <c r="AA58" i="16"/>
  <c r="R58" i="16"/>
  <c r="V58" i="16"/>
  <c r="Q58" i="16"/>
  <c r="M58" i="16"/>
  <c r="AF58" i="16"/>
  <c r="O58" i="16"/>
  <c r="K58" i="16"/>
  <c r="AG58" i="16"/>
  <c r="AE58" i="16"/>
  <c r="T58" i="16"/>
  <c r="AI58" i="16"/>
  <c r="Y58" i="16"/>
  <c r="L58" i="16"/>
  <c r="AC58" i="16"/>
  <c r="AH58" i="16"/>
  <c r="AB58" i="16"/>
  <c r="X58" i="16"/>
  <c r="U58" i="16"/>
  <c r="P58" i="16"/>
  <c r="N58" i="16"/>
  <c r="AD58" i="16"/>
  <c r="S58" i="16"/>
  <c r="Z58" i="16"/>
  <c r="AD67" i="16"/>
  <c r="U67" i="16"/>
  <c r="AF67" i="16"/>
  <c r="AG67" i="16"/>
  <c r="S67" i="16"/>
  <c r="Z67" i="16"/>
  <c r="T67" i="16"/>
  <c r="AI67" i="16"/>
  <c r="X67" i="16"/>
  <c r="M67" i="16"/>
  <c r="N67" i="16"/>
  <c r="O67" i="16"/>
  <c r="AA67" i="16"/>
  <c r="W67" i="16"/>
  <c r="Q67" i="16"/>
  <c r="K67" i="16"/>
  <c r="AC67" i="16"/>
  <c r="R67" i="16"/>
  <c r="AB67" i="16"/>
  <c r="L67" i="16"/>
  <c r="AH67" i="16"/>
  <c r="AE67" i="16"/>
  <c r="Y67" i="16"/>
  <c r="V67" i="16"/>
  <c r="P67" i="16"/>
  <c r="U71" i="16"/>
  <c r="AF71" i="16"/>
  <c r="W71" i="16"/>
  <c r="AE71" i="16"/>
  <c r="AA71" i="16"/>
  <c r="AG71" i="16"/>
  <c r="Q71" i="16"/>
  <c r="X71" i="16"/>
  <c r="R71" i="16"/>
  <c r="K71" i="16"/>
  <c r="P71" i="16"/>
  <c r="Z71" i="16"/>
  <c r="AD71" i="16"/>
  <c r="AH71" i="16"/>
  <c r="N71" i="16"/>
  <c r="T71" i="16"/>
  <c r="AI71" i="16"/>
  <c r="V71" i="16"/>
  <c r="AB71" i="16"/>
  <c r="Y71" i="16"/>
  <c r="AC71" i="16"/>
  <c r="L71" i="16"/>
  <c r="O71" i="16"/>
  <c r="S71" i="16"/>
  <c r="M71" i="16"/>
  <c r="U56" i="16"/>
  <c r="Y56" i="16"/>
  <c r="AC56" i="16"/>
  <c r="M56" i="16"/>
  <c r="O56" i="16"/>
  <c r="X56" i="16"/>
  <c r="V56" i="16"/>
  <c r="AF56" i="16"/>
  <c r="AH56" i="16"/>
  <c r="P56" i="16"/>
  <c r="N56" i="16"/>
  <c r="R56" i="16"/>
  <c r="AG56" i="16"/>
  <c r="S56" i="16"/>
  <c r="W56" i="16"/>
  <c r="K56" i="16"/>
  <c r="AD56" i="16"/>
  <c r="Q56" i="16"/>
  <c r="AI56" i="16"/>
  <c r="AA56" i="16"/>
  <c r="AB56" i="16"/>
  <c r="Z56" i="16"/>
  <c r="T56" i="16"/>
  <c r="AE56" i="16"/>
  <c r="L56" i="16"/>
  <c r="K73" i="16"/>
  <c r="AD73" i="16"/>
  <c r="AH73" i="16"/>
  <c r="Z73" i="16"/>
  <c r="N73" i="16"/>
  <c r="S73" i="16"/>
  <c r="AE73" i="16"/>
  <c r="Q73" i="16"/>
  <c r="AG73" i="16"/>
  <c r="Y73" i="16"/>
  <c r="X73" i="16"/>
  <c r="AF73" i="16"/>
  <c r="M73" i="16"/>
  <c r="W73" i="16"/>
  <c r="P73" i="16"/>
  <c r="R73" i="16"/>
  <c r="L73" i="16"/>
  <c r="AC73" i="16"/>
  <c r="U73" i="16"/>
  <c r="AI73" i="16"/>
  <c r="T73" i="16"/>
  <c r="AB73" i="16"/>
  <c r="O73" i="16"/>
  <c r="AA73" i="16"/>
  <c r="V73" i="16"/>
  <c r="AF59" i="16"/>
  <c r="Q59" i="16"/>
  <c r="X59" i="16"/>
  <c r="K59" i="16"/>
  <c r="AA59" i="16"/>
  <c r="S59" i="16"/>
  <c r="Z59" i="16"/>
  <c r="AE59" i="16"/>
  <c r="R59" i="16"/>
  <c r="U59" i="16"/>
  <c r="AI59" i="16"/>
  <c r="M59" i="16"/>
  <c r="V59" i="16"/>
  <c r="AH59" i="16"/>
  <c r="P59" i="16"/>
  <c r="T59" i="16"/>
  <c r="Y59" i="16"/>
  <c r="O59" i="16"/>
  <c r="AB59" i="16"/>
  <c r="W59" i="16"/>
  <c r="L59" i="16"/>
  <c r="AG59" i="16"/>
  <c r="AD59" i="16"/>
  <c r="N59" i="16"/>
  <c r="AC59" i="16"/>
  <c r="K61" i="16"/>
  <c r="N61" i="16"/>
  <c r="AH61" i="16"/>
  <c r="AD61" i="16"/>
  <c r="AI61" i="16"/>
  <c r="R61" i="16"/>
  <c r="L61" i="16"/>
  <c r="AF61" i="16"/>
  <c r="S61" i="16"/>
  <c r="AE61" i="16"/>
  <c r="U61" i="16"/>
  <c r="Z61" i="16"/>
  <c r="M61" i="16"/>
  <c r="X61" i="16"/>
  <c r="T61" i="16"/>
  <c r="AC61" i="16"/>
  <c r="AG61" i="16"/>
  <c r="W61" i="16"/>
  <c r="V61" i="16"/>
  <c r="AB61" i="16"/>
  <c r="P61" i="16"/>
  <c r="AA61" i="16"/>
  <c r="O61" i="16"/>
  <c r="Q61" i="16"/>
  <c r="Y61" i="16"/>
  <c r="AC60" i="16"/>
  <c r="AE60" i="16"/>
  <c r="Y60" i="16"/>
  <c r="M60" i="16"/>
  <c r="AG60" i="16"/>
  <c r="AD60" i="16"/>
  <c r="Q60" i="16"/>
  <c r="N60" i="16"/>
  <c r="O60" i="16"/>
  <c r="T60" i="16"/>
  <c r="X60" i="16"/>
  <c r="K60" i="16"/>
  <c r="L60" i="16"/>
  <c r="AF60" i="16"/>
  <c r="R60" i="16"/>
  <c r="AH60" i="16"/>
  <c r="AI60" i="16"/>
  <c r="P60" i="16"/>
  <c r="W60" i="16"/>
  <c r="U60" i="16"/>
  <c r="S60" i="16"/>
  <c r="Z60" i="16"/>
  <c r="V60" i="16"/>
  <c r="AA60" i="16"/>
  <c r="AB60" i="16"/>
  <c r="Y74" i="16"/>
  <c r="AA74" i="16"/>
  <c r="O74" i="16"/>
  <c r="N74" i="16"/>
  <c r="Z74" i="16"/>
  <c r="AH74" i="16"/>
  <c r="V74" i="16"/>
  <c r="AI74" i="16"/>
  <c r="X74" i="16"/>
  <c r="AE74" i="16"/>
  <c r="AC74" i="16"/>
  <c r="R74" i="16"/>
  <c r="U74" i="16"/>
  <c r="AF74" i="16"/>
  <c r="W74" i="16"/>
  <c r="L74" i="16"/>
  <c r="M74" i="16"/>
  <c r="AG74" i="16"/>
  <c r="AD74" i="16"/>
  <c r="S74" i="16"/>
  <c r="Q74" i="16"/>
  <c r="AB74" i="16"/>
  <c r="P74" i="16"/>
  <c r="K74" i="16"/>
  <c r="T74" i="16"/>
  <c r="AA57" i="16"/>
  <c r="R57" i="16"/>
  <c r="O57" i="16"/>
  <c r="Z57" i="16"/>
  <c r="AE57" i="16"/>
  <c r="T57" i="16"/>
  <c r="AF57" i="16"/>
  <c r="AI57" i="16"/>
  <c r="X57" i="16"/>
  <c r="Y57" i="16"/>
  <c r="L57" i="16"/>
  <c r="Q57" i="16"/>
  <c r="AB57" i="16"/>
  <c r="S57" i="16"/>
  <c r="K57" i="16"/>
  <c r="W57" i="16"/>
  <c r="U57" i="16"/>
  <c r="M57" i="16"/>
  <c r="AD57" i="16"/>
  <c r="AC57" i="16"/>
  <c r="N57" i="16"/>
  <c r="AG57" i="16"/>
  <c r="AH57" i="16"/>
  <c r="P57" i="16"/>
  <c r="V57" i="16"/>
  <c r="AB52" i="16"/>
  <c r="S52" i="16"/>
  <c r="X52" i="16"/>
  <c r="M52" i="16"/>
  <c r="AI52" i="16"/>
  <c r="U52" i="16"/>
  <c r="Z52" i="16"/>
  <c r="P52" i="16"/>
  <c r="L52" i="16"/>
  <c r="AC52" i="16"/>
  <c r="N52" i="16"/>
  <c r="AF52" i="16"/>
  <c r="AD52" i="16"/>
  <c r="W52" i="16"/>
  <c r="AH52" i="16"/>
  <c r="R52" i="16"/>
  <c r="V52" i="16"/>
  <c r="Q52" i="16"/>
  <c r="T52" i="16"/>
  <c r="Y52" i="16"/>
  <c r="O52" i="16"/>
  <c r="AG52" i="16"/>
  <c r="AE52" i="16"/>
  <c r="AA52" i="16"/>
  <c r="K52" i="16"/>
  <c r="AB72" i="16"/>
  <c r="S72" i="16"/>
  <c r="AC72" i="16"/>
  <c r="Z72" i="16"/>
  <c r="AD72" i="16"/>
  <c r="L72" i="16"/>
  <c r="W72" i="16"/>
  <c r="T72" i="16"/>
  <c r="V72" i="16"/>
  <c r="AI72" i="16"/>
  <c r="N72" i="16"/>
  <c r="AA72" i="16"/>
  <c r="AF72" i="16"/>
  <c r="Q72" i="16"/>
  <c r="U72" i="16"/>
  <c r="Y72" i="16"/>
  <c r="M72" i="16"/>
  <c r="AH72" i="16"/>
  <c r="O72" i="16"/>
  <c r="R72" i="16"/>
  <c r="P72" i="16"/>
  <c r="AE72" i="16"/>
  <c r="K72" i="16"/>
  <c r="X72" i="16"/>
  <c r="AG72" i="1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14" i="6"/>
  <c r="A13" i="6"/>
  <c r="G18" i="16" l="1"/>
  <c r="D18" i="16"/>
  <c r="H17" i="16"/>
  <c r="H15" i="16"/>
  <c r="G14" i="16"/>
  <c r="E15" i="16"/>
  <c r="D15" i="16"/>
  <c r="D14" i="16"/>
  <c r="F15" i="16"/>
  <c r="E16" i="16"/>
  <c r="G16" i="16"/>
  <c r="E14" i="16"/>
  <c r="H18" i="16"/>
  <c r="D16" i="16"/>
  <c r="F16" i="16"/>
  <c r="H16" i="16"/>
  <c r="F17" i="16"/>
  <c r="E17" i="16"/>
  <c r="F18" i="16"/>
  <c r="D17" i="16"/>
  <c r="G15" i="16"/>
  <c r="G17" i="16"/>
  <c r="H14" i="16"/>
  <c r="E18" i="16"/>
  <c r="F14" i="1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13" i="6"/>
  <c r="E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13" i="6"/>
  <c r="AD56" i="3" l="1"/>
  <c r="L56" i="3"/>
  <c r="W56" i="3"/>
  <c r="AE56" i="3"/>
  <c r="AD44" i="3"/>
  <c r="L44" i="3"/>
  <c r="W44" i="3"/>
  <c r="AE44" i="3"/>
  <c r="AD38" i="3"/>
  <c r="W38" i="3"/>
  <c r="AE38" i="3"/>
  <c r="AD55" i="3"/>
  <c r="L55" i="3"/>
  <c r="W55" i="3"/>
  <c r="AE55" i="3"/>
  <c r="AD49" i="3"/>
  <c r="L49" i="3"/>
  <c r="W49" i="3"/>
  <c r="AE49" i="3"/>
  <c r="AD43" i="3"/>
  <c r="L43" i="3"/>
  <c r="W43" i="3"/>
  <c r="AE43" i="3"/>
  <c r="AD37" i="3"/>
  <c r="W37" i="3"/>
  <c r="AE37" i="3"/>
  <c r="AD31" i="3"/>
  <c r="AE31" i="3"/>
  <c r="AD25" i="3"/>
  <c r="AE25" i="3"/>
  <c r="AD19" i="3"/>
  <c r="AE19" i="3"/>
  <c r="AD13" i="3"/>
  <c r="AE13" i="3"/>
  <c r="AD32" i="3"/>
  <c r="AE32" i="3"/>
  <c r="AD54" i="3"/>
  <c r="L54" i="3"/>
  <c r="W54" i="3"/>
  <c r="AE54" i="3"/>
  <c r="AD48" i="3"/>
  <c r="L48" i="3"/>
  <c r="W48" i="3"/>
  <c r="AE48" i="3"/>
  <c r="AD42" i="3"/>
  <c r="L42" i="3"/>
  <c r="W42" i="3"/>
  <c r="AE42" i="3"/>
  <c r="AD36" i="3"/>
  <c r="AE36" i="3"/>
  <c r="AD30" i="3"/>
  <c r="AE30" i="3"/>
  <c r="AD24" i="3"/>
  <c r="AE24" i="3"/>
  <c r="AD18" i="3"/>
  <c r="AE18" i="3"/>
  <c r="AD12" i="3"/>
  <c r="AE12" i="3"/>
  <c r="AD50" i="3"/>
  <c r="L50" i="3"/>
  <c r="W50" i="3"/>
  <c r="AE50" i="3"/>
  <c r="AD14" i="3"/>
  <c r="AE14" i="3"/>
  <c r="AD53" i="3"/>
  <c r="L53" i="3"/>
  <c r="W53" i="3"/>
  <c r="AE53" i="3"/>
  <c r="AD47" i="3"/>
  <c r="L47" i="3"/>
  <c r="W47" i="3"/>
  <c r="AE47" i="3"/>
  <c r="AD41" i="3"/>
  <c r="W41" i="3"/>
  <c r="AE41" i="3"/>
  <c r="AD35" i="3"/>
  <c r="AE35" i="3"/>
  <c r="AD29" i="3"/>
  <c r="AE29" i="3"/>
  <c r="AD23" i="3"/>
  <c r="AE23" i="3"/>
  <c r="AD17" i="3"/>
  <c r="AE17" i="3"/>
  <c r="AD11" i="3"/>
  <c r="AE11" i="3"/>
  <c r="AD20" i="3"/>
  <c r="AE20" i="3"/>
  <c r="AD52" i="3"/>
  <c r="L52" i="3"/>
  <c r="W52" i="3"/>
  <c r="AE52" i="3"/>
  <c r="AD46" i="3"/>
  <c r="L46" i="3"/>
  <c r="W46" i="3"/>
  <c r="AE46" i="3"/>
  <c r="AD40" i="3"/>
  <c r="W40" i="3"/>
  <c r="AE40" i="3"/>
  <c r="AD34" i="3"/>
  <c r="L34" i="3"/>
  <c r="AE34" i="3"/>
  <c r="AD28" i="3"/>
  <c r="AE28" i="3"/>
  <c r="AD22" i="3"/>
  <c r="AE22" i="3"/>
  <c r="AD16" i="3"/>
  <c r="AE16" i="3"/>
  <c r="AD10" i="3"/>
  <c r="AE10" i="3"/>
  <c r="AD26" i="3"/>
  <c r="AE26" i="3"/>
  <c r="AD57" i="3"/>
  <c r="L57" i="3"/>
  <c r="W57" i="3"/>
  <c r="AE57" i="3"/>
  <c r="AD51" i="3"/>
  <c r="L51" i="3"/>
  <c r="W51" i="3"/>
  <c r="AE51" i="3"/>
  <c r="AD45" i="3"/>
  <c r="L45" i="3"/>
  <c r="W45" i="3"/>
  <c r="AE45" i="3"/>
  <c r="AD39" i="3"/>
  <c r="L39" i="3"/>
  <c r="W39" i="3"/>
  <c r="AE39" i="3"/>
  <c r="AD33" i="3"/>
  <c r="AE33" i="3"/>
  <c r="AD27" i="3"/>
  <c r="AE27" i="3"/>
  <c r="AD21" i="3"/>
  <c r="AE21" i="3"/>
  <c r="AD15" i="3"/>
  <c r="AE15" i="3"/>
  <c r="AD9" i="3"/>
  <c r="AE9" i="3"/>
  <c r="W32" i="3"/>
  <c r="W26" i="3"/>
  <c r="W20" i="3"/>
  <c r="W14" i="3"/>
  <c r="W31" i="3"/>
  <c r="W25" i="3"/>
  <c r="W19" i="3"/>
  <c r="W13" i="3"/>
  <c r="W36" i="3"/>
  <c r="W30" i="3"/>
  <c r="W24" i="3"/>
  <c r="W18" i="3"/>
  <c r="W12" i="3"/>
  <c r="W35" i="3"/>
  <c r="W29" i="3"/>
  <c r="W23" i="3"/>
  <c r="W17" i="3"/>
  <c r="W11" i="3"/>
  <c r="W34" i="3"/>
  <c r="W28" i="3"/>
  <c r="W22" i="3"/>
  <c r="W16" i="3"/>
  <c r="W10" i="3"/>
  <c r="W33" i="3"/>
  <c r="W27" i="3"/>
  <c r="W21" i="3"/>
  <c r="W15" i="3"/>
  <c r="W9" i="3"/>
  <c r="H33" i="6"/>
  <c r="H42" i="6"/>
  <c r="H51" i="6"/>
  <c r="H46" i="6"/>
  <c r="H52" i="6"/>
  <c r="H55" i="6"/>
  <c r="H32" i="6"/>
  <c r="H35" i="6"/>
  <c r="H38" i="6"/>
  <c r="H41" i="6"/>
  <c r="H44" i="6"/>
  <c r="H47" i="6"/>
  <c r="H50" i="6"/>
  <c r="H53" i="6"/>
  <c r="H56" i="6"/>
  <c r="H59" i="6"/>
  <c r="H62" i="6"/>
  <c r="H30" i="6"/>
  <c r="H39" i="6"/>
  <c r="H48" i="6"/>
  <c r="H57" i="6"/>
  <c r="H34" i="6"/>
  <c r="H40" i="6"/>
  <c r="H49" i="6"/>
  <c r="H58" i="6"/>
  <c r="H36" i="6"/>
  <c r="H54" i="6"/>
  <c r="H60" i="6"/>
  <c r="H61" i="6"/>
  <c r="H45" i="6"/>
  <c r="H31" i="6"/>
  <c r="H37" i="6"/>
  <c r="H43" i="6"/>
  <c r="H29" i="6"/>
  <c r="AF39" i="3" l="1"/>
  <c r="AG39" i="3" s="1"/>
  <c r="BV82" i="16"/>
  <c r="BX82" i="16" s="1"/>
  <c r="AF35" i="3"/>
  <c r="AG35" i="3" s="1"/>
  <c r="BV78" i="16"/>
  <c r="BX78" i="16" s="1"/>
  <c r="AF50" i="3"/>
  <c r="AG50" i="3" s="1"/>
  <c r="BV93" i="16"/>
  <c r="BX93" i="16" s="1"/>
  <c r="AF46" i="3"/>
  <c r="AG46" i="3" s="1"/>
  <c r="BV89" i="16"/>
  <c r="BX89" i="16" s="1"/>
  <c r="AF37" i="3"/>
  <c r="AG37" i="3" s="1"/>
  <c r="BV80" i="16"/>
  <c r="BX80" i="16" s="1"/>
  <c r="AF45" i="3"/>
  <c r="AG45" i="3" s="1"/>
  <c r="BV88" i="16"/>
  <c r="BX88" i="16" s="1"/>
  <c r="AF47" i="3"/>
  <c r="AG47" i="3" s="1"/>
  <c r="BV90" i="16"/>
  <c r="BX90" i="16" s="1"/>
  <c r="AF57" i="3"/>
  <c r="AG57" i="3" s="1"/>
  <c r="BV100" i="16"/>
  <c r="BX100" i="16" s="1"/>
  <c r="AF33" i="3"/>
  <c r="AG33" i="3" s="1"/>
  <c r="BV76" i="16"/>
  <c r="BX76" i="16" s="1"/>
  <c r="AF53" i="3"/>
  <c r="AG53" i="3" s="1"/>
  <c r="BV96" i="16"/>
  <c r="BX96" i="16" s="1"/>
  <c r="AF48" i="3"/>
  <c r="AG48" i="3" s="1"/>
  <c r="BV91" i="16"/>
  <c r="BX91" i="16" s="1"/>
  <c r="AF55" i="3"/>
  <c r="AG55" i="3" s="1"/>
  <c r="BV98" i="16"/>
  <c r="BX98" i="16" s="1"/>
  <c r="AF40" i="3"/>
  <c r="AG40" i="3" s="1"/>
  <c r="BV83" i="16"/>
  <c r="BX83" i="16" s="1"/>
  <c r="AF42" i="3"/>
  <c r="AG42" i="3" s="1"/>
  <c r="BV85" i="16"/>
  <c r="BX85" i="16" s="1"/>
  <c r="AF49" i="3"/>
  <c r="AG49" i="3" s="1"/>
  <c r="BV92" i="16"/>
  <c r="BX92" i="16" s="1"/>
  <c r="AF44" i="3"/>
  <c r="AG44" i="3" s="1"/>
  <c r="BV87" i="16"/>
  <c r="BX87" i="16" s="1"/>
  <c r="AF41" i="3"/>
  <c r="BV84" i="16"/>
  <c r="BX84" i="16" s="1"/>
  <c r="AF34" i="3"/>
  <c r="AG34" i="3" s="1"/>
  <c r="BV77" i="16"/>
  <c r="BX77" i="16" s="1"/>
  <c r="AF52" i="3"/>
  <c r="AG52" i="3" s="1"/>
  <c r="BV95" i="16"/>
  <c r="BX95" i="16" s="1"/>
  <c r="AF36" i="3"/>
  <c r="AG36" i="3" s="1"/>
  <c r="BV79" i="16"/>
  <c r="BX79" i="16" s="1"/>
  <c r="AF54" i="3"/>
  <c r="BV97" i="16"/>
  <c r="BX97" i="16" s="1"/>
  <c r="AF43" i="3"/>
  <c r="AG43" i="3" s="1"/>
  <c r="BV86" i="16"/>
  <c r="BX86" i="16" s="1"/>
  <c r="AF38" i="3"/>
  <c r="AG38" i="3" s="1"/>
  <c r="BV81" i="16"/>
  <c r="BX81" i="16" s="1"/>
  <c r="AF51" i="3"/>
  <c r="AG51" i="3" s="1"/>
  <c r="BV94" i="16"/>
  <c r="BX94" i="16" s="1"/>
  <c r="AF56" i="3"/>
  <c r="AG56" i="3" s="1"/>
  <c r="BV99" i="16"/>
  <c r="BX99" i="16" s="1"/>
  <c r="AF14" i="3"/>
  <c r="AG14" i="3" s="1"/>
  <c r="BV57" i="16"/>
  <c r="BX57" i="16" s="1"/>
  <c r="AF9" i="3"/>
  <c r="AG9" i="3" s="1"/>
  <c r="BV52" i="16"/>
  <c r="BX52" i="16" s="1"/>
  <c r="AF27" i="3"/>
  <c r="AG27" i="3" s="1"/>
  <c r="BV70" i="16"/>
  <c r="BX70" i="16" s="1"/>
  <c r="AF11" i="3"/>
  <c r="AG11" i="3" s="1"/>
  <c r="BV54" i="16"/>
  <c r="BX54" i="16" s="1"/>
  <c r="AF29" i="3"/>
  <c r="AG29" i="3" s="1"/>
  <c r="BV72" i="16"/>
  <c r="BX72" i="16" s="1"/>
  <c r="AF13" i="3"/>
  <c r="AG13" i="3" s="1"/>
  <c r="BV56" i="16"/>
  <c r="BX56" i="16" s="1"/>
  <c r="AF31" i="3"/>
  <c r="AG31" i="3" s="1"/>
  <c r="BV74" i="16"/>
  <c r="BX74" i="16" s="1"/>
  <c r="AF16" i="3"/>
  <c r="AG16" i="3" s="1"/>
  <c r="BV59" i="16"/>
  <c r="BX59" i="16" s="1"/>
  <c r="AF18" i="3"/>
  <c r="AG18" i="3" s="1"/>
  <c r="BV61" i="16"/>
  <c r="BX61" i="16" s="1"/>
  <c r="AF12" i="3"/>
  <c r="AG12" i="3" s="1"/>
  <c r="BV55" i="16"/>
  <c r="BX55" i="16" s="1"/>
  <c r="AF15" i="3"/>
  <c r="AG15" i="3" s="1"/>
  <c r="BV58" i="16"/>
  <c r="BX58" i="16" s="1"/>
  <c r="AF17" i="3"/>
  <c r="AG17" i="3" s="1"/>
  <c r="BV60" i="16"/>
  <c r="BX60" i="16" s="1"/>
  <c r="AF19" i="3"/>
  <c r="AG19" i="3" s="1"/>
  <c r="BV62" i="16"/>
  <c r="BX62" i="16" s="1"/>
  <c r="AF10" i="3"/>
  <c r="AG10" i="3" s="1"/>
  <c r="BV53" i="16"/>
  <c r="BX53" i="16" s="1"/>
  <c r="AF30" i="3"/>
  <c r="AG30" i="3" s="1"/>
  <c r="BV73" i="16"/>
  <c r="BX73" i="16" s="1"/>
  <c r="AF26" i="3"/>
  <c r="AG26" i="3" s="1"/>
  <c r="BV69" i="16"/>
  <c r="BX69" i="16" s="1"/>
  <c r="AF22" i="3"/>
  <c r="AG22" i="3" s="1"/>
  <c r="BV65" i="16"/>
  <c r="BX65" i="16" s="1"/>
  <c r="AF24" i="3"/>
  <c r="AG24" i="3" s="1"/>
  <c r="BV67" i="16"/>
  <c r="BX67" i="16" s="1"/>
  <c r="AF28" i="3"/>
  <c r="AG28" i="3" s="1"/>
  <c r="BV71" i="16"/>
  <c r="BX71" i="16" s="1"/>
  <c r="AF21" i="3"/>
  <c r="AG21" i="3" s="1"/>
  <c r="BV64" i="16"/>
  <c r="BX64" i="16" s="1"/>
  <c r="AF20" i="3"/>
  <c r="AG20" i="3" s="1"/>
  <c r="BV63" i="16"/>
  <c r="BX63" i="16" s="1"/>
  <c r="AF23" i="3"/>
  <c r="AG23" i="3" s="1"/>
  <c r="BV66" i="16"/>
  <c r="BX66" i="16" s="1"/>
  <c r="AF32" i="3"/>
  <c r="AG32" i="3" s="1"/>
  <c r="BV75" i="16"/>
  <c r="BX75" i="16" s="1"/>
  <c r="AF25" i="3"/>
  <c r="BV68" i="16"/>
  <c r="BX68" i="16" s="1"/>
  <c r="X50" i="3"/>
  <c r="Y50" i="3" s="1"/>
  <c r="X18" i="3"/>
  <c r="Y18" i="3" s="1"/>
  <c r="X30" i="3"/>
  <c r="Y30" i="3" s="1"/>
  <c r="X32" i="3"/>
  <c r="Y32" i="3" s="1"/>
  <c r="X19" i="3"/>
  <c r="Y19" i="3" s="1"/>
  <c r="X31" i="3"/>
  <c r="Y31" i="3" s="1"/>
  <c r="X49" i="3"/>
  <c r="Y49" i="3" s="1"/>
  <c r="X44" i="3"/>
  <c r="Y44" i="3" s="1"/>
  <c r="X26" i="3"/>
  <c r="Y26" i="3" s="1"/>
  <c r="X16" i="3"/>
  <c r="Y16" i="3" s="1"/>
  <c r="X28" i="3"/>
  <c r="Y28" i="3" s="1"/>
  <c r="X20" i="3"/>
  <c r="Y20" i="3" s="1"/>
  <c r="X17" i="3"/>
  <c r="Y17" i="3" s="1"/>
  <c r="X29" i="3"/>
  <c r="Y29" i="3" s="1"/>
  <c r="X14" i="3"/>
  <c r="Y14" i="3" s="1"/>
  <c r="X43" i="3"/>
  <c r="Y43" i="3" s="1"/>
  <c r="X38" i="3"/>
  <c r="Y38" i="3" s="1"/>
  <c r="X9" i="3"/>
  <c r="Y9" i="3" s="1"/>
  <c r="X51" i="3"/>
  <c r="Y51" i="3" s="1"/>
  <c r="X42" i="3"/>
  <c r="Y42" i="3" s="1"/>
  <c r="X45" i="3"/>
  <c r="Y45" i="3" s="1"/>
  <c r="X40" i="3"/>
  <c r="Y40" i="3" s="1"/>
  <c r="X12" i="3"/>
  <c r="Y12" i="3" s="1"/>
  <c r="X24" i="3"/>
  <c r="Y24" i="3" s="1"/>
  <c r="X36" i="3"/>
  <c r="Y36" i="3" s="1"/>
  <c r="X54" i="3"/>
  <c r="Y54" i="3" s="1"/>
  <c r="X13" i="3"/>
  <c r="Y13" i="3" s="1"/>
  <c r="X25" i="3"/>
  <c r="Y25" i="3" s="1"/>
  <c r="X33" i="3"/>
  <c r="Y33" i="3" s="1"/>
  <c r="X46" i="3"/>
  <c r="Y46" i="3" s="1"/>
  <c r="X47" i="3"/>
  <c r="Y47" i="3" s="1"/>
  <c r="X15" i="3"/>
  <c r="Y15" i="3" s="1"/>
  <c r="X27" i="3"/>
  <c r="Y27" i="3" s="1"/>
  <c r="X37" i="3"/>
  <c r="Y37" i="3" s="1"/>
  <c r="X55" i="3"/>
  <c r="Y55" i="3" s="1"/>
  <c r="X56" i="3"/>
  <c r="Y56" i="3" s="1"/>
  <c r="X21" i="3"/>
  <c r="Y21" i="3" s="1"/>
  <c r="X41" i="3"/>
  <c r="Y41" i="3" s="1"/>
  <c r="X39" i="3"/>
  <c r="Y39" i="3" s="1"/>
  <c r="X57" i="3"/>
  <c r="Y57" i="3" s="1"/>
  <c r="X10" i="3"/>
  <c r="Y10" i="3" s="1"/>
  <c r="X22" i="3"/>
  <c r="Y22" i="3" s="1"/>
  <c r="X34" i="3"/>
  <c r="Y34" i="3" s="1"/>
  <c r="X52" i="3"/>
  <c r="Y52" i="3" s="1"/>
  <c r="X11" i="3"/>
  <c r="Y11" i="3" s="1"/>
  <c r="X23" i="3"/>
  <c r="Y23" i="3" s="1"/>
  <c r="X35" i="3"/>
  <c r="Y35" i="3" s="1"/>
  <c r="X53" i="3"/>
  <c r="Y53" i="3" s="1"/>
  <c r="X48" i="3"/>
  <c r="Y48" i="3" s="1"/>
  <c r="I57" i="6"/>
  <c r="H13" i="6"/>
  <c r="I13" i="6"/>
  <c r="I44" i="6" l="1"/>
  <c r="I52" i="6"/>
  <c r="I61" i="6"/>
  <c r="I29" i="6"/>
  <c r="I49" i="6"/>
  <c r="I62" i="6"/>
  <c r="I51" i="6"/>
  <c r="I45" i="6"/>
  <c r="I58" i="6"/>
  <c r="I48" i="6"/>
  <c r="I40" i="6"/>
  <c r="I42" i="6"/>
  <c r="I55" i="6"/>
  <c r="I47" i="6"/>
  <c r="I43" i="6"/>
  <c r="I53" i="6"/>
  <c r="I31" i="6"/>
  <c r="I56" i="6"/>
  <c r="I60" i="6"/>
  <c r="I36" i="6"/>
  <c r="I41" i="6"/>
  <c r="I50" i="6"/>
  <c r="I39" i="6"/>
  <c r="I35" i="6"/>
  <c r="I33" i="6"/>
  <c r="I32" i="6"/>
  <c r="I34" i="6"/>
  <c r="I54" i="6"/>
  <c r="I38" i="6"/>
  <c r="BD94" i="16"/>
  <c r="BG94" i="16"/>
  <c r="AV94" i="16"/>
  <c r="AT94" i="16"/>
  <c r="BM94" i="16"/>
  <c r="AS94" i="16"/>
  <c r="AU94" i="16"/>
  <c r="BO94" i="16"/>
  <c r="BP94" i="16"/>
  <c r="AY94" i="16"/>
  <c r="AW94" i="16"/>
  <c r="BA94" i="16"/>
  <c r="BC94" i="16"/>
  <c r="BI94" i="16"/>
  <c r="BE94" i="16"/>
  <c r="BJ94" i="16"/>
  <c r="BK94" i="16"/>
  <c r="AX94" i="16"/>
  <c r="BH94" i="16"/>
  <c r="AZ94" i="16"/>
  <c r="BF94" i="16"/>
  <c r="BL94" i="16"/>
  <c r="BN94" i="16"/>
  <c r="BB94" i="16"/>
  <c r="BQ94" i="16"/>
  <c r="BP97" i="16"/>
  <c r="BB97" i="16"/>
  <c r="AY97" i="16"/>
  <c r="AZ97" i="16"/>
  <c r="BG97" i="16"/>
  <c r="BD97" i="16"/>
  <c r="BK97" i="16"/>
  <c r="BE97" i="16"/>
  <c r="AS97" i="16"/>
  <c r="BQ97" i="16"/>
  <c r="AV97" i="16"/>
  <c r="BA97" i="16"/>
  <c r="AT97" i="16"/>
  <c r="BC97" i="16"/>
  <c r="AW97" i="16"/>
  <c r="BH97" i="16"/>
  <c r="BL97" i="16"/>
  <c r="BJ97" i="16"/>
  <c r="BO97" i="16"/>
  <c r="BF97" i="16"/>
  <c r="AX97" i="16"/>
  <c r="BN97" i="16"/>
  <c r="BI97" i="16"/>
  <c r="BM97" i="16"/>
  <c r="AU97" i="16"/>
  <c r="BO77" i="16"/>
  <c r="BD77" i="16"/>
  <c r="BG77" i="16"/>
  <c r="AZ77" i="16"/>
  <c r="BB77" i="16"/>
  <c r="BC77" i="16"/>
  <c r="BM77" i="16"/>
  <c r="BN77" i="16"/>
  <c r="AT77" i="16"/>
  <c r="BP77" i="16"/>
  <c r="AY77" i="16"/>
  <c r="AS77" i="16"/>
  <c r="BQ77" i="16"/>
  <c r="BJ77" i="16"/>
  <c r="BF77" i="16"/>
  <c r="BH77" i="16"/>
  <c r="AX77" i="16"/>
  <c r="AV77" i="16"/>
  <c r="BL77" i="16"/>
  <c r="BK77" i="16"/>
  <c r="BE77" i="16"/>
  <c r="BA77" i="16"/>
  <c r="BI77" i="16"/>
  <c r="AU77" i="16"/>
  <c r="AW77" i="16"/>
  <c r="BG92" i="16"/>
  <c r="AZ92" i="16"/>
  <c r="BQ92" i="16"/>
  <c r="AT92" i="16"/>
  <c r="BP92" i="16"/>
  <c r="AS92" i="16"/>
  <c r="AV92" i="16"/>
  <c r="AY92" i="16"/>
  <c r="BA92" i="16"/>
  <c r="BD92" i="16"/>
  <c r="BC92" i="16"/>
  <c r="BK92" i="16"/>
  <c r="BN92" i="16"/>
  <c r="AX92" i="16"/>
  <c r="BJ92" i="16"/>
  <c r="BB92" i="16"/>
  <c r="BF92" i="16"/>
  <c r="AW92" i="16"/>
  <c r="BL92" i="16"/>
  <c r="BE92" i="16"/>
  <c r="BH92" i="16"/>
  <c r="BM92" i="16"/>
  <c r="AU92" i="16"/>
  <c r="BI92" i="16"/>
  <c r="BO92" i="16"/>
  <c r="BK98" i="16"/>
  <c r="BQ98" i="16"/>
  <c r="BP98" i="16"/>
  <c r="AU98" i="16"/>
  <c r="BB98" i="16"/>
  <c r="BG98" i="16"/>
  <c r="BD98" i="16"/>
  <c r="AW98" i="16"/>
  <c r="BI98" i="16"/>
  <c r="AT98" i="16"/>
  <c r="BA98" i="16"/>
  <c r="BC98" i="16"/>
  <c r="BE98" i="16"/>
  <c r="BM98" i="16"/>
  <c r="BJ98" i="16"/>
  <c r="BH98" i="16"/>
  <c r="BO98" i="16"/>
  <c r="AY98" i="16"/>
  <c r="BF98" i="16"/>
  <c r="AV98" i="16"/>
  <c r="BL98" i="16"/>
  <c r="AZ98" i="16"/>
  <c r="AS98" i="16"/>
  <c r="AX98" i="16"/>
  <c r="BN98" i="16"/>
  <c r="BB76" i="16"/>
  <c r="BJ76" i="16"/>
  <c r="BK76" i="16"/>
  <c r="AZ76" i="16"/>
  <c r="BA76" i="16"/>
  <c r="AY76" i="16"/>
  <c r="BO76" i="16"/>
  <c r="BH76" i="16"/>
  <c r="BD76" i="16"/>
  <c r="AV76" i="16"/>
  <c r="BQ76" i="16"/>
  <c r="BG76" i="16"/>
  <c r="BN76" i="16"/>
  <c r="BE76" i="16"/>
  <c r="AW76" i="16"/>
  <c r="AS76" i="16"/>
  <c r="BI76" i="16"/>
  <c r="AU76" i="16"/>
  <c r="BL76" i="16"/>
  <c r="BP76" i="16"/>
  <c r="BC76" i="16"/>
  <c r="AT76" i="16"/>
  <c r="BF76" i="16"/>
  <c r="AX76" i="16"/>
  <c r="BM76" i="16"/>
  <c r="BQ88" i="16"/>
  <c r="BA88" i="16"/>
  <c r="AY88" i="16"/>
  <c r="BB88" i="16"/>
  <c r="BC88" i="16"/>
  <c r="BO88" i="16"/>
  <c r="BK88" i="16"/>
  <c r="BM88" i="16"/>
  <c r="BP88" i="16"/>
  <c r="BH88" i="16"/>
  <c r="BE88" i="16"/>
  <c r="BG88" i="16"/>
  <c r="AV88" i="16"/>
  <c r="BF88" i="16"/>
  <c r="AU88" i="16"/>
  <c r="AZ88" i="16"/>
  <c r="BD88" i="16"/>
  <c r="AW88" i="16"/>
  <c r="BN88" i="16"/>
  <c r="AT88" i="16"/>
  <c r="AS88" i="16"/>
  <c r="BJ88" i="16"/>
  <c r="AX88" i="16"/>
  <c r="BI88" i="16"/>
  <c r="BL88" i="16"/>
  <c r="BA93" i="16"/>
  <c r="BK93" i="16"/>
  <c r="BJ93" i="16"/>
  <c r="BL93" i="16"/>
  <c r="AX93" i="16"/>
  <c r="AS93" i="16"/>
  <c r="AV93" i="16"/>
  <c r="AZ93" i="16"/>
  <c r="BG93" i="16"/>
  <c r="AU93" i="16"/>
  <c r="AY93" i="16"/>
  <c r="BI93" i="16"/>
  <c r="BB93" i="16"/>
  <c r="AW93" i="16"/>
  <c r="BM93" i="16"/>
  <c r="BH93" i="16"/>
  <c r="BN93" i="16"/>
  <c r="BD93" i="16"/>
  <c r="AT93" i="16"/>
  <c r="BO93" i="16"/>
  <c r="BC93" i="16"/>
  <c r="BQ93" i="16"/>
  <c r="BP93" i="16"/>
  <c r="BF93" i="16"/>
  <c r="BE93" i="16"/>
  <c r="AG54" i="3"/>
  <c r="I59" i="6"/>
  <c r="AX81" i="16"/>
  <c r="AZ81" i="16"/>
  <c r="BI81" i="16"/>
  <c r="BC81" i="16"/>
  <c r="BF81" i="16"/>
  <c r="BH81" i="16"/>
  <c r="BO81" i="16"/>
  <c r="BQ81" i="16"/>
  <c r="BN81" i="16"/>
  <c r="AW81" i="16"/>
  <c r="AY81" i="16"/>
  <c r="BP81" i="16"/>
  <c r="BG81" i="16"/>
  <c r="AT81" i="16"/>
  <c r="BJ81" i="16"/>
  <c r="AS81" i="16"/>
  <c r="BL81" i="16"/>
  <c r="BA81" i="16"/>
  <c r="BD81" i="16"/>
  <c r="AV81" i="16"/>
  <c r="BE81" i="16"/>
  <c r="BM81" i="16"/>
  <c r="BK81" i="16"/>
  <c r="BB81" i="16"/>
  <c r="AU81" i="16"/>
  <c r="BE79" i="16"/>
  <c r="AT79" i="16"/>
  <c r="BP79" i="16"/>
  <c r="BM79" i="16"/>
  <c r="AS79" i="16"/>
  <c r="BG79" i="16"/>
  <c r="AX79" i="16"/>
  <c r="BJ79" i="16"/>
  <c r="BQ79" i="16"/>
  <c r="BO79" i="16"/>
  <c r="BN79" i="16"/>
  <c r="AZ79" i="16"/>
  <c r="BK79" i="16"/>
  <c r="AW79" i="16"/>
  <c r="AV79" i="16"/>
  <c r="AY79" i="16"/>
  <c r="BI79" i="16"/>
  <c r="AU79" i="16"/>
  <c r="BB79" i="16"/>
  <c r="BL79" i="16"/>
  <c r="BA79" i="16"/>
  <c r="BD79" i="16"/>
  <c r="BF79" i="16"/>
  <c r="BH79" i="16"/>
  <c r="BC79" i="16"/>
  <c r="BD84" i="16"/>
  <c r="BK84" i="16"/>
  <c r="BF84" i="16"/>
  <c r="AS84" i="16"/>
  <c r="BQ84" i="16"/>
  <c r="AV84" i="16"/>
  <c r="BL84" i="16"/>
  <c r="BM84" i="16"/>
  <c r="BP84" i="16"/>
  <c r="BB84" i="16"/>
  <c r="AW84" i="16"/>
  <c r="BH84" i="16"/>
  <c r="BA84" i="16"/>
  <c r="BG84" i="16"/>
  <c r="BE84" i="16"/>
  <c r="BJ84" i="16"/>
  <c r="BO84" i="16"/>
  <c r="AX84" i="16"/>
  <c r="AT84" i="16"/>
  <c r="BN84" i="16"/>
  <c r="BI84" i="16"/>
  <c r="AZ84" i="16"/>
  <c r="AU84" i="16"/>
  <c r="AY84" i="16"/>
  <c r="BC84" i="16"/>
  <c r="BD85" i="16"/>
  <c r="BO85" i="16"/>
  <c r="AT85" i="16"/>
  <c r="BC85" i="16"/>
  <c r="BB85" i="16"/>
  <c r="BF85" i="16"/>
  <c r="AU85" i="16"/>
  <c r="BL85" i="16"/>
  <c r="BI85" i="16"/>
  <c r="BA85" i="16"/>
  <c r="BH85" i="16"/>
  <c r="AW85" i="16"/>
  <c r="AV85" i="16"/>
  <c r="BQ85" i="16"/>
  <c r="BP85" i="16"/>
  <c r="AS85" i="16"/>
  <c r="BE85" i="16"/>
  <c r="BG85" i="16"/>
  <c r="AX85" i="16"/>
  <c r="BK85" i="16"/>
  <c r="BN85" i="16"/>
  <c r="AY85" i="16"/>
  <c r="AZ85" i="16"/>
  <c r="BM85" i="16"/>
  <c r="BJ85" i="16"/>
  <c r="BM91" i="16"/>
  <c r="BA91" i="16"/>
  <c r="AT91" i="16"/>
  <c r="BP91" i="16"/>
  <c r="AV91" i="16"/>
  <c r="AW91" i="16"/>
  <c r="BD91" i="16"/>
  <c r="AZ91" i="16"/>
  <c r="BE91" i="16"/>
  <c r="AS91" i="16"/>
  <c r="AX91" i="16"/>
  <c r="AY91" i="16"/>
  <c r="BK91" i="16"/>
  <c r="BL91" i="16"/>
  <c r="BI91" i="16"/>
  <c r="BN91" i="16"/>
  <c r="BC91" i="16"/>
  <c r="BH91" i="16"/>
  <c r="BG91" i="16"/>
  <c r="BQ91" i="16"/>
  <c r="BO91" i="16"/>
  <c r="BF91" i="16"/>
  <c r="BB91" i="16"/>
  <c r="AU91" i="16"/>
  <c r="BJ91" i="16"/>
  <c r="BD100" i="16"/>
  <c r="BL100" i="16"/>
  <c r="BG100" i="16"/>
  <c r="BB100" i="16"/>
  <c r="AX100" i="16"/>
  <c r="BO100" i="16"/>
  <c r="AZ100" i="16"/>
  <c r="AW100" i="16"/>
  <c r="BQ100" i="16"/>
  <c r="BH100" i="16"/>
  <c r="AS100" i="16"/>
  <c r="AV100" i="16"/>
  <c r="BM100" i="16"/>
  <c r="BA100" i="16"/>
  <c r="BE100" i="16"/>
  <c r="BK100" i="16"/>
  <c r="BJ100" i="16"/>
  <c r="AY100" i="16"/>
  <c r="BN100" i="16"/>
  <c r="AU100" i="16"/>
  <c r="BF100" i="16"/>
  <c r="AT100" i="16"/>
  <c r="BI100" i="16"/>
  <c r="BC100" i="16"/>
  <c r="BP100" i="16"/>
  <c r="BO80" i="16"/>
  <c r="BD80" i="16"/>
  <c r="BG80" i="16"/>
  <c r="AT80" i="16"/>
  <c r="AZ80" i="16"/>
  <c r="BC80" i="16"/>
  <c r="BM80" i="16"/>
  <c r="BN80" i="16"/>
  <c r="AS80" i="16"/>
  <c r="BP80" i="16"/>
  <c r="AU80" i="16"/>
  <c r="AV80" i="16"/>
  <c r="BB80" i="16"/>
  <c r="AW80" i="16"/>
  <c r="BF80" i="16"/>
  <c r="BI80" i="16"/>
  <c r="BJ80" i="16"/>
  <c r="BL80" i="16"/>
  <c r="AX80" i="16"/>
  <c r="BK80" i="16"/>
  <c r="AY80" i="16"/>
  <c r="BE80" i="16"/>
  <c r="BH80" i="16"/>
  <c r="BQ80" i="16"/>
  <c r="BA80" i="16"/>
  <c r="BF78" i="16"/>
  <c r="BP78" i="16"/>
  <c r="AX78" i="16"/>
  <c r="BG78" i="16"/>
  <c r="AV78" i="16"/>
  <c r="AW78" i="16"/>
  <c r="BJ78" i="16"/>
  <c r="BQ78" i="16"/>
  <c r="AU78" i="16"/>
  <c r="BC78" i="16"/>
  <c r="BD78" i="16"/>
  <c r="BN78" i="16"/>
  <c r="BE78" i="16"/>
  <c r="BH78" i="16"/>
  <c r="BL78" i="16"/>
  <c r="AY78" i="16"/>
  <c r="BB78" i="16"/>
  <c r="AT78" i="16"/>
  <c r="BK78" i="16"/>
  <c r="AZ78" i="16"/>
  <c r="BA78" i="16"/>
  <c r="BO78" i="16"/>
  <c r="BI78" i="16"/>
  <c r="BM78" i="16"/>
  <c r="AS78" i="16"/>
  <c r="AG41" i="3"/>
  <c r="I46" i="6"/>
  <c r="BC99" i="16"/>
  <c r="BI99" i="16"/>
  <c r="BE99" i="16"/>
  <c r="BN99" i="16"/>
  <c r="AW99" i="16"/>
  <c r="AZ99" i="16"/>
  <c r="BH99" i="16"/>
  <c r="BJ99" i="16"/>
  <c r="AU99" i="16"/>
  <c r="BP99" i="16"/>
  <c r="BM99" i="16"/>
  <c r="AS99" i="16"/>
  <c r="BK99" i="16"/>
  <c r="BB99" i="16"/>
  <c r="BO99" i="16"/>
  <c r="BQ99" i="16"/>
  <c r="BL99" i="16"/>
  <c r="BG99" i="16"/>
  <c r="BD99" i="16"/>
  <c r="BF99" i="16"/>
  <c r="AY99" i="16"/>
  <c r="BA99" i="16"/>
  <c r="AT99" i="16"/>
  <c r="AV99" i="16"/>
  <c r="AX99" i="16"/>
  <c r="BK86" i="16"/>
  <c r="BQ86" i="16"/>
  <c r="BB86" i="16"/>
  <c r="BL86" i="16"/>
  <c r="BA86" i="16"/>
  <c r="BE86" i="16"/>
  <c r="BC86" i="16"/>
  <c r="AZ86" i="16"/>
  <c r="BM86" i="16"/>
  <c r="BJ86" i="16"/>
  <c r="BD86" i="16"/>
  <c r="AY86" i="16"/>
  <c r="BF86" i="16"/>
  <c r="AT86" i="16"/>
  <c r="BN86" i="16"/>
  <c r="BO86" i="16"/>
  <c r="AW86" i="16"/>
  <c r="BP86" i="16"/>
  <c r="AX86" i="16"/>
  <c r="AS86" i="16"/>
  <c r="BI86" i="16"/>
  <c r="AV86" i="16"/>
  <c r="BH86" i="16"/>
  <c r="AU86" i="16"/>
  <c r="BG86" i="16"/>
  <c r="BK95" i="16"/>
  <c r="BG95" i="16"/>
  <c r="BH95" i="16"/>
  <c r="AT95" i="16"/>
  <c r="BE95" i="16"/>
  <c r="BD95" i="16"/>
  <c r="AV95" i="16"/>
  <c r="BJ95" i="16"/>
  <c r="BM95" i="16"/>
  <c r="AX95" i="16"/>
  <c r="AW95" i="16"/>
  <c r="BN95" i="16"/>
  <c r="BC95" i="16"/>
  <c r="AY95" i="16"/>
  <c r="BF95" i="16"/>
  <c r="BI95" i="16"/>
  <c r="AS95" i="16"/>
  <c r="BQ95" i="16"/>
  <c r="BL95" i="16"/>
  <c r="BB95" i="16"/>
  <c r="AZ95" i="16"/>
  <c r="BP95" i="16"/>
  <c r="BA95" i="16"/>
  <c r="AU95" i="16"/>
  <c r="BO95" i="16"/>
  <c r="BO87" i="16"/>
  <c r="AW87" i="16"/>
  <c r="BK87" i="16"/>
  <c r="BB87" i="16"/>
  <c r="BP87" i="16"/>
  <c r="BA87" i="16"/>
  <c r="BG87" i="16"/>
  <c r="BE87" i="16"/>
  <c r="BI87" i="16"/>
  <c r="BD87" i="16"/>
  <c r="BN87" i="16"/>
  <c r="BL87" i="16"/>
  <c r="BC87" i="16"/>
  <c r="BJ87" i="16"/>
  <c r="AY87" i="16"/>
  <c r="AX87" i="16"/>
  <c r="AZ87" i="16"/>
  <c r="BH87" i="16"/>
  <c r="AV87" i="16"/>
  <c r="BQ87" i="16"/>
  <c r="AT87" i="16"/>
  <c r="AS87" i="16"/>
  <c r="BF87" i="16"/>
  <c r="BM87" i="16"/>
  <c r="AU87" i="16"/>
  <c r="AX83" i="16"/>
  <c r="BE83" i="16"/>
  <c r="BN83" i="16"/>
  <c r="BA83" i="16"/>
  <c r="AT83" i="16"/>
  <c r="BJ83" i="16"/>
  <c r="BG83" i="16"/>
  <c r="AW83" i="16"/>
  <c r="BI83" i="16"/>
  <c r="AV83" i="16"/>
  <c r="BD83" i="16"/>
  <c r="BB83" i="16"/>
  <c r="AY83" i="16"/>
  <c r="BH83" i="16"/>
  <c r="AS83" i="16"/>
  <c r="BM83" i="16"/>
  <c r="BF83" i="16"/>
  <c r="BC83" i="16"/>
  <c r="BP83" i="16"/>
  <c r="BL83" i="16"/>
  <c r="AZ83" i="16"/>
  <c r="AU83" i="16"/>
  <c r="BQ83" i="16"/>
  <c r="BO83" i="16"/>
  <c r="BK83" i="16"/>
  <c r="BE96" i="16"/>
  <c r="BO96" i="16"/>
  <c r="BG96" i="16"/>
  <c r="BL96" i="16"/>
  <c r="BB96" i="16"/>
  <c r="BM96" i="16"/>
  <c r="BN96" i="16"/>
  <c r="BD96" i="16"/>
  <c r="AY96" i="16"/>
  <c r="AT96" i="16"/>
  <c r="BJ96" i="16"/>
  <c r="AW96" i="16"/>
  <c r="BK96" i="16"/>
  <c r="BI96" i="16"/>
  <c r="AV96" i="16"/>
  <c r="AZ96" i="16"/>
  <c r="AU96" i="16"/>
  <c r="BQ96" i="16"/>
  <c r="AX96" i="16"/>
  <c r="BP96" i="16"/>
  <c r="AS96" i="16"/>
  <c r="BC96" i="16"/>
  <c r="BH96" i="16"/>
  <c r="BF96" i="16"/>
  <c r="BA96" i="16"/>
  <c r="BE90" i="16"/>
  <c r="BB90" i="16"/>
  <c r="BO90" i="16"/>
  <c r="BF90" i="16"/>
  <c r="BJ90" i="16"/>
  <c r="BI90" i="16"/>
  <c r="BH90" i="16"/>
  <c r="BN90" i="16"/>
  <c r="AX90" i="16"/>
  <c r="AS90" i="16"/>
  <c r="BG90" i="16"/>
  <c r="BM90" i="16"/>
  <c r="BA90" i="16"/>
  <c r="AZ90" i="16"/>
  <c r="BK90" i="16"/>
  <c r="AY90" i="16"/>
  <c r="BP90" i="16"/>
  <c r="AT90" i="16"/>
  <c r="BQ90" i="16"/>
  <c r="BC90" i="16"/>
  <c r="BD90" i="16"/>
  <c r="AV90" i="16"/>
  <c r="BL90" i="16"/>
  <c r="AU90" i="16"/>
  <c r="AW90" i="16"/>
  <c r="BK89" i="16"/>
  <c r="BP89" i="16"/>
  <c r="BA89" i="16"/>
  <c r="BC89" i="16"/>
  <c r="BL89" i="16"/>
  <c r="AW89" i="16"/>
  <c r="AY89" i="16"/>
  <c r="AU89" i="16"/>
  <c r="AV89" i="16"/>
  <c r="AZ89" i="16"/>
  <c r="BG89" i="16"/>
  <c r="BB89" i="16"/>
  <c r="AS89" i="16"/>
  <c r="BF89" i="16"/>
  <c r="BN89" i="16"/>
  <c r="AT89" i="16"/>
  <c r="BM89" i="16"/>
  <c r="BD89" i="16"/>
  <c r="BI89" i="16"/>
  <c r="BJ89" i="16"/>
  <c r="BO89" i="16"/>
  <c r="BE89" i="16"/>
  <c r="AX89" i="16"/>
  <c r="BQ89" i="16"/>
  <c r="BH89" i="16"/>
  <c r="BH82" i="16"/>
  <c r="AT82" i="16"/>
  <c r="BD82" i="16"/>
  <c r="BL82" i="16"/>
  <c r="AV82" i="16"/>
  <c r="BJ82" i="16"/>
  <c r="AW82" i="16"/>
  <c r="BG82" i="16"/>
  <c r="BI82" i="16"/>
  <c r="AU82" i="16"/>
  <c r="BE82" i="16"/>
  <c r="AY82" i="16"/>
  <c r="BC82" i="16"/>
  <c r="AZ82" i="16"/>
  <c r="BN82" i="16"/>
  <c r="BM82" i="16"/>
  <c r="AX82" i="16"/>
  <c r="BB82" i="16"/>
  <c r="BF82" i="16"/>
  <c r="BK82" i="16"/>
  <c r="BP82" i="16"/>
  <c r="BO82" i="16"/>
  <c r="BA82" i="16"/>
  <c r="AS82" i="16"/>
  <c r="BQ82" i="16"/>
  <c r="I37" i="6"/>
  <c r="BM60" i="16"/>
  <c r="AW60" i="16"/>
  <c r="AU60" i="16"/>
  <c r="BL60" i="16"/>
  <c r="BE60" i="16"/>
  <c r="BI60" i="16"/>
  <c r="BO60" i="16"/>
  <c r="AV60" i="16"/>
  <c r="AY60" i="16"/>
  <c r="AT60" i="16"/>
  <c r="BD60" i="16"/>
  <c r="BN60" i="16"/>
  <c r="BB60" i="16"/>
  <c r="BG60" i="16"/>
  <c r="BQ60" i="16"/>
  <c r="AZ60" i="16"/>
  <c r="BH60" i="16"/>
  <c r="BC60" i="16"/>
  <c r="BP60" i="16"/>
  <c r="AX60" i="16"/>
  <c r="BJ60" i="16"/>
  <c r="BK60" i="16"/>
  <c r="BA60" i="16"/>
  <c r="BF60" i="16"/>
  <c r="AS60" i="16"/>
  <c r="AG25" i="3"/>
  <c r="I30" i="6"/>
  <c r="BN63" i="16"/>
  <c r="BD63" i="16"/>
  <c r="AT63" i="16"/>
  <c r="BG63" i="16"/>
  <c r="BO63" i="16"/>
  <c r="BE63" i="16"/>
  <c r="BJ63" i="16"/>
  <c r="BL63" i="16"/>
  <c r="BP63" i="16"/>
  <c r="AY63" i="16"/>
  <c r="BC63" i="16"/>
  <c r="AU63" i="16"/>
  <c r="AZ63" i="16"/>
  <c r="BB63" i="16"/>
  <c r="AS63" i="16"/>
  <c r="AV63" i="16"/>
  <c r="BM63" i="16"/>
  <c r="BQ63" i="16"/>
  <c r="BF63" i="16"/>
  <c r="BK63" i="16"/>
  <c r="AW63" i="16"/>
  <c r="AX63" i="16"/>
  <c r="BH63" i="16"/>
  <c r="BI63" i="16"/>
  <c r="BA63" i="16"/>
  <c r="BK56" i="16"/>
  <c r="BO56" i="16"/>
  <c r="AY56" i="16"/>
  <c r="BP56" i="16"/>
  <c r="BD56" i="16"/>
  <c r="AZ56" i="16"/>
  <c r="BL56" i="16"/>
  <c r="AT56" i="16"/>
  <c r="BM56" i="16"/>
  <c r="AW56" i="16"/>
  <c r="BI56" i="16"/>
  <c r="BE56" i="16"/>
  <c r="BH56" i="16"/>
  <c r="BG56" i="16"/>
  <c r="BJ56" i="16"/>
  <c r="AS56" i="16"/>
  <c r="AX56" i="16"/>
  <c r="BA56" i="16"/>
  <c r="AV56" i="16"/>
  <c r="BN56" i="16"/>
  <c r="BQ56" i="16"/>
  <c r="BC56" i="16"/>
  <c r="AU56" i="16"/>
  <c r="BB56" i="16"/>
  <c r="BF56" i="16"/>
  <c r="BJ75" i="16"/>
  <c r="AX75" i="16"/>
  <c r="AY75" i="16"/>
  <c r="BP75" i="16"/>
  <c r="BQ75" i="16"/>
  <c r="BF75" i="16"/>
  <c r="AU75" i="16"/>
  <c r="BC75" i="16"/>
  <c r="BD75" i="16"/>
  <c r="BL75" i="16"/>
  <c r="BN75" i="16"/>
  <c r="AS75" i="16"/>
  <c r="AT75" i="16"/>
  <c r="BI75" i="16"/>
  <c r="BH75" i="16"/>
  <c r="BO75" i="16"/>
  <c r="BA75" i="16"/>
  <c r="BM75" i="16"/>
  <c r="BB75" i="16"/>
  <c r="BE75" i="16"/>
  <c r="AZ75" i="16"/>
  <c r="BG75" i="16"/>
  <c r="AV75" i="16"/>
  <c r="AW75" i="16"/>
  <c r="BK75" i="16"/>
  <c r="BQ64" i="16"/>
  <c r="BG64" i="16"/>
  <c r="AS64" i="16"/>
  <c r="BD64" i="16"/>
  <c r="BO64" i="16"/>
  <c r="BP64" i="16"/>
  <c r="AY64" i="16"/>
  <c r="BB64" i="16"/>
  <c r="BI64" i="16"/>
  <c r="BH64" i="16"/>
  <c r="AX64" i="16"/>
  <c r="BJ64" i="16"/>
  <c r="BC64" i="16"/>
  <c r="BA64" i="16"/>
  <c r="AV64" i="16"/>
  <c r="AZ64" i="16"/>
  <c r="AU64" i="16"/>
  <c r="BN64" i="16"/>
  <c r="BL64" i="16"/>
  <c r="AW64" i="16"/>
  <c r="BE64" i="16"/>
  <c r="AT64" i="16"/>
  <c r="BM64" i="16"/>
  <c r="BF64" i="16"/>
  <c r="BK64" i="16"/>
  <c r="BN65" i="16"/>
  <c r="AS65" i="16"/>
  <c r="BP65" i="16"/>
  <c r="BL65" i="16"/>
  <c r="BD65" i="16"/>
  <c r="BC65" i="16"/>
  <c r="AX65" i="16"/>
  <c r="AV65" i="16"/>
  <c r="BB65" i="16"/>
  <c r="BH65" i="16"/>
  <c r="BK65" i="16"/>
  <c r="BQ65" i="16"/>
  <c r="BO65" i="16"/>
  <c r="AT65" i="16"/>
  <c r="BI65" i="16"/>
  <c r="BE65" i="16"/>
  <c r="AY65" i="16"/>
  <c r="BF65" i="16"/>
  <c r="BJ65" i="16"/>
  <c r="AZ65" i="16"/>
  <c r="BM65" i="16"/>
  <c r="AW65" i="16"/>
  <c r="BG65" i="16"/>
  <c r="BA65" i="16"/>
  <c r="AU65" i="16"/>
  <c r="BM53" i="16"/>
  <c r="AZ53" i="16"/>
  <c r="BK53" i="16"/>
  <c r="BP53" i="16"/>
  <c r="BD53" i="16"/>
  <c r="BG53" i="16"/>
  <c r="AS53" i="16"/>
  <c r="AW53" i="16"/>
  <c r="BI53" i="16"/>
  <c r="BA53" i="16"/>
  <c r="BN53" i="16"/>
  <c r="BQ53" i="16"/>
  <c r="BB53" i="16"/>
  <c r="BF53" i="16"/>
  <c r="AY53" i="16"/>
  <c r="AX53" i="16"/>
  <c r="BE53" i="16"/>
  <c r="AU53" i="16"/>
  <c r="BJ53" i="16"/>
  <c r="BO53" i="16"/>
  <c r="BC53" i="16"/>
  <c r="BH53" i="16"/>
  <c r="AV53" i="16"/>
  <c r="BL53" i="16"/>
  <c r="AT53" i="16"/>
  <c r="BO58" i="16"/>
  <c r="AZ58" i="16"/>
  <c r="BF58" i="16"/>
  <c r="BB58" i="16"/>
  <c r="BE58" i="16"/>
  <c r="BI58" i="16"/>
  <c r="AS58" i="16"/>
  <c r="BL58" i="16"/>
  <c r="AU58" i="16"/>
  <c r="BC58" i="16"/>
  <c r="BM58" i="16"/>
  <c r="AX58" i="16"/>
  <c r="BP58" i="16"/>
  <c r="AW58" i="16"/>
  <c r="AY58" i="16"/>
  <c r="AV58" i="16"/>
  <c r="BH58" i="16"/>
  <c r="BN58" i="16"/>
  <c r="BK58" i="16"/>
  <c r="BQ58" i="16"/>
  <c r="BA58" i="16"/>
  <c r="BG58" i="16"/>
  <c r="BD58" i="16"/>
  <c r="BJ58" i="16"/>
  <c r="AT58" i="16"/>
  <c r="BA59" i="16"/>
  <c r="BD59" i="16"/>
  <c r="AX59" i="16"/>
  <c r="BJ59" i="16"/>
  <c r="BM59" i="16"/>
  <c r="BB59" i="16"/>
  <c r="AZ59" i="16"/>
  <c r="AT59" i="16"/>
  <c r="BE59" i="16"/>
  <c r="BL59" i="16"/>
  <c r="AV59" i="16"/>
  <c r="BC59" i="16"/>
  <c r="AY59" i="16"/>
  <c r="BO59" i="16"/>
  <c r="BQ59" i="16"/>
  <c r="BP59" i="16"/>
  <c r="BN59" i="16"/>
  <c r="BF59" i="16"/>
  <c r="AU59" i="16"/>
  <c r="AW59" i="16"/>
  <c r="BH59" i="16"/>
  <c r="AS59" i="16"/>
  <c r="BI59" i="16"/>
  <c r="BG59" i="16"/>
  <c r="BK59" i="16"/>
  <c r="BI72" i="16"/>
  <c r="AU72" i="16"/>
  <c r="BC72" i="16"/>
  <c r="BP72" i="16"/>
  <c r="AV72" i="16"/>
  <c r="BB72" i="16"/>
  <c r="AZ72" i="16"/>
  <c r="BO72" i="16"/>
  <c r="BE72" i="16"/>
  <c r="AT72" i="16"/>
  <c r="BL72" i="16"/>
  <c r="BQ72" i="16"/>
  <c r="BM72" i="16"/>
  <c r="BJ72" i="16"/>
  <c r="BA72" i="16"/>
  <c r="BK72" i="16"/>
  <c r="BG72" i="16"/>
  <c r="AS72" i="16"/>
  <c r="AY72" i="16"/>
  <c r="BN72" i="16"/>
  <c r="BH72" i="16"/>
  <c r="BF72" i="16"/>
  <c r="BD72" i="16"/>
  <c r="AW72" i="16"/>
  <c r="AX72" i="16"/>
  <c r="BI52" i="16"/>
  <c r="AS52" i="16"/>
  <c r="AV52" i="16"/>
  <c r="BB52" i="16"/>
  <c r="BC52" i="16"/>
  <c r="BM52" i="16"/>
  <c r="AX52" i="16"/>
  <c r="AU52" i="16"/>
  <c r="AW52" i="16"/>
  <c r="BF52" i="16"/>
  <c r="BD52" i="16"/>
  <c r="BP52" i="16"/>
  <c r="AY52" i="16"/>
  <c r="BA52" i="16"/>
  <c r="BO52" i="16"/>
  <c r="BE52" i="16"/>
  <c r="AT52" i="16"/>
  <c r="BN52" i="16"/>
  <c r="BK52" i="16"/>
  <c r="BG52" i="16"/>
  <c r="BQ52" i="16"/>
  <c r="AZ52" i="16"/>
  <c r="BJ52" i="16"/>
  <c r="BH52" i="16"/>
  <c r="BL52" i="16"/>
  <c r="BK68" i="16"/>
  <c r="AW68" i="16"/>
  <c r="BO68" i="16"/>
  <c r="BM68" i="16"/>
  <c r="BB68" i="16"/>
  <c r="BD68" i="16"/>
  <c r="BG68" i="16"/>
  <c r="AV68" i="16"/>
  <c r="AT68" i="16"/>
  <c r="BA68" i="16"/>
  <c r="BQ68" i="16"/>
  <c r="BJ68" i="16"/>
  <c r="BE68" i="16"/>
  <c r="BF68" i="16"/>
  <c r="AS68" i="16"/>
  <c r="AU68" i="16"/>
  <c r="BI68" i="16"/>
  <c r="AZ68" i="16"/>
  <c r="BN68" i="16"/>
  <c r="AY68" i="16"/>
  <c r="BL68" i="16"/>
  <c r="AX68" i="16"/>
  <c r="BP68" i="16"/>
  <c r="BC68" i="16"/>
  <c r="BH68" i="16"/>
  <c r="BE73" i="16"/>
  <c r="AT73" i="16"/>
  <c r="AX73" i="16"/>
  <c r="AV73" i="16"/>
  <c r="AY73" i="16"/>
  <c r="BO73" i="16"/>
  <c r="BN73" i="16"/>
  <c r="BI73" i="16"/>
  <c r="BH73" i="16"/>
  <c r="AS73" i="16"/>
  <c r="BG73" i="16"/>
  <c r="BB73" i="16"/>
  <c r="AU73" i="16"/>
  <c r="BJ73" i="16"/>
  <c r="BL73" i="16"/>
  <c r="AW73" i="16"/>
  <c r="BM73" i="16"/>
  <c r="BD73" i="16"/>
  <c r="BK73" i="16"/>
  <c r="BQ73" i="16"/>
  <c r="BF73" i="16"/>
  <c r="BP73" i="16"/>
  <c r="BA73" i="16"/>
  <c r="BC73" i="16"/>
  <c r="AZ73" i="16"/>
  <c r="BO61" i="16"/>
  <c r="BB61" i="16"/>
  <c r="BE61" i="16"/>
  <c r="BH61" i="16"/>
  <c r="AV61" i="16"/>
  <c r="BI61" i="16"/>
  <c r="AU61" i="16"/>
  <c r="AT61" i="16"/>
  <c r="AZ61" i="16"/>
  <c r="BC61" i="16"/>
  <c r="BN61" i="16"/>
  <c r="BL61" i="16"/>
  <c r="BP61" i="16"/>
  <c r="AW61" i="16"/>
  <c r="BF61" i="16"/>
  <c r="BK61" i="16"/>
  <c r="BG61" i="16"/>
  <c r="BQ61" i="16"/>
  <c r="AX61" i="16"/>
  <c r="BA61" i="16"/>
  <c r="AY61" i="16"/>
  <c r="BD61" i="16"/>
  <c r="AS61" i="16"/>
  <c r="BM61" i="16"/>
  <c r="BJ61" i="16"/>
  <c r="AY66" i="16"/>
  <c r="BN66" i="16"/>
  <c r="BO66" i="16"/>
  <c r="BH66" i="16"/>
  <c r="AU66" i="16"/>
  <c r="AV66" i="16"/>
  <c r="AS66" i="16"/>
  <c r="BG66" i="16"/>
  <c r="BA66" i="16"/>
  <c r="AT66" i="16"/>
  <c r="BP66" i="16"/>
  <c r="AZ66" i="16"/>
  <c r="BL66" i="16"/>
  <c r="BD66" i="16"/>
  <c r="AX66" i="16"/>
  <c r="BQ66" i="16"/>
  <c r="BI66" i="16"/>
  <c r="BM66" i="16"/>
  <c r="AW66" i="16"/>
  <c r="BC66" i="16"/>
  <c r="BK66" i="16"/>
  <c r="BB66" i="16"/>
  <c r="BF66" i="16"/>
  <c r="BJ66" i="16"/>
  <c r="BE66" i="16"/>
  <c r="BO71" i="16"/>
  <c r="BA71" i="16"/>
  <c r="BD71" i="16"/>
  <c r="BE71" i="16"/>
  <c r="BK71" i="16"/>
  <c r="BL71" i="16"/>
  <c r="BI71" i="16"/>
  <c r="AT71" i="16"/>
  <c r="BG71" i="16"/>
  <c r="AS71" i="16"/>
  <c r="BH71" i="16"/>
  <c r="BC71" i="16"/>
  <c r="BQ71" i="16"/>
  <c r="AX71" i="16"/>
  <c r="BM71" i="16"/>
  <c r="BN71" i="16"/>
  <c r="AW71" i="16"/>
  <c r="BJ71" i="16"/>
  <c r="BF71" i="16"/>
  <c r="AZ71" i="16"/>
  <c r="AU71" i="16"/>
  <c r="BP71" i="16"/>
  <c r="BB71" i="16"/>
  <c r="AV71" i="16"/>
  <c r="AY71" i="16"/>
  <c r="BO69" i="16"/>
  <c r="BD69" i="16"/>
  <c r="AZ69" i="16"/>
  <c r="AT69" i="16"/>
  <c r="BJ69" i="16"/>
  <c r="BP69" i="16"/>
  <c r="AW69" i="16"/>
  <c r="BM69" i="16"/>
  <c r="AX69" i="16"/>
  <c r="BI69" i="16"/>
  <c r="BL69" i="16"/>
  <c r="AV69" i="16"/>
  <c r="BE69" i="16"/>
  <c r="BH69" i="16"/>
  <c r="AS69" i="16"/>
  <c r="BN69" i="16"/>
  <c r="BQ69" i="16"/>
  <c r="BC69" i="16"/>
  <c r="BG69" i="16"/>
  <c r="BF69" i="16"/>
  <c r="BB69" i="16"/>
  <c r="BA69" i="16"/>
  <c r="AY69" i="16"/>
  <c r="BK69" i="16"/>
  <c r="AU69" i="16"/>
  <c r="BQ62" i="16"/>
  <c r="BH62" i="16"/>
  <c r="AW62" i="16"/>
  <c r="AS62" i="16"/>
  <c r="BJ62" i="16"/>
  <c r="AX62" i="16"/>
  <c r="BL62" i="16"/>
  <c r="BP62" i="16"/>
  <c r="BM62" i="16"/>
  <c r="BC62" i="16"/>
  <c r="BO62" i="16"/>
  <c r="BD62" i="16"/>
  <c r="AY62" i="16"/>
  <c r="BG62" i="16"/>
  <c r="AV62" i="16"/>
  <c r="BF62" i="16"/>
  <c r="AT62" i="16"/>
  <c r="BA62" i="16"/>
  <c r="BI62" i="16"/>
  <c r="BN62" i="16"/>
  <c r="BK62" i="16"/>
  <c r="AU62" i="16"/>
  <c r="AZ62" i="16"/>
  <c r="BE62" i="16"/>
  <c r="BB62" i="16"/>
  <c r="AS55" i="16"/>
  <c r="BD55" i="16"/>
  <c r="AV55" i="16"/>
  <c r="AY55" i="16"/>
  <c r="AU55" i="16"/>
  <c r="AZ55" i="16"/>
  <c r="BF55" i="16"/>
  <c r="AW55" i="16"/>
  <c r="BH55" i="16"/>
  <c r="BB55" i="16"/>
  <c r="BK55" i="16"/>
  <c r="BN55" i="16"/>
  <c r="BI55" i="16"/>
  <c r="BM55" i="16"/>
  <c r="BQ55" i="16"/>
  <c r="BL55" i="16"/>
  <c r="BG55" i="16"/>
  <c r="BP55" i="16"/>
  <c r="BO55" i="16"/>
  <c r="AX55" i="16"/>
  <c r="AT55" i="16"/>
  <c r="BA55" i="16"/>
  <c r="BJ55" i="16"/>
  <c r="BE55" i="16"/>
  <c r="BC55" i="16"/>
  <c r="BP74" i="16"/>
  <c r="AU74" i="16"/>
  <c r="AV74" i="16"/>
  <c r="AT74" i="16"/>
  <c r="BI74" i="16"/>
  <c r="BL74" i="16"/>
  <c r="BJ74" i="16"/>
  <c r="BQ74" i="16"/>
  <c r="BH74" i="16"/>
  <c r="BK74" i="16"/>
  <c r="AY74" i="16"/>
  <c r="BE74" i="16"/>
  <c r="BO74" i="16"/>
  <c r="BD74" i="16"/>
  <c r="BG74" i="16"/>
  <c r="BB74" i="16"/>
  <c r="AS74" i="16"/>
  <c r="AX74" i="16"/>
  <c r="BA74" i="16"/>
  <c r="AW74" i="16"/>
  <c r="BC74" i="16"/>
  <c r="BM74" i="16"/>
  <c r="BN74" i="16"/>
  <c r="AZ74" i="16"/>
  <c r="BF74" i="16"/>
  <c r="AY54" i="16"/>
  <c r="BG54" i="16"/>
  <c r="BF54" i="16"/>
  <c r="BB54" i="16"/>
  <c r="AS54" i="16"/>
  <c r="BD54" i="16"/>
  <c r="BJ54" i="16"/>
  <c r="AU54" i="16"/>
  <c r="BO54" i="16"/>
  <c r="AZ54" i="16"/>
  <c r="BC54" i="16"/>
  <c r="BN54" i="16"/>
  <c r="BQ54" i="16"/>
  <c r="BK54" i="16"/>
  <c r="BA54" i="16"/>
  <c r="AX54" i="16"/>
  <c r="BP54" i="16"/>
  <c r="AV54" i="16"/>
  <c r="BE54" i="16"/>
  <c r="BI54" i="16"/>
  <c r="BH54" i="16"/>
  <c r="AW54" i="16"/>
  <c r="AT54" i="16"/>
  <c r="BM54" i="16"/>
  <c r="BL54" i="16"/>
  <c r="BN57" i="16"/>
  <c r="BB57" i="16"/>
  <c r="BJ57" i="16"/>
  <c r="BK57" i="16"/>
  <c r="AU57" i="16"/>
  <c r="BP57" i="16"/>
  <c r="BL57" i="16"/>
  <c r="BE57" i="16"/>
  <c r="AY57" i="16"/>
  <c r="BI57" i="16"/>
  <c r="AX57" i="16"/>
  <c r="BF57" i="16"/>
  <c r="AZ57" i="16"/>
  <c r="BM57" i="16"/>
  <c r="AS57" i="16"/>
  <c r="AT57" i="16"/>
  <c r="BO57" i="16"/>
  <c r="BG57" i="16"/>
  <c r="BH57" i="16"/>
  <c r="BQ57" i="16"/>
  <c r="BC57" i="16"/>
  <c r="AV57" i="16"/>
  <c r="AW57" i="16"/>
  <c r="BD57" i="16"/>
  <c r="BA57" i="16"/>
  <c r="BJ67" i="16"/>
  <c r="AV67" i="16"/>
  <c r="BH67" i="16"/>
  <c r="BM67" i="16"/>
  <c r="AY67" i="16"/>
  <c r="BO67" i="16"/>
  <c r="BD67" i="16"/>
  <c r="BL67" i="16"/>
  <c r="BG67" i="16"/>
  <c r="AU67" i="16"/>
  <c r="BP67" i="16"/>
  <c r="BI67" i="16"/>
  <c r="AX67" i="16"/>
  <c r="BB67" i="16"/>
  <c r="BE67" i="16"/>
  <c r="BA67" i="16"/>
  <c r="BC67" i="16"/>
  <c r="AS67" i="16"/>
  <c r="AT67" i="16"/>
  <c r="AZ67" i="16"/>
  <c r="AW67" i="16"/>
  <c r="BN67" i="16"/>
  <c r="BK67" i="16"/>
  <c r="BQ67" i="16"/>
  <c r="BF67" i="16"/>
  <c r="AT70" i="16"/>
  <c r="BO70" i="16"/>
  <c r="BC70" i="16"/>
  <c r="AU70" i="16"/>
  <c r="BE70" i="16"/>
  <c r="BN70" i="16"/>
  <c r="BA70" i="16"/>
  <c r="AY70" i="16"/>
  <c r="BG70" i="16"/>
  <c r="BI70" i="16"/>
  <c r="AS70" i="16"/>
  <c r="AZ70" i="16"/>
  <c r="AW70" i="16"/>
  <c r="BD70" i="16"/>
  <c r="BQ70" i="16"/>
  <c r="BB70" i="16"/>
  <c r="BP70" i="16"/>
  <c r="BL70" i="16"/>
  <c r="BK70" i="16"/>
  <c r="BJ70" i="16"/>
  <c r="BM70" i="16"/>
  <c r="BH70" i="16"/>
  <c r="BF70" i="16"/>
  <c r="AV70" i="16"/>
  <c r="AX70" i="16"/>
  <c r="I16" i="6"/>
  <c r="H15" i="6"/>
  <c r="H16" i="6"/>
  <c r="E27" i="16" l="1"/>
  <c r="E30" i="16"/>
  <c r="D30" i="16"/>
  <c r="H27" i="16"/>
  <c r="G31" i="16"/>
  <c r="D28" i="16"/>
  <c r="E31" i="16"/>
  <c r="H31" i="16"/>
  <c r="D27" i="16"/>
  <c r="F30" i="16"/>
  <c r="F31" i="16"/>
  <c r="H29" i="16"/>
  <c r="G30" i="16"/>
  <c r="F28" i="16"/>
  <c r="D31" i="16"/>
  <c r="E28" i="16"/>
  <c r="F29" i="16"/>
  <c r="H28" i="16"/>
  <c r="H30" i="16"/>
  <c r="E29" i="16"/>
  <c r="G27" i="16"/>
  <c r="G29" i="16"/>
  <c r="F27" i="16"/>
  <c r="G28" i="16"/>
  <c r="D29" i="16"/>
  <c r="I27" i="6"/>
  <c r="I28" i="6"/>
  <c r="I17" i="6"/>
  <c r="I18" i="6"/>
  <c r="I20" i="6"/>
  <c r="I26" i="6"/>
  <c r="I25" i="6"/>
  <c r="I23" i="6"/>
  <c r="I24" i="6"/>
  <c r="I15" i="6"/>
  <c r="I19" i="6"/>
  <c r="H14" i="6"/>
  <c r="H28" i="6"/>
  <c r="H17" i="6"/>
  <c r="H23" i="6"/>
  <c r="H18" i="6"/>
  <c r="H24" i="6"/>
  <c r="H19" i="6"/>
  <c r="H26" i="6"/>
  <c r="H22" i="6"/>
  <c r="H25" i="6"/>
  <c r="H20" i="6"/>
  <c r="H21" i="6"/>
  <c r="H27" i="6"/>
  <c r="I21" i="6" l="1"/>
  <c r="I22" i="6"/>
  <c r="I1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Kênia Régia  Anasenko Marcelino</author>
  </authors>
  <commentList>
    <comment ref="A13" authorId="0" shapeId="0" xr:uid="{00000000-0006-0000-0000-000001000000}">
      <text>
        <r>
          <rPr>
            <b/>
            <sz val="9"/>
            <color indexed="81"/>
            <rFont val="Segoe UI"/>
            <family val="2"/>
          </rPr>
          <t>Art. 21, inciso I do RILC - Descrição da necessidade da contratação, considerando o problema a ser resolvido</t>
        </r>
      </text>
    </comment>
  </commentList>
</comments>
</file>

<file path=xl/sharedStrings.xml><?xml version="1.0" encoding="utf-8"?>
<sst xmlns="http://schemas.openxmlformats.org/spreadsheetml/2006/main" count="2334" uniqueCount="1316">
  <si>
    <t>Baixa</t>
  </si>
  <si>
    <t>Média</t>
  </si>
  <si>
    <t>Peso</t>
  </si>
  <si>
    <t>Controles Preventivos</t>
  </si>
  <si>
    <t>Definição</t>
  </si>
  <si>
    <t>Controles que atuam a priori e sobre a probabilidade de ocorrência de um evento de risco.</t>
  </si>
  <si>
    <t>Tipo</t>
  </si>
  <si>
    <t>Critérios/Definições</t>
  </si>
  <si>
    <t>Acompanhamento da programação orçamentária.</t>
  </si>
  <si>
    <t>Acompanhamento da segurança do trabalho.</t>
  </si>
  <si>
    <t>Acompanhamento de leis orçamentárias.</t>
  </si>
  <si>
    <t>Acompanhamento dos pagamentos críticos.</t>
  </si>
  <si>
    <t>Acompanhamento médico.</t>
  </si>
  <si>
    <t>Acompanhamento psicossocial.</t>
  </si>
  <si>
    <t>Acompanhar diagnóstico.</t>
  </si>
  <si>
    <t>Adequação da operação.</t>
  </si>
  <si>
    <t>Ajuste na programação para cobertura orçamentária total da despesa.</t>
  </si>
  <si>
    <t>Análise de conformidade.</t>
  </si>
  <si>
    <t>Análise de viabilidade.</t>
  </si>
  <si>
    <t>Análise jurídica.</t>
  </si>
  <si>
    <t>Apuração de responsabilidade.</t>
  </si>
  <si>
    <t>Arquivo em meio físico.</t>
  </si>
  <si>
    <t>Autorização do acesso pelos gestores dos sistemas.</t>
  </si>
  <si>
    <t>Busca de soluções jurídicas.</t>
  </si>
  <si>
    <t>Caderno de especificações técnicas.</t>
  </si>
  <si>
    <t>Cancelamento da ação e programação.</t>
  </si>
  <si>
    <t>Cancelamentos ou adiamento de licitações para ajustes e correções.</t>
  </si>
  <si>
    <t>Compra de sistemas de forma paliativa.</t>
  </si>
  <si>
    <t>Conferência de valores e documentos.</t>
  </si>
  <si>
    <t>Consolidação de dados.</t>
  </si>
  <si>
    <t>Consulta jurídica.</t>
  </si>
  <si>
    <t>Consulta orçamentária.</t>
  </si>
  <si>
    <t>Contratação de Empresa Especializada.</t>
  </si>
  <si>
    <t>Contratação de pessoal por meio de Concurso Público.</t>
  </si>
  <si>
    <t>Controle por planilha.</t>
  </si>
  <si>
    <t>Controle por Sistema.</t>
  </si>
  <si>
    <t>Controles a campo.</t>
  </si>
  <si>
    <t>Correção das funcionalidades.</t>
  </si>
  <si>
    <t>Criação de Carteira de Projetos.</t>
  </si>
  <si>
    <t>Cruzamento entre plano de ação e relatórios periódicos.</t>
  </si>
  <si>
    <t>Cumprimento de normativos externos e exigências legais (LAI, acórdãos, decretos, etc.).</t>
  </si>
  <si>
    <t>Defesa Administrativa.</t>
  </si>
  <si>
    <t>Definição de datas limites e acompanhamento.</t>
  </si>
  <si>
    <t>Descritivos e orientações de programas de governo.</t>
  </si>
  <si>
    <t>Devolução do processo para complementação da documentação.</t>
  </si>
  <si>
    <t>Elaboração de recursos processuais.</t>
  </si>
  <si>
    <t>Elaboração do plano operativo anual.</t>
  </si>
  <si>
    <t>Exigências em editais de licitação.</t>
  </si>
  <si>
    <t>Formalização de ocupação.</t>
  </si>
  <si>
    <t>Gerador para energia de emergência.</t>
  </si>
  <si>
    <t>Gestão de fiscalização dos Contratos.</t>
  </si>
  <si>
    <t>Gestão de ocorrência de imprevistos.</t>
  </si>
  <si>
    <t>Gestões prévias e durante o andamento do processo junto ao órgão ambiental.</t>
  </si>
  <si>
    <t>Integração e alinhamentos com áreas internas e Superintendências da codevasf.</t>
  </si>
  <si>
    <t>Justificativas aos órgãos ordenadores da necessidade de aplicação de recursos.</t>
  </si>
  <si>
    <t>Levantamento de necessidades de treinamento com os gestores.</t>
  </si>
  <si>
    <t>Levantamento dos valores bloqueados e cancelados e encaminhamento às Áreas para regularização dos saldos invertidos.</t>
  </si>
  <si>
    <t>Manutenção de alinhamento prévio com MDR (Planilha, e-mail, telefone).</t>
  </si>
  <si>
    <t>Monitoramento.</t>
  </si>
  <si>
    <t>Negociação entre autoridades da codevasf e órgãos de fiscalização e controle.</t>
  </si>
  <si>
    <t>Normativos e Procedimentos Internos.</t>
  </si>
  <si>
    <t>Orientação para regularização da retenção junto ao contratado.</t>
  </si>
  <si>
    <t>Orientações para alocação de recursos de emendas parlamentares.</t>
  </si>
  <si>
    <t>Padronização de orientações e procedimentos.</t>
  </si>
  <si>
    <t>Padronizar ações de gestão, manutenção e segurança de barragem.</t>
  </si>
  <si>
    <t>Paralisação do Contrato.</t>
  </si>
  <si>
    <t>Pareceres complementares.</t>
  </si>
  <si>
    <t>Planejamento prévio.</t>
  </si>
  <si>
    <t>Plano anual de capacitação.</t>
  </si>
  <si>
    <t>Prática no levantamento de projetos e ações para o projeto de lei de diretrizes orçamentárias (LDO).</t>
  </si>
  <si>
    <t>Priorização de demandas, recursos e contratos.</t>
  </si>
  <si>
    <t>Procura por melhores práticas institucionais em entidades de referência.</t>
  </si>
  <si>
    <t>Proposta de TAC.</t>
  </si>
  <si>
    <t>Recuperação por backup.</t>
  </si>
  <si>
    <t>Reequilíbrio Econômico-Financeiro.</t>
  </si>
  <si>
    <t>Relatórios periódicos dos Centros pesqueiros e Visitas aos centros pesqueiros esporadicamente.</t>
  </si>
  <si>
    <t>Remanejamento de recursos humanos, financeiros, orçamentários e materiais.</t>
  </si>
  <si>
    <t>Renegociação de prazo.</t>
  </si>
  <si>
    <t>Repasse de conhecimento pelos empregados da própria área.</t>
  </si>
  <si>
    <t>Requerer ao Orçamento a criação de uma ação orçamentária específica.</t>
  </si>
  <si>
    <t>Resposta a questionamentos dos órgãos de controle externo.</t>
  </si>
  <si>
    <t>Retificação e revisão de documentos, informações e dados.</t>
  </si>
  <si>
    <t>Reuniões, palestras e oficinas patrocinados pela Área com gestores e demais envolvidos.</t>
  </si>
  <si>
    <t>Rotinas de execução não formalizadas.</t>
  </si>
  <si>
    <t>Rotinas de execução sob demanda.</t>
  </si>
  <si>
    <t>Rotinas de trabalho (fluxograma).</t>
  </si>
  <si>
    <t>Sem controles.</t>
  </si>
  <si>
    <t>Senha de acesso ao sistema.</t>
  </si>
  <si>
    <t>Solicitação de capacitação.</t>
  </si>
  <si>
    <t>Solicitação de criação de dispositivos específicos no orçamento.</t>
  </si>
  <si>
    <t>Solicitação de recursos orçamentários.</t>
  </si>
  <si>
    <t>Solicitar a Indicação imediata de pessoa com a mesma competência técnica.</t>
  </si>
  <si>
    <t>Termo de Cessão Provisória.</t>
  </si>
  <si>
    <t>Termo de Cooperação Técnica.</t>
  </si>
  <si>
    <t>Termos de Referência dos editais elaborados.</t>
  </si>
  <si>
    <t>Treinamento de procedimentos e normativos.</t>
  </si>
  <si>
    <t>Verificação das atualizações da legislação.</t>
  </si>
  <si>
    <t>Verificação das iniciativas aprovadas.</t>
  </si>
  <si>
    <t>Risco/Incerteza (Poderá ocorrer)</t>
  </si>
  <si>
    <t>Poderá ocorrer inconsistências nas análises processuais</t>
  </si>
  <si>
    <t>Poderá ocorrer inconsistência na interpretação de dados e informações</t>
  </si>
  <si>
    <t>Poderá ocorrer imprevisibilidade nos pagamentos</t>
  </si>
  <si>
    <t>Poderá ocorrer perda de dados</t>
  </si>
  <si>
    <t>Poderá ocorrer descumprimento de instrumentos contratuais</t>
  </si>
  <si>
    <t>Poderá ocorrer imprevisibilidade na aquisição ou/e entrega de bens e serviços</t>
  </si>
  <si>
    <t>Poderá ocorrer inconsistência na análise de dados e informações</t>
  </si>
  <si>
    <t>Poderá ocorrer perda oportunidade na obtenção de créditos/receitas</t>
  </si>
  <si>
    <t>Poderá ocorrer ineficiência nas atividades operacionais</t>
  </si>
  <si>
    <t>Poderá ocorrer ineficiência no atendimento de demandas</t>
  </si>
  <si>
    <t>Poderá ocorrer clientelismo, nepotismo ou favorecimento indevido</t>
  </si>
  <si>
    <t>Poderá ocorrer inconsistência na elaboração/cumprimento de planos, políticas e programas</t>
  </si>
  <si>
    <t>Poderá ocorrer adoecimento de funcionários e/ou acidente de trabalho</t>
  </si>
  <si>
    <t>Poderá ocorrer insatisfação dos demandantes</t>
  </si>
  <si>
    <t xml:space="preserve">Poderá ocorrer baixa confiabilidade da integridade dos dados disponibilizados e da segurança das informações </t>
  </si>
  <si>
    <t xml:space="preserve">Perda de oportunidade de aperfeiçoamento e desenvolvimento pessoal e institucional </t>
  </si>
  <si>
    <t xml:space="preserve">Poderá ocorrer ineficiência na governança e/ou gestão corporativa </t>
  </si>
  <si>
    <t>Poderá ocorrer ineficiência na execução de ações e projetos</t>
  </si>
  <si>
    <t>Poderá ocorrer fragilidade na conformidade e no acompanhamento de instrumentos e/ou normativos</t>
  </si>
  <si>
    <t>Poderá ocorrer acréscimo dos custos operacionais</t>
  </si>
  <si>
    <t xml:space="preserve">Poderá ocorrer perda de créditos orçamentários alocados </t>
  </si>
  <si>
    <t xml:space="preserve">Poderá ocorrer ineficiência no monitoramento dos objetivos e metas </t>
  </si>
  <si>
    <t>Poderá ocorrer direcionamento de recursos para demandas não prioritárias</t>
  </si>
  <si>
    <t>Poderá ocorrer ineficiência das ações e projetos</t>
  </si>
  <si>
    <t>Poderá ocorrer descontinuidade dos serviços prestados e/ou bens entregues</t>
  </si>
  <si>
    <t>Poderá ocorrer ineficiência no monitoramento de políticas públicas</t>
  </si>
  <si>
    <t>Poderá ocorrer acesso indevido ao sistema</t>
  </si>
  <si>
    <t>Poderá ocorrer  vulnerabilidades em ativos de TI</t>
  </si>
  <si>
    <t xml:space="preserve">Poderá levar à indisponibilidade do ambiente/serviço </t>
  </si>
  <si>
    <t>Poderá ocorrer manipulação indevida das informações</t>
  </si>
  <si>
    <t>Poderá ocorrer dificuldade na regularização fundiária</t>
  </si>
  <si>
    <t>Poderá dificultar a titulação (escritura e registro) das unidades parcelares</t>
  </si>
  <si>
    <t xml:space="preserve">Poderá ocorrer adoção de procedimentos sem observância dos quesitos legais, publicidade e transparência </t>
  </si>
  <si>
    <t>Poderá ocorrer inconsistência na coleta de dados e informações</t>
  </si>
  <si>
    <t>Poderá ocorrer dificuldade de desenvolvimento de ações e iniciativas</t>
  </si>
  <si>
    <t>Poderá ocorrer dificuldade de transferência/cessão de projetos</t>
  </si>
  <si>
    <t>Poderá ocorrer dificuldade na obtenção de autorizações e licenças</t>
  </si>
  <si>
    <t>Poderá ocorrer depreciação/deterioração/roubo/furto de bens</t>
  </si>
  <si>
    <t xml:space="preserve">Poderá ocorrer perda de oportunidade de divulgação de ações e de defesa da imagem institucional </t>
  </si>
  <si>
    <t>Poderá ocorrer perda de oportunidade de manifestação/defesa</t>
  </si>
  <si>
    <t>Poderá ocorrer inconsistências nas análises jurídicas</t>
  </si>
  <si>
    <t>Macro fatores de risco</t>
  </si>
  <si>
    <t>Fator de Risco/Causa 
(devido a)</t>
  </si>
  <si>
    <t>Risco/Incerteza (poderá ocorrer...)</t>
  </si>
  <si>
    <t>Consequência (Ocasionando)</t>
  </si>
  <si>
    <t>Probabilidade</t>
  </si>
  <si>
    <t>Gastos excedentes relacionados às obras e aos serviços objeto do Contrato, exceto nos casos previstos expressamente para o CONTRATANTE</t>
  </si>
  <si>
    <t>Poderá haver prejuízo na execução do objeto do contrato</t>
  </si>
  <si>
    <t>O que poderá onerar o contrato e/ou atrasos na execução do obra</t>
  </si>
  <si>
    <t>Perda de produtividade e/ou atraso no cumprimento dos cronogramas previstos ou de outros prazos estabelecidos entre as partes ao longo da vigência do Contrato, exceto nos casos previstos expressamente para o CONTRATANTE</t>
  </si>
  <si>
    <t>Não atingir os parâmetros de desempenho e de produtividade, exceto nos casos decorrentes de atrasos cuja responsabilidade seja do Contratante</t>
  </si>
  <si>
    <t>Desaparecimento, destruição, roubo, furto, perda ou quaisquer outros tipos de danos causados aos bens e equipamentos da CONTRATADA, responsabilidade que não é reduzida ou excluída em virtude da fiscalização da CONTRATANTE</t>
  </si>
  <si>
    <t>O que poderá levar à descontinuidade na execução das obras; surgimento de despesas de vigilância e compromentimento do objeto do contrato</t>
  </si>
  <si>
    <t>Aumento do custo dos insumos, devido a variação das taxas de câmbio ou inflação dos preços, exceto nos casos de aumentos DESPROPORCIONAIS</t>
  </si>
  <si>
    <t>O que poderá onerar o contrato e danos ao equilíbrio econômico/financeiro deste</t>
  </si>
  <si>
    <t>Possibilidade de a inflação de um determinado período ser superior ao índice utilizado para reajuste do Contrato ou de outros valores nele previstos para o mesmo período</t>
  </si>
  <si>
    <t>Modificações na legislação de tributos sobre a renda</t>
  </si>
  <si>
    <t>Atraso na mobilização de equipamentos em função de restrições técnicas, logísticas, orçamentárias ou ambientais, exceto nos casos previstos expressamente para o CONTRATANTE</t>
  </si>
  <si>
    <t>Restrições de horário de trabalho que impactem no cronograma, como a impossibilidade de trabalho noturno, em finais de semana ou outros horários determinados</t>
  </si>
  <si>
    <t>Custos associados à ações trabalhistas ou previdenciárias de profissionais contratados ou subcontratados</t>
  </si>
  <si>
    <t>Custos adicionais para manutenção e operação de desvios de tráfego necessários a continuidade do fluxo de veículos na região da realização da pavimentação</t>
  </si>
  <si>
    <t>Custos adicionais associados à dificuldade de acesso à área onde será executado o serviço de pavimentação</t>
  </si>
  <si>
    <t>Decisão arbitral, judicial ou administrativa que impeça ou impossibilite a CONTRATADA de executar fielmente suas obrigações contratuais, exceto nos casos em que a CONTRATADA houver dado causa a tal decisão</t>
  </si>
  <si>
    <t>O que poderá onerar o contrato e/ou atrasos na execução do obra ou ainda cancelamento e/ou revisão do projeto</t>
  </si>
  <si>
    <t>Não obtenção de licenças, permissões e autorizações relativas à execução do contrato</t>
  </si>
  <si>
    <t>O que poderá à ocorrencia de indeferimento de outras Licenças ou Autorizações requeridas  e paralisação da obra</t>
  </si>
  <si>
    <t>Alterações na legislação e regulamentação, inclusive acerca de criação, alteração ou extinção de tributos ou encargos, que alterem a composição econômico financeira do Contrato, excetuada a legislação dos tributos sobre a renda</t>
  </si>
  <si>
    <t>Aumentos DESPROPORCIONAIS dos insumos, quando estes aumentos forem imprevisíveis, ou previsíveis porém de consequências incalculáveis, retardadores ou impeditivos da execução do ajustado, configurando álea econômica extraordinária e extracontratual</t>
  </si>
  <si>
    <t>Código</t>
  </si>
  <si>
    <t>RC001</t>
  </si>
  <si>
    <t>RC002</t>
  </si>
  <si>
    <t>RC003</t>
  </si>
  <si>
    <t>RC004</t>
  </si>
  <si>
    <t>RC005</t>
  </si>
  <si>
    <t>RC006</t>
  </si>
  <si>
    <t>RC007</t>
  </si>
  <si>
    <t>RC008</t>
  </si>
  <si>
    <t>RC009</t>
  </si>
  <si>
    <t>RC010</t>
  </si>
  <si>
    <t>RC011</t>
  </si>
  <si>
    <t>RC012</t>
  </si>
  <si>
    <t>RC013</t>
  </si>
  <si>
    <t>RC014</t>
  </si>
  <si>
    <t>RC015</t>
  </si>
  <si>
    <t>RC016</t>
  </si>
  <si>
    <t>Manutenção dos Projetos, Processos e/ou Ações (MP)</t>
  </si>
  <si>
    <t>Regulação e Controle (RC)</t>
  </si>
  <si>
    <t>Imagem da Codevasf (IMG)</t>
  </si>
  <si>
    <t>Missão Institucional (MI)</t>
  </si>
  <si>
    <t>Intervenção de Gestão para Atenuação do Impacto (IG)</t>
  </si>
  <si>
    <t>Orçamentário/ Financeiro (OF)</t>
  </si>
  <si>
    <t>Pequeno</t>
  </si>
  <si>
    <t>Insignificante</t>
  </si>
  <si>
    <t>Moderado</t>
  </si>
  <si>
    <t>Inexistente</t>
  </si>
  <si>
    <t>Peso arred</t>
  </si>
  <si>
    <t>Tratamento</t>
  </si>
  <si>
    <t>Impacto</t>
  </si>
  <si>
    <t>Grande</t>
  </si>
  <si>
    <t>Muito Baixa</t>
  </si>
  <si>
    <t>Alta</t>
  </si>
  <si>
    <t>Muito Alta</t>
  </si>
  <si>
    <t>Poderá ocorrer descontinuidade dos serviços prestados e/ou bens entregues (em duplicidade)</t>
  </si>
  <si>
    <t>Poderá ocorrer ineficiência na governança e/ou gestão corporativa</t>
  </si>
  <si>
    <t xml:space="preserve">Poderá ocorrer perda de oportunidade de aperfeiçoamento e desenvolvimento pessoal e institucional </t>
  </si>
  <si>
    <t>Poderá ocorrer vulnerabilidades em ativos de TI</t>
  </si>
  <si>
    <t>Poderá ocorrer inconsistências na coleta de dados e informações</t>
  </si>
  <si>
    <t>Poderá ocorrer morosidade no processo e/ou atividade</t>
  </si>
  <si>
    <t>Poderá ocorrer desvio de finalidade no uso do recurso público</t>
  </si>
  <si>
    <t>Poderá ocorrer inconsistências na governança da Codevasf</t>
  </si>
  <si>
    <t>Poderá ocorrer limitação na transparência das informações</t>
  </si>
  <si>
    <t>Baixa Integridade dos Dados e de Segurança da Informação</t>
  </si>
  <si>
    <t>Contingenciamento das operações</t>
  </si>
  <si>
    <t xml:space="preserve">Estagnação tecnológica </t>
  </si>
  <si>
    <t>Expansão da Empresa desalinhada com capacidade institucional</t>
  </si>
  <si>
    <t>Ineficiência na Implementação das Políticas Públicas e da sustentabilidade de projetos e ações</t>
  </si>
  <si>
    <t xml:space="preserve">Ineficiência da Governança e Gestão </t>
  </si>
  <si>
    <t>Ineficiência na promoção da redução das desigualdades regionais</t>
  </si>
  <si>
    <t>Insegurança orçamentária e financeira</t>
  </si>
  <si>
    <t>Insuficiência de recursos orçamentários para projetos estruturantes</t>
  </si>
  <si>
    <t>Perda de créditos orçamentários ou alocação ineficiente</t>
  </si>
  <si>
    <t xml:space="preserve">Poderá ocorrer perda de Oportunidades em Gestão Estratégica de Pessoas </t>
  </si>
  <si>
    <t xml:space="preserve">Comprometimento Imagem Institucional </t>
  </si>
  <si>
    <t>Modificação do projeto no transcorrer as obras por solicitação da Codevasf</t>
  </si>
  <si>
    <t>Aumento de custos Necessidade de novos materiais</t>
  </si>
  <si>
    <t>inadequação para provimento dos serviços na qualidade, quantidade e custo.</t>
  </si>
  <si>
    <t>Aumento dos custos de implantação e inadequação dos serviços</t>
  </si>
  <si>
    <t>Estimativa incorreta de prazo</t>
  </si>
  <si>
    <t>Atraso na entrega, aumento do custo</t>
  </si>
  <si>
    <t>Custo dos Insumos</t>
  </si>
  <si>
    <t>Inflação/flutuação de câmbio Aumentos desproporcionais de custo de insumos</t>
  </si>
  <si>
    <t>Atraso na Mobilização</t>
  </si>
  <si>
    <t>Não atendimento por parte do contratado dos requisitos contratuais na fase de mobilização</t>
  </si>
  <si>
    <t>Insumos e materiais</t>
  </si>
  <si>
    <t>Indisponibilidade de insumos materiais para início da obra</t>
  </si>
  <si>
    <t>Licenças</t>
  </si>
  <si>
    <t>Não cumprimento das condicionantes da licença ambiental e/ou dos requisitos técnicos dos órgãos envolvidos (Prefeitura, órgão ambiental, DNIT, IPHAN, DER, etc)</t>
  </si>
  <si>
    <t>Limpeza do subleito/via existente</t>
  </si>
  <si>
    <t>Volume de material de limpeza não previsto no projeto básico, com carga, transporte e disposição/espalhamento</t>
  </si>
  <si>
    <t xml:space="preserve">Escavação/rebaixamento do graide </t>
  </si>
  <si>
    <t xml:space="preserve">Volume não previsto no Projeto Básico, por necessidade de rebaixamento de graide Momento de transporte, Escavação, Carga, Transporte, bota-fora de material e espalhamento
</t>
  </si>
  <si>
    <t>Solos inservíveis ou escavação para rebaixamento de grade da via</t>
  </si>
  <si>
    <t>Volume não previsto no Projeto Básico de escavação, Carga, Transporte, bota-fora de material e espalhamento e reposição de material qualificado</t>
  </si>
  <si>
    <t>Material de jazida/Pedreira</t>
  </si>
  <si>
    <t>Origem dos materiais ou acréscimo do número de fontes. Alteração da DMT</t>
  </si>
  <si>
    <t xml:space="preserve"> Perda de serviços</t>
  </si>
  <si>
    <t>Refazimento de serviços conclusos e/ou bloqueados, perdidos por questões climáticas</t>
  </si>
  <si>
    <t>Patrimônio Arqueológico</t>
  </si>
  <si>
    <t>Custos e atrasos associados com descobertas arqueológicas ou outras interferências com patrimônio cultural</t>
  </si>
  <si>
    <t xml:space="preserve"> Insumos e materiais</t>
  </si>
  <si>
    <t>Fornecimento de insumos e/ou equipamentos pelo contratado que não atendam as especificações da Codevasf</t>
  </si>
  <si>
    <t>Desvios de tráfego</t>
  </si>
  <si>
    <t>Custos adicionais para manutenção e operação de desvios de tráfego</t>
  </si>
  <si>
    <t>Restrição de horário de trabalho</t>
  </si>
  <si>
    <t>Restrições para trabalho noturno, fins de semana ou horários determinados</t>
  </si>
  <si>
    <t>Diferença projeto básico/Projeto Executivo. Solução/alteração/ metodologia.</t>
  </si>
  <si>
    <t>Alteração do método construtivo de elementos de drenagem previsto no projeto básico, para adequar às condições de campo encontradas</t>
  </si>
  <si>
    <t>Sinalização provisória – fase de obras</t>
  </si>
  <si>
    <t>Acréscimo de quantitativo, para adequar ao ritmo e à sequência construtiva da obra</t>
  </si>
  <si>
    <t>Linhas de energia (redes de alta e baixa tensão) telecomunicações e saneamento – remanejamento</t>
  </si>
  <si>
    <t>Remanejar interferências</t>
  </si>
  <si>
    <t>Dutos e Tubulações de Gás ou petróleo – remanejamento</t>
  </si>
  <si>
    <t>Remanejar interferências além daquelas claramente previstas no Edital, seus Anexos e no Critério de Pagamento</t>
  </si>
  <si>
    <t>Linhas de energia, redes de telecomunicações e saneamento – interferência executiva</t>
  </si>
  <si>
    <t>Alterar sequência construtiva, devido à reprogramações nos remanejamentos de redes de interferências</t>
  </si>
  <si>
    <t>Licenciamento ambiental</t>
  </si>
  <si>
    <t>Aumento de custos devido ao tempo para atendimento da legislação ambiental</t>
  </si>
  <si>
    <t>Ajuste de escopo</t>
  </si>
  <si>
    <t>Adequação no escopo da contratação, incluindo, entre outros: - extensão de ruas laterais</t>
  </si>
  <si>
    <t>Limpeza de terreno</t>
  </si>
  <si>
    <t>Acréscimo de volume em decorrência de material depositado e/ou encontrado durante a vigência do contrato</t>
  </si>
  <si>
    <t>Greve</t>
  </si>
  <si>
    <t>Ocorrência de greve dos funcionários da contratada</t>
  </si>
  <si>
    <t>Caso Fortuito, Força Maior</t>
  </si>
  <si>
    <t>Situações de obra que configurem caso fortuito ou força maior como enxurradas, escorregamentos, desabamentos, enchentes etc</t>
  </si>
  <si>
    <t>Roubo, furto, vandalismo, depredações, perdas</t>
  </si>
  <si>
    <t>Custos adicionais causados por roubo, furto, vandalismo, depredação ou perda</t>
  </si>
  <si>
    <t>Segurança no trabalho</t>
  </si>
  <si>
    <t>Acidentes de trabalho levando a interrupção ou paralização das obras</t>
  </si>
  <si>
    <t>Legislação</t>
  </si>
  <si>
    <t>Alterações na legislação ou outras normas que impliquem em aumento de custos ou diminuição de faturamento</t>
  </si>
  <si>
    <t>Descarte inadequado de resíduos perigosos</t>
  </si>
  <si>
    <t>Custos de multas ou ações civis públicas por descarte inadequado</t>
  </si>
  <si>
    <t>Anulação</t>
  </si>
  <si>
    <t>Anulação do CONTRATO por vícios insanáveis</t>
  </si>
  <si>
    <t>Danos causados a infraestruturas de terceiros 
e de órgãos públicos</t>
  </si>
  <si>
    <t>Custos de Indenização/multa/reparo</t>
  </si>
  <si>
    <t>Ações trabalhistas</t>
  </si>
  <si>
    <t>Custos de condenações, pagamento de ações trabalhistas ou previdenciárias de profissionais contratados ou subcontratados</t>
  </si>
  <si>
    <t>Necessidade de fornecer equipamento, material ou máquina ofertada pela contratada na licitação com alteração de marca ou especificação</t>
  </si>
  <si>
    <t>Alteração do prazo do fornecimento</t>
  </si>
  <si>
    <t>Entrega em desacordo com as especificações do Edital</t>
  </si>
  <si>
    <t xml:space="preserve">Variação cambial do dólar </t>
  </si>
  <si>
    <t>Variação cambial do dólar acima do previsto no item 4</t>
  </si>
  <si>
    <t>Variação da  inflação (IPCA)</t>
  </si>
  <si>
    <t>Greve da Receita Federal do Brasil</t>
  </si>
  <si>
    <t>“Greve de 
caminhoneiros”</t>
  </si>
  <si>
    <t>Aumento dos custos de transporte internacional de cargas</t>
  </si>
  <si>
    <t>Aumento dos custos de fretes</t>
  </si>
  <si>
    <t>Lockdown</t>
  </si>
  <si>
    <t>Dificuldade de aquisições de matéria-prima</t>
  </si>
  <si>
    <t>Estimativa de prazo de entrega</t>
  </si>
  <si>
    <t>Interrupção do contrato</t>
  </si>
  <si>
    <t>Dano no frete dos itens de fornecimento</t>
  </si>
  <si>
    <t>Roubo ou extravio de cargas</t>
  </si>
  <si>
    <t>Alterações Tributárias</t>
  </si>
  <si>
    <t>Variação de local de entrega</t>
  </si>
  <si>
    <t>Férias Coletivas</t>
  </si>
  <si>
    <t>Variação no prazo de pagamentos</t>
  </si>
  <si>
    <t>Ações de Meio Ambiente</t>
  </si>
  <si>
    <t>Montagem / Implantação</t>
  </si>
  <si>
    <t>Clima / Chuvas e Drenagem</t>
  </si>
  <si>
    <t>Modificações das especificações de serviço</t>
  </si>
  <si>
    <t>Segurança dos operários e demais funcionários (acidentes)</t>
  </si>
  <si>
    <t>Variação dos custos dos serviços</t>
  </si>
  <si>
    <t>Ocorrência de furto, danos</t>
  </si>
  <si>
    <t>Local sem acesso</t>
  </si>
  <si>
    <t>Excessos ou carências nas descrições dos itens, cláusulas excludentes e impugnações</t>
  </si>
  <si>
    <t>Questionamentosexcessivos no Pregão</t>
  </si>
  <si>
    <t>Imprecisão nas descrições, preços incompatíveis</t>
  </si>
  <si>
    <t>Licitação deserta</t>
  </si>
  <si>
    <t>Gestão empresarial</t>
  </si>
  <si>
    <t>Falência davencedora</t>
  </si>
  <si>
    <t>Fabricação defeituosa, atendimento às normas de qualidade</t>
  </si>
  <si>
    <t>Materiais com defeito de fabricação/qualidade</t>
  </si>
  <si>
    <t>Participar do evento sem análise completa, tentar ganhar o certame para depois negociar preços com justificativa de pandemia, aumento repentino dos custos e despesas</t>
  </si>
  <si>
    <t>Contratada se recusa assinar contrato</t>
  </si>
  <si>
    <t>Eventos mercadológicos imprevistos, pandemia, restrições de circulação de mercadorias, carência de insumos, transporte de mercadoria com eventos fortuitos</t>
  </si>
  <si>
    <t>Indisponibilidade de produtos</t>
  </si>
  <si>
    <t>Defeitos, não atendimento e não conformidade</t>
  </si>
  <si>
    <t>Exigência de amostra de produtos</t>
  </si>
  <si>
    <t>Desistência do convocado (justificativa), não envio da documentação exigida, planilha de custos mal dimensionada</t>
  </si>
  <si>
    <t>Adjudicar novo licitante</t>
  </si>
  <si>
    <t>Tentativas de atrapalhar certame, empresas desavisadas ou mal intencionadas</t>
  </si>
  <si>
    <t>Proposta do Pregão com valor inferior ao mercado</t>
  </si>
  <si>
    <t>Avaliação e dimensionamento errados</t>
  </si>
  <si>
    <t>Pesquisa de mercado rasa</t>
  </si>
  <si>
    <t>Planejamento – Atraso na contratação do objeto</t>
  </si>
  <si>
    <t>Termo de Referência</t>
  </si>
  <si>
    <t>Seleção do Fornecedor</t>
  </si>
  <si>
    <t xml:space="preserve">Gestão do Contrato
</t>
  </si>
  <si>
    <t>Gestão do Contrato</t>
  </si>
  <si>
    <t xml:space="preserve"> Fiscalização do Contrato</t>
  </si>
  <si>
    <t>Estimativa incorreta no prazo de realização das manutenções</t>
  </si>
  <si>
    <t>Inadequação para provimento dos serviços no formato de disponibilidade, qualidade, quantidade e custo</t>
  </si>
  <si>
    <t>Estimativa incorreta de Prazo</t>
  </si>
  <si>
    <t>Custo dos Insumos/programa</t>
  </si>
  <si>
    <t>Restrição de horário de Trabalho</t>
  </si>
  <si>
    <t>Danos causados a Infraestruturas de terceiros e de órgãos públicos ou a estrutura da Codevasf</t>
  </si>
  <si>
    <t>Ações Trabalhistas</t>
  </si>
  <si>
    <t>Dificuldade com Equipes de trabalho</t>
  </si>
  <si>
    <t>Dificuldade com contratação de pessoal</t>
  </si>
  <si>
    <t>Grande variação de volume de atividades previstas</t>
  </si>
  <si>
    <t>Manutenção da Licença de Instalação</t>
  </si>
  <si>
    <t>Especificações e normativos</t>
  </si>
  <si>
    <t xml:space="preserve"> Índices de reajustamento</t>
  </si>
  <si>
    <t>Deficiência no desempenho dos serviços</t>
  </si>
  <si>
    <t>Caso fortuito ou força maior</t>
  </si>
  <si>
    <t xml:space="preserve"> Fato do príncipe ou Fato da administração</t>
  </si>
  <si>
    <t>Orçamento Público</t>
  </si>
  <si>
    <t xml:space="preserve"> Qualificação Profissional, Econômica ou Jurídica</t>
  </si>
  <si>
    <t>Obrigações Trabalhistas</t>
  </si>
  <si>
    <t>Subconcessão de empreendimento ou finalização de serviços em prazo inferior ao previsto</t>
  </si>
  <si>
    <t>Erros de execução por subcontratadas</t>
  </si>
  <si>
    <t>Projeto</t>
  </si>
  <si>
    <t>Licenciamento Ambiental</t>
  </si>
  <si>
    <t>Vícios ocultos</t>
  </si>
  <si>
    <t xml:space="preserve">Fato Príncipe </t>
  </si>
  <si>
    <t>Erro de execução por subcontratadas</t>
  </si>
  <si>
    <t>Desapropriações e Liberação de Áreas</t>
  </si>
  <si>
    <t>Patrimônio artístico e cultural</t>
  </si>
  <si>
    <t>Variação Climática</t>
  </si>
  <si>
    <t>Econômico-financeira</t>
  </si>
  <si>
    <t xml:space="preserve">Orçamento Público </t>
  </si>
  <si>
    <t>Indisponibilidade de recursosorçamentários para a contratação doobjeto</t>
  </si>
  <si>
    <t>Atraso na contratação do objeto</t>
  </si>
  <si>
    <t>Estimativa de preços inadequada; Coleta insuficiente de fontes de pesquisa</t>
  </si>
  <si>
    <t>Dificuldade de obtenção de propostas/participantes no processo licitatório</t>
  </si>
  <si>
    <t>Inconformidade de cumprimento de exigências do processo licitatório</t>
  </si>
  <si>
    <t>Atraso no processo Licitatório</t>
  </si>
  <si>
    <t>Não assinatura do contrato nos prazos estabelicidos</t>
  </si>
  <si>
    <t>Atraso no início da realização do serviço</t>
  </si>
  <si>
    <t>Especificação insuficiente e fiscalização falha</t>
  </si>
  <si>
    <t>Execução de serviços dissoanantes do orçado</t>
  </si>
  <si>
    <t>Clásulas de penalidades Genéricas</t>
  </si>
  <si>
    <t>Impossibilidade de aplicar penalidades</t>
  </si>
  <si>
    <t>Dificuldade na execução do objeto</t>
  </si>
  <si>
    <t>Variação do escopo, prazo e/ou custos do projeto</t>
  </si>
  <si>
    <t>Contratação de empresa incapaz deexecutar o contrato</t>
  </si>
  <si>
    <t>Inexecução do serviço</t>
  </si>
  <si>
    <t>Não atendimento as cláusulas editalícias/contratuais</t>
  </si>
  <si>
    <t xml:space="preserve">Diminuição do ritmo da obra </t>
  </si>
  <si>
    <t>Paralização da Obra</t>
  </si>
  <si>
    <t xml:space="preserve">Controle tecnológico adicional 
</t>
  </si>
  <si>
    <t>Aumento de escopo</t>
  </si>
  <si>
    <t>Modificação de normas e/ou instruções de serviço</t>
  </si>
  <si>
    <t>Caso fortuito ou forca maior</t>
  </si>
  <si>
    <t>Definição inadequada do serviço no memorial descritivo</t>
  </si>
  <si>
    <t>Dificuldade na elaboração da Planilha Orçamentária</t>
  </si>
  <si>
    <t>Falta de recursos técnicos e humanos para a elaboração dos projetos</t>
  </si>
  <si>
    <t>Falta de informações preliminares, tais como as especificações dos equipamentos, premissas claras do serviço, dentre outras</t>
  </si>
  <si>
    <t>Não inclusão dos serviços no plano plurianual</t>
  </si>
  <si>
    <t>Ausência de previsão de recursos orçamentários que assegurem o pagamento mensal das manutenções/operações aserem executadas no exercício financeiro em curso</t>
  </si>
  <si>
    <t>Exigências desnecessárias de caráter restritivo no edital,especialmente no que diz respeito à capacitação técnica dos responsáveis técnicos e técnico operacional da empresa</t>
  </si>
  <si>
    <t>Ausência de critério de aceitabilidade de preços global e unitário no edital de licitação</t>
  </si>
  <si>
    <t>Modalidade de licitação incompatível</t>
  </si>
  <si>
    <t>Ausência de devida publicidade de todas as etapas da licitação</t>
  </si>
  <si>
    <t>Ausência de exame e aprovação preliminar por assessoria jurídica da Administração das minutas de editais de licitação, contratos, acordos, convênios e ajustes</t>
  </si>
  <si>
    <t>Não conformidade da proposta vencedora com os requisitos do edital e, conforme o caso, com ospreços máximos fixados pelo órgão contratante</t>
  </si>
  <si>
    <t>Paralisação da licitação por medida judicial ou intervenção de órgão de controle</t>
  </si>
  <si>
    <t>Não homologação da licitação pelo ordenador de despesas</t>
  </si>
  <si>
    <t>Ausência de aditivos contratuais para contemplar eventuais 
alterações na rotina de manutenção e operação ou relação de equipamentos/materiais constantes no contrato</t>
  </si>
  <si>
    <t>Falta de justificativa de acréscimos ou supressões de serviços</t>
  </si>
  <si>
    <t>Extrapolação quanto aos acréscimos ou supressões de serviços dos limites definidos na Lei nº 13.303/2016</t>
  </si>
  <si>
    <t>Alterações sem justificativas coerentes e consistentes dequantitativos, reduzindo quantidades de serviços cotados e preços muito baixos ou aumentando quantidades de serviços cotados a preços muito altos, podendo gerar sobrepreço e superfaturamento (jogo de planilhas)</t>
  </si>
  <si>
    <t>Acréscimo de serviços contratados por preçosunitários diferentes da planilha orçamentária apresentada na licitação</t>
  </si>
  <si>
    <t>Acréscimo de serviços cujos preços unitários são contemplados na planilha original, porém acima dos praticados no mercado</t>
  </si>
  <si>
    <t>Execução de serviços não previstos no contrato original e sem seus termos aditivos</t>
  </si>
  <si>
    <t>Subcontratação não admitida no edital e no contrato</t>
  </si>
  <si>
    <t>Contrato encerrado com objeto inconcluso</t>
  </si>
  <si>
    <t>Prorrogação de prazo sem justificativa</t>
  </si>
  <si>
    <t>Falha na prestação de serviços pelos fornecedores econtratados</t>
  </si>
  <si>
    <t>Falta de documentação legal das empresas subcontratadas</t>
  </si>
  <si>
    <t>Atraso ou problema na disponibilidade de equipamentos e materiais de apoio de responsabilidade da contratada</t>
  </si>
  <si>
    <t>Rejeição de material e serviço</t>
  </si>
  <si>
    <t>Turnouver de funcionários da contratada, desídia, falta de comprometimento</t>
  </si>
  <si>
    <t>Remanejamento de equipamentos de instalações ocupadas que serão reformadas</t>
  </si>
  <si>
    <t>Mudanças ou alterações na rotina ou elementos da manutenção</t>
  </si>
  <si>
    <t>Imprevistos e riscos não identificados</t>
  </si>
  <si>
    <t>Danos materiais e corporais causados a terceiros em decorrência dos trabalhos pertinentes à manutenção e à operação dos perímetros</t>
  </si>
  <si>
    <t>Danos a propriedades adjacentes ou próximas aos serviços</t>
  </si>
  <si>
    <t>Tumultos, greves e impedimentos equivalentes à continuidade dos serviços</t>
  </si>
  <si>
    <t>Paralisação por intempérie, alagamento, incêndio ou outro sinistro qualquer</t>
  </si>
  <si>
    <t>Mudança estratégica da instituição</t>
  </si>
  <si>
    <t>Pagamento de serviços não efetivamente executados</t>
  </si>
  <si>
    <t>Pagamento de serviços executados, porém não aprovados pela fiscalização</t>
  </si>
  <si>
    <t>Pagamento de serviços manutenção/operação paralisada</t>
  </si>
  <si>
    <t>Falta de comprovação e conferência pela fiscalizaçãodos serviços executados</t>
  </si>
  <si>
    <t>Divergência entre as manutenções executadas/atestadas e osvalores efetivamente pagos</t>
  </si>
  <si>
    <t>Inconsistência e incoerência nos relatórios gerenciais e final</t>
  </si>
  <si>
    <t>Superfaturamento</t>
  </si>
  <si>
    <t>Ausência de recebimento pela fiscalização dos relatórios gerenciais e final</t>
  </si>
  <si>
    <t>Atraso na entrega dos relatórios ou execução dos serviços que comprove a adequação do objeto aos termos contratuais</t>
  </si>
  <si>
    <t>Descumprimento de condições descritas no edital de licitação e no contrato para a execução dos serviços de manutenção e operação</t>
  </si>
  <si>
    <t>Descumprimento dos prazos de execução dos serviços previsto no contrato e em seus termos aditivos</t>
  </si>
  <si>
    <t>Recebimento de relatórios e serviços com falhas visíveis de execução</t>
  </si>
  <si>
    <t>Defeitos técnicos durante o período de responsabilidade legal da contratada</t>
  </si>
  <si>
    <t>Necessidade de fornecerequipamento, material ou máquina ofertada pela contratada na licitação com alteração de marca ou especificação</t>
  </si>
  <si>
    <t>Variação cambial do dólar</t>
  </si>
  <si>
    <t>Variação da inflação (IPCA)</t>
  </si>
  <si>
    <t>“Greve de caminhoneiros”</t>
  </si>
  <si>
    <t>Dano na descarga dos itens de fornecimento</t>
  </si>
  <si>
    <t>Alteração prorrogação de prazo</t>
  </si>
  <si>
    <t>Oscilações ordinárias de custos de insumo</t>
  </si>
  <si>
    <t>Oscilações anormais de custos de insumos</t>
  </si>
  <si>
    <t>Oscilações no prazo de pagamentos</t>
  </si>
  <si>
    <t>Afastamentos temporários de mão de obra qualificada</t>
  </si>
  <si>
    <t>Afastamentos permanente de mão de obra qualificada</t>
  </si>
  <si>
    <t>Variação de quantitativos de levantamentos de campo</t>
  </si>
  <si>
    <t>Condições climáticas adversas</t>
  </si>
  <si>
    <t>Risco regulatório</t>
  </si>
  <si>
    <t>Baixa capacidade operacional, administrativa e logística</t>
  </si>
  <si>
    <t>Baixa capacidade técnica e profissional</t>
  </si>
  <si>
    <t>Incapacidade técnica</t>
  </si>
  <si>
    <t>Falência da empresa</t>
  </si>
  <si>
    <t>Cumprimento das condicionantes da licença ambiental e/ou dos requisitos técnicos dos órgãos envolvidos (Prefeitura, órgão ambiental, DNIT, IPHAN, DER, etc. )</t>
  </si>
  <si>
    <t>Não definir corretamento a quantidade, a dimensão, as características operacionais dos equipamentos a serem empregados, a metodologia e os procedimentos para a execução do objeto, obedecendo as premissas deste Termo de Referência</t>
  </si>
  <si>
    <t>Atrasos no cronograma devido à indisponibilidade de insumos necessários ao início ou continuidade da obra</t>
  </si>
  <si>
    <t>Refazer serviços danificados por chuva ou outro fenômeno da natureza que acarretem atraso no cronograma original e/ou aumento dos custos</t>
  </si>
  <si>
    <t>Custos e/ou atrasos no cronograma associados com descobertas arqueológicas e/ou outras interferências relaciondas com patrimônio cultural</t>
  </si>
  <si>
    <t>Perecimento, destruição, roubo, furto, perda ou quaisquer outros tipos de danos causados aos bens e equipamentos da CONTRATADA, responsabilidade que não é reduzida ou excluída em virtude da fiscalização da CONTRATANTE</t>
  </si>
  <si>
    <t>Responsabilidade civil, administrativa e criminal por danos ambientais decorrentes da operação, ou descarte inadequado de resíduos perigosos</t>
  </si>
  <si>
    <t>Prejuízos causados a terceiros, pela CONTRATADA ou seus administradores, empregados, prepostos ou prestadores de serviços ou qualquer outra pessoa física ou jurídica a ela vinculada, no exercício das atividades abrangidas pela CONTRATADA</t>
  </si>
  <si>
    <t>Custos associdos ao remanejamento de elementos interferentes, como linhas de energia (redes de alta e baixa tensão) telecomunicações e saneamento, Dutos e Tubulações de Gás ou petróleo</t>
  </si>
  <si>
    <t>Obtenção de licenças, permissões e autorizações relativas à execução do contrato</t>
  </si>
  <si>
    <t>Descumprimento, pela CONTRATANTE, de suas obrigações contratuais ou regulamentares, incluindo, mas não se limitando, ao descumprimento de prazos aplicáveis previstos neste Contrato e/ou na legislação vigente</t>
  </si>
  <si>
    <t>Alterações na legislação e regulamentação, inclusive acerca de criação, alteração ou extinção de tributos ou encargos, que alterem a composição econômico financeira do Contrato,excetuada a legislação dos tributos sobre a renda</t>
  </si>
  <si>
    <t>Alteração unilateral no Contrato, por iniciativa da CONTRATANTE, por inclusão e modificação de obras e serviços que afetem o equilíbrio econômico financeiro</t>
  </si>
  <si>
    <t>Caso fortuito, força maior, fato do príncipe ou fato da administração que provoque impacto econômico financeiro no Contratoe impeça ou retarde a execução da obra</t>
  </si>
  <si>
    <t>Não contratação dos serviços</t>
  </si>
  <si>
    <t>Não realização no prazo da proposta</t>
  </si>
  <si>
    <t>Comprometimento das atividades necessárias da Assessoria</t>
  </si>
  <si>
    <t>Indisponibilidade de recursos financeiros para a contratação do objeto</t>
  </si>
  <si>
    <t>Falta de retorno aos demandantes da PR/SL com o suporte necessário</t>
  </si>
  <si>
    <t>Não utilização dos serviços no momento devido</t>
  </si>
  <si>
    <t>Definição de exigências desnecessárias, de caráter restritivo no Edital, especialmente no que diz respeito à capacitação técnica profissional e técnico operacional da empresa</t>
  </si>
  <si>
    <t>Impugnações do Edital de licitação, por motivos diversos,principalmente os relacionados a erros de projetos e/ou orçamento estimativo</t>
  </si>
  <si>
    <t>O certame licitatório restar deserto, caso nenhuma empresa se interesse por sua execução ou fracassado, caso nenhuma das propostas apresentadas estejam dentro dos parâmetros estimados pela Administração</t>
  </si>
  <si>
    <t>A empresa vencedora do certame quando convocada, não assinar o termo de contrato ou não aceitar ou retirar o instrumento equivalente</t>
  </si>
  <si>
    <t>Atrasos na assinatura do contrato ou na entrega das garantias contratuais</t>
  </si>
  <si>
    <t>Impossibilidade de início da obra, após a emissão da Ordem de Serviço, por restrições da Contratante (liberação do local de implantação, necessidade de execução prévia de outro serviço, interferências com outras atividades etc)</t>
  </si>
  <si>
    <t>Alterações no projeto básico/ executivo inicialmente contratados, por solicitação da Contratante</t>
  </si>
  <si>
    <t>Identificação de falhas ou omissões em qualquer das peças, orçamentos, plantas, especificações ou memoriais que compõe a contratação, que sejam irrelevantes</t>
  </si>
  <si>
    <t xml:space="preserve">Identificação de falhas ou omissões em qualquer das peças, orçamentos, plantas, especificações ou memoriais que compõe a contratação, em que a obrigação de fazer pela Contratada esteja expressamente estipulada no instrumento convocatório e/ou seus anexos 
</t>
  </si>
  <si>
    <t>Identificação de falhas ou omissões em qualquer das peças, orçamentos, plantas, especificações ou memoriais que compõe a contratação, que sejam relevantes</t>
  </si>
  <si>
    <t>Diferença entre os quantitativos da planilha de orçamento e os quantitativos que serão efetivamente executados na obra, devido a incertezas inerentes ao objeto ou a alguns serviços que compõe o objeto</t>
  </si>
  <si>
    <t>Preços de insumos que compõe a execução do objeto abaixo do preço de mercado</t>
  </si>
  <si>
    <t>Execução dos serviços com qualidade abaixo da especificada na contratação e/ou em desacordo com normas técnicas e legislações vigentes</t>
  </si>
  <si>
    <t>Alteração da legislação, regulamentos e normas que causem alterações no projeto inicialmente contratado</t>
  </si>
  <si>
    <t>Descumprimento das obrigações trabalhistas, previdenciárias e com FGTS pela Contratada</t>
  </si>
  <si>
    <t>Ocorrência de acidentes de trabalho durante a execução dos serviços</t>
  </si>
  <si>
    <t>Ocorrência de roubos e furtos na obra</t>
  </si>
  <si>
    <t>Atrasos da obra decorrentes de chuvas ou outros eventos climáticos e ambientais</t>
  </si>
  <si>
    <t>Aumento nos custos de quaisquer dos insumos que compõem a execução da obra, não decorrentes de alterações tributárias ou políticas públicas, ensejando aumentos de custos superiores aos índices de reajuste contratual</t>
  </si>
  <si>
    <t>Alteração nos custos de quaisquer dos insumos que compõem a execução da obra, decorrentes de alterações tributárias ou políticas públicas, ensejando aumentos ou redução de custos</t>
  </si>
  <si>
    <t>Prejuízos decorrentes de incêndios, alagamentos da obra ou outros decorrentes de fenômenos climáticos</t>
  </si>
  <si>
    <t>Risco de inadimplência da Contratante</t>
  </si>
  <si>
    <t>Rescisão ou anulação do contrato, por culpa da Contratada</t>
  </si>
  <si>
    <t>Falta de Conhecimento / Falta de tempo hábil para elaboração
Falta de recursos humanos suficientes / Erro no preenchimento</t>
  </si>
  <si>
    <t>Erro na Elaboração do Termo de Referência</t>
  </si>
  <si>
    <t>Má fé ou inobservância do Proponente</t>
  </si>
  <si>
    <t>Apresentação de documentação falsa ou vencida no ato do credenciamento</t>
  </si>
  <si>
    <t>Desatenção no ato da conferência dos documentos</t>
  </si>
  <si>
    <t>Falha na conferência da documentação apresentada</t>
  </si>
  <si>
    <t>Paciente extravia GTO</t>
  </si>
  <si>
    <t>Perca da Guia de Tratamento Odontológico (GTO) Original no momento da Perícia Final</t>
  </si>
  <si>
    <t>Preenchimento manual ilegível ou preenchimento errado</t>
  </si>
  <si>
    <t>Solicitação Médica ilegível ou com codificação errada</t>
  </si>
  <si>
    <t>Trâmite fora do período previsto no cronograma</t>
  </si>
  <si>
    <t>Demora nos trâmites internos do processo administrativo</t>
  </si>
  <si>
    <t>Variação cambial</t>
  </si>
  <si>
    <t>Baixa do valor do dólar</t>
  </si>
  <si>
    <t>Aumento do valor do dólar</t>
  </si>
  <si>
    <t>Falha na Aplicação</t>
  </si>
  <si>
    <t>Manutenção e suporte técnico inadequado para a solução podendo ocasionar a interrupção do fornecimento do serviç</t>
  </si>
  <si>
    <t>Informações sequestradas</t>
  </si>
  <si>
    <t>Ausência de atualização da solução ferindo os critérios de segurança</t>
  </si>
  <si>
    <t>Demora na confeção dos artefatos, demora na análise dos documentos e demora nos trâmites processuais</t>
  </si>
  <si>
    <t>Atraso ou suspensão da licitação</t>
  </si>
  <si>
    <t>Ausência de lances na llicitação ou ausência de obtenção de cotação de preços</t>
  </si>
  <si>
    <t>Falha na estimativa de preços</t>
  </si>
  <si>
    <t xml:space="preserve"> Monitoramento do serviço de e-mail</t>
  </si>
  <si>
    <t>Interrupção do serviço</t>
  </si>
  <si>
    <t>Período e localidade de publicação do processo licitatório e ausência de lances</t>
  </si>
  <si>
    <t>Licitação deserta ou fracassada</t>
  </si>
  <si>
    <t>Levantamento dos requisitos falho</t>
  </si>
  <si>
    <t>Falta de aderência do sistema aos processos da gerência</t>
  </si>
  <si>
    <t>Problemas na descrição dos requisitos</t>
  </si>
  <si>
    <t>Falha no orçamento de implantação</t>
  </si>
  <si>
    <t>Dispersao geografica da organização</t>
  </si>
  <si>
    <t>Priorização de outros projetos pela alta gerência</t>
  </si>
  <si>
    <t>Perda de prioridade do projeto na organização</t>
  </si>
  <si>
    <t>Falta de planejamento na transição dos processos de trabalho</t>
  </si>
  <si>
    <t>lmpacto na rotina de trabalho dos funcionários da organização</t>
  </si>
  <si>
    <t>Não envolvimento dos funcionários no projeto</t>
  </si>
  <si>
    <t>Falta de dedicação total dos funcionarios envolvidos com a implantação da solução</t>
  </si>
  <si>
    <t>Alocação dos funcionários em outras atividades</t>
  </si>
  <si>
    <t>Perda de funcionarios envolvidos com a implantação da solução</t>
  </si>
  <si>
    <t>Aumento das atividades desempenhadas pelos funcionarios</t>
  </si>
  <si>
    <t>Treinamento inadequado</t>
  </si>
  <si>
    <t>Não transferência de conhecimento para a equipe interna por parte da CONTRATADA</t>
  </si>
  <si>
    <t>Falta de preparo técnico dos funcionários na utilização da solução.</t>
  </si>
  <si>
    <t>Levantamento incompleto dos eequisitos</t>
  </si>
  <si>
    <t>Mudanças nos requisitos do sistema</t>
  </si>
  <si>
    <t>Definição inadequada dos requisitos</t>
  </si>
  <si>
    <t>Escolha inadequada do fornecedor da solução</t>
  </si>
  <si>
    <t>Falta de conhecimento dos dados do sistema legado</t>
  </si>
  <si>
    <t>Falta de acurácia nos dados a serem migrados</t>
  </si>
  <si>
    <t>Falta de levantamento de todas as views e integrações utilizadas pelos sistemas legados</t>
  </si>
  <si>
    <t>Dificuldade de integrar a solução com outros sistemas legados da organização</t>
  </si>
  <si>
    <t>Funcionários despreparados para trabalhar com a solução</t>
  </si>
  <si>
    <t>Funcionários envolvidos com a customização do sistema nao estarem preparados para a sua alta complexidade</t>
  </si>
  <si>
    <t>Falta de conhecimento dos processos da empresa pela equipe de treinamento</t>
  </si>
  <si>
    <t>Atraso no cronograma da contratação</t>
  </si>
  <si>
    <t>Sistema não estar totalmente funcional até o término do contrato atual</t>
  </si>
  <si>
    <t>ETPC concluir pela licitação de nova solução</t>
  </si>
  <si>
    <t>Contratada atual não aceitar novo contrato com acrescimo do serviço de consultoria</t>
  </si>
  <si>
    <t>Atraso das entregas da obra</t>
  </si>
  <si>
    <t>Erros técnicos de execução</t>
  </si>
  <si>
    <t>Atraso de pagamento</t>
  </si>
  <si>
    <t>Acidentes e/ou incidentes de trabalho</t>
  </si>
  <si>
    <t>Greve de funcionários da contratada</t>
  </si>
  <si>
    <t>Não cumprimento do contrato</t>
  </si>
  <si>
    <t>Reequilíbrio econômico e financeiro</t>
  </si>
  <si>
    <t>Falta de pesquisa; falta de recursos humanos; Nomeação de pessoas não qualificadas; curto prazo para realização do estudo</t>
  </si>
  <si>
    <t>Estudos preliminares incorretos</t>
  </si>
  <si>
    <t>Especificações incorretas do serviço</t>
  </si>
  <si>
    <t>Estimativa inadequada de preços</t>
  </si>
  <si>
    <t>Falta de capacitação dos servidores; Desconhecimento técnico do elaborador</t>
  </si>
  <si>
    <t>Elaboração do Termo de Referência inadequado</t>
  </si>
  <si>
    <t>Falta de planejamento ou levantamento inadequado das necessidades</t>
  </si>
  <si>
    <t>Aquisição de serviço superior ou inferior à necessidade</t>
  </si>
  <si>
    <t>Desvantagem econômica na execução do serviço</t>
  </si>
  <si>
    <t>Pregão deserto</t>
  </si>
  <si>
    <t>Falta de experiência do pregoeiro; Falta de atenção do pregoeiro e equipede apoio</t>
  </si>
  <si>
    <t>Aceitação de lance inexequível</t>
  </si>
  <si>
    <t>Má fé da empresa; Formação de cartel</t>
  </si>
  <si>
    <t>Fraude</t>
  </si>
  <si>
    <t>Edital mal elaborado; Falta de atenção às normas e legislação vigentes ao elaborar o Edital; Divergência entre o TR e o Edital</t>
  </si>
  <si>
    <t>Impugnação do Edital</t>
  </si>
  <si>
    <t>Falta de análise criteriosa daqualificação econômico-financeira da Empresa; Falta de avaliação da capacidade técnica da Empresa</t>
  </si>
  <si>
    <t>Contratação de Empresaque não tenha capacidade de executar o Contrato</t>
  </si>
  <si>
    <t>Minuta do Contrato mal elaborada no Edital</t>
  </si>
  <si>
    <t>Formalização incorreta do Termo Contratual; Erros de digitação</t>
  </si>
  <si>
    <t>Falta de atuação do Fiscal nãoconferindo se os registros são devidamente anotados</t>
  </si>
  <si>
    <t>Registro inadequado das ocorrências na execução do serviço</t>
  </si>
  <si>
    <t>Falta de qualidade dos materiais utilizados no serviço</t>
  </si>
  <si>
    <t>Não verificação dos materiais empregados pela contratada</t>
  </si>
  <si>
    <t>Fraude; Gestão e Fiscalização inadequada ou ausente</t>
  </si>
  <si>
    <t>Execução do objeto contratual em desacordo com o Contrato</t>
  </si>
  <si>
    <t>Falta de gerenciamento e controle do orçamento destinado ao Contrato, por parte do responsável</t>
  </si>
  <si>
    <t>Falta de empenho vigente para liquidação e pagamento à Contratada</t>
  </si>
  <si>
    <t>Impunidade da Empresa que comete fraude ou descumprimento contratual</t>
  </si>
  <si>
    <t>Falta de acompanhamento do Fiscal e Gestor do Contrato para cada falta cometida; Consequente falta de abertura de processo de penalização; Processo de penalização concluído, sem o devido registro no SICAF e CADIN, no que couber</t>
  </si>
  <si>
    <t>Prejuízo orçamentário para a Administração</t>
  </si>
  <si>
    <t>Rescisão Contratual por inexecução do objeto; Objeto mal executado acarretando desperdício ou dano ao erário</t>
  </si>
  <si>
    <t>Necessidade de alteração do cronograma para execução dos serviços</t>
  </si>
  <si>
    <t>Alteração do roteiro do trabalho de campo</t>
  </si>
  <si>
    <t>Alterações nos trabalhos</t>
  </si>
  <si>
    <t>Necessidade de substituição de prestador de serviço</t>
  </si>
  <si>
    <t>Processos de responsabilidade Civil</t>
  </si>
  <si>
    <t>Reclamação de terceiros</t>
  </si>
  <si>
    <t xml:space="preserve">Ações Trabalhistas </t>
  </si>
  <si>
    <t>Risco de inflação</t>
  </si>
  <si>
    <t xml:space="preserve">Acesso a área </t>
  </si>
  <si>
    <t>Variação climática impeditiva de execução dos serviços</t>
  </si>
  <si>
    <t>Prazo de solicitação</t>
  </si>
  <si>
    <t>Atualização de norma</t>
  </si>
  <si>
    <t>Quebra ou perda de equipamentos</t>
  </si>
  <si>
    <t>Diminuição do ritmo da obra</t>
  </si>
  <si>
    <t>Desapropriação, ambiental e etc</t>
  </si>
  <si>
    <t>Paralisação da obra</t>
  </si>
  <si>
    <t>Controle tecnológico 2adicional</t>
  </si>
  <si>
    <t>Controle tecnológico deficitário</t>
  </si>
  <si>
    <t>Paralização do processo, atrasona conclusão do certame, erratas e mudança no TR</t>
  </si>
  <si>
    <t>Falta de interessados e capacitados para o evento</t>
  </si>
  <si>
    <t>Atraso no processo</t>
  </si>
  <si>
    <t>Acidentes no trabalho, doenças, LER</t>
  </si>
  <si>
    <t>Paralização do processo, atrasos na conclusão das entregas e ter que convocar a próxima colocada</t>
  </si>
  <si>
    <t>Atraso nas entregas</t>
  </si>
  <si>
    <t>Atendimento das necessidades</t>
  </si>
  <si>
    <t>Atraso no certame, novas análises em documentos, desperdício de tempo e trabalho</t>
  </si>
  <si>
    <t>Atrasos, prejudicar certame</t>
  </si>
  <si>
    <t>Preços unitários insuficientes, Preços inexequíveis, cancelamento do certame</t>
  </si>
  <si>
    <t>Indisponibilidade do serviço</t>
  </si>
  <si>
    <t>Estimativa de preços inadequada</t>
  </si>
  <si>
    <t>Não realizar a contração</t>
  </si>
  <si>
    <t>Contratação de empresa incapaz de executar a avença</t>
  </si>
  <si>
    <t>Atraso no início da realização dos serviços</t>
  </si>
  <si>
    <t>Inadimplência da contratada</t>
  </si>
  <si>
    <t>Comprometimento da elaboração do novo ciclo do PEI</t>
  </si>
  <si>
    <t>Não contratação do objeto por meio de processo licitatório</t>
  </si>
  <si>
    <t>Atraso no cronograma do processo licitatório</t>
  </si>
  <si>
    <t>Início do novo ciclo do PEI em atraso; Possível penalidade por parte dos órgãos de Controle</t>
  </si>
  <si>
    <t>Ineficácia na execução</t>
  </si>
  <si>
    <t>Impossibilidade de sancionar o contratado em caso de inexecução do objeto</t>
  </si>
  <si>
    <t>Atraso e/ou aumento de custos e/ou prazos inicialmente previstos</t>
  </si>
  <si>
    <t>Interrupção na execução dos serviços</t>
  </si>
  <si>
    <t>Preço</t>
  </si>
  <si>
    <t>Prazo</t>
  </si>
  <si>
    <t>Preço e Prazo</t>
  </si>
  <si>
    <t>Prazo e qualidade</t>
  </si>
  <si>
    <t>Total</t>
  </si>
  <si>
    <t>Não cumprimento de dispositivos legais</t>
  </si>
  <si>
    <t>Possibilidade de impugnações do edital na fase de seleção do fornecedor ou o certame restar deserto ou fracassado / Atrasos para início e, consequentemente, para entrega da obra</t>
  </si>
  <si>
    <t>Atrasos para início e, consequentemente, para entrega da obra</t>
  </si>
  <si>
    <t>Necessidade de republicação da licitação ou da realização de dispensa de licitação, impactando no planejamento da Coordenação de Licitações do IF Sudeste MG /  Atrasos para início e, consequentemente, para entrega da obra</t>
  </si>
  <si>
    <t>Atrasos para início e, consequentemente, para entrega da obra /  Possibilidade de aumento de custos não previstos, principalmente com mobilização e desmobilização da equipe e de equipamentos, alugúeis de estruturas para abrigar os canteiro de obras, gerenciamento de obras, dentre outros que poderão ser reclamados pela Contratada</t>
  </si>
  <si>
    <t>Aumento dos custos inicialmente previstos para execução do objeto / Possibilidade da ocorrência de atrasos para entrega da obra</t>
  </si>
  <si>
    <t>Alteração dos custos e/ou prazos inicialmente previstos para execução da obra</t>
  </si>
  <si>
    <t>Alteração dos custos inicialmente previstos para execução da obra / Atrasos para conclusão da obra decorrentes da necessidade de refazimento de serviços</t>
  </si>
  <si>
    <t>Prejuízo aos trabalhadores alocados na execução do objeto / Possibilidade de demandas judiciais trabalhistas contra a Contratante</t>
  </si>
  <si>
    <t>Prejuízos ao trabalhador com a ocorrência de lesão corporal ou perturbação funcional que causa a 
morte ou a perda ou redução, permanente ou temporária, da capacidade para o trabalho / Onerar o contrato com a possibilidade de pagamento de indenizações</t>
  </si>
  <si>
    <t>Prejuízos e aumento dos custos inicialmente previstos para execução da obra</t>
  </si>
  <si>
    <t>Atrasos para entrega da obra</t>
  </si>
  <si>
    <t>Alteração dos custos inicialmente previstos para execução da obra</t>
  </si>
  <si>
    <t>Alteração dos custos inicialmente previstos para execução da obra / Atrasos na execução do objeto</t>
  </si>
  <si>
    <t>Em caso de atraso superior a 90 (noventa) dias dos pagamentos devidos pela Administração, o Contratado poderá optar pela suspensão do cumprimento de suas obrigações até que seja normalizada a situação / Atrasos para entrega da obra</t>
  </si>
  <si>
    <t>Atrasos para entrega da obra / Alteração dos custos inicialmente previstos para execução da obra / Alteração dos custos inicialmenteprevistos para execução da obra / Necessidade de realização de nova licitação ou de contratação de remanescente, impactando no planejamento da Coordenação de Licitações e Coordenação de Contratos do IF Sudeste MG</t>
  </si>
  <si>
    <t xml:space="preserve">Possibilidade de pagamento indevido ao 
contratado / Desvio do objeto do contrato / Processo Interno de Apuração de Responsabilidade
</t>
  </si>
  <si>
    <t>Contratação de empresa e/ou profissional indevidos</t>
  </si>
  <si>
    <t>Contratação de empresa e/ou profissional indevidos / Possibilidade de pagamento indevido ao contratado / Processo Interno de 
Apuração de Responsabilidade</t>
  </si>
  <si>
    <t>Possibilidade de não pagamento ao contratado / Desgaste da Companhia com a Empresa de Auditoria e com o Prestador de Serviço Assistencial</t>
  </si>
  <si>
    <t>Retrabalho, pois há devolução da solicitação / Demora na autorização do procedimento, o que gera desgaste com o beneficiário e com o prestador</t>
  </si>
  <si>
    <t>Atraso no cronograma</t>
  </si>
  <si>
    <t xml:space="preserve"> Diminuição do custo do projeto</t>
  </si>
  <si>
    <t>Aumento no custo do projeto</t>
  </si>
  <si>
    <t>Indisponibilidade ao serviço de e-mail</t>
  </si>
  <si>
    <t>Vulnerabilidade das caixas de e-mail</t>
  </si>
  <si>
    <t>Atraso e/ou impossibilidade de finalização do processo 
de contratação; Atraso e/ou impossibilidade de atendimento às 
necessidades de negócio</t>
  </si>
  <si>
    <t>Descontinuidade dos serviços em virtude da indisponibilidade da solução contratada; Queda na qualidade dos serviços, comprometendo os benefícios da contratação; Atraso e/ou impossibilidade de atendimento às necessidades de negócio</t>
  </si>
  <si>
    <t>Subutilização da solução</t>
  </si>
  <si>
    <t>Má utilização do sistema pelas superintendências</t>
  </si>
  <si>
    <t>Dificuldade de aceitação da nova solução pelos funcionários</t>
  </si>
  <si>
    <t>Dificuldade na implantação do sistema</t>
  </si>
  <si>
    <t>Atraso no conograma da implantação</t>
  </si>
  <si>
    <t>Resistência dos funcionários à implantação da solução</t>
  </si>
  <si>
    <t>Dependência do suporte da CONTRATADA</t>
  </si>
  <si>
    <t>Aumento do custo e do prazo do projeto</t>
  </si>
  <si>
    <t>Dificuldade na implantação do sistema e inadequação da solução</t>
  </si>
  <si>
    <t>Atraso na implantação, perda do histórico das informações e retrabalho para cadastrar os dados</t>
  </si>
  <si>
    <t>Precariedade entre a troca de informações do sistema legado e do sistema contratado</t>
  </si>
  <si>
    <t>Problemas com a configuração do sistema</t>
  </si>
  <si>
    <t>Má utilização do sistema</t>
  </si>
  <si>
    <t>Ficar sem o suporte do sistema atual</t>
  </si>
  <si>
    <t>Dificuldade na migração dos dados</t>
  </si>
  <si>
    <t>Risco Residual</t>
  </si>
  <si>
    <t>RC017</t>
  </si>
  <si>
    <t>Processos de trabalho</t>
  </si>
  <si>
    <t>Companhia de Desenvolvimento dos Vales do São Francisco e do Parnaíba</t>
  </si>
  <si>
    <t>Tipo de Risco</t>
  </si>
  <si>
    <t>Risco Institucional</t>
  </si>
  <si>
    <t>À Definir</t>
  </si>
  <si>
    <t>Pessoas</t>
  </si>
  <si>
    <t>Acúmulo excessivo de despesas inscritas em Restos a Pagar a cada exercício, por falha no planejamento das áreas executoras quanto à utilização desses créditos</t>
  </si>
  <si>
    <t>Alta rotatividade (Gestores e pontos focais)</t>
  </si>
  <si>
    <t>Alteração de Portaria ou de posicionamento do analista do órgão ambiental durante a elaboração do estudo e/ou acompanhamento ineficaz do andamento dos estudos por parte do fiscal de gestão do contrato para elaboração do estudo ambiental</t>
  </si>
  <si>
    <t>Alteração, por parte do Ministério da Economia, das datas limites para alterações orçamentárias</t>
  </si>
  <si>
    <t>Alterações de padrão de envio das informações pela Receita Federal</t>
  </si>
  <si>
    <t>Aprovação incompatível da LOA com as necessidades orçamentárias planejadas pela AI a presidência</t>
  </si>
  <si>
    <t>Atraso no envio dos relatórios de fechamento para lançamento das informações no SIAFI</t>
  </si>
  <si>
    <t>Aumento de projetos pela expansão da empresa</t>
  </si>
  <si>
    <t>Ausência de ações estruturadas a partir dos resultados das pesquisas de opinião para o clima organizacional</t>
  </si>
  <si>
    <t>Ausência de dados de produção agropecuária dos novos PPIs e das novas áreas de atuação da empresa</t>
  </si>
  <si>
    <t>Ausência de dimensionamento de quadro de pessoal</t>
  </si>
  <si>
    <t>Ausência de diretrizes da política de indicação e do plano sucessório e alta rotatividade na gestão da GPE</t>
  </si>
  <si>
    <t>Ausência de diretrizes estabelecidas para implementação das obras de pavimentação e de pontes modulares</t>
  </si>
  <si>
    <t>Ausência de documentos técnicos padrões para projetos estruturantes</t>
  </si>
  <si>
    <t>Ausência de estrutura de unidades na gerência</t>
  </si>
  <si>
    <t>Ausência de identificação dos requisitos de resiliência para todas as condições operacionais</t>
  </si>
  <si>
    <t>Ausência de informações integradas</t>
  </si>
  <si>
    <t>Ausência de laudos técnicos das condições de ambientes de trabalho - LTCAT nos estabelecimentos de atuação Codevasf</t>
  </si>
  <si>
    <t>Ausência de mapeamento das competências dos empregados da empresa</t>
  </si>
  <si>
    <t>Ausência de método de levantamento eficaz e seguro dos dados de produção agropecuária dos PPIs</t>
  </si>
  <si>
    <t>Ausência de normativos de processo seletivo interno</t>
  </si>
  <si>
    <t>Ausência de orientações ao usuário sobre o bom emprego dos recursos de Tecnologia da Informação</t>
  </si>
  <si>
    <t>Ausência de orientações e procedimentos padrões / operacionais</t>
  </si>
  <si>
    <t>Ausência de padronização e prioridade de processos, procedimentos e métodos de trabalho de operação e manutenção de barragens</t>
  </si>
  <si>
    <t>Ausência de planos de resposta (Resposta a Incidentes e Continuidade de Negócios) e planos de recuperação (Recuperação de Incidentes e Recuperação de Desastres)</t>
  </si>
  <si>
    <t>Ausência de previsão orçamentária/financeira para pagamento de taxas e execução de serviços ambientais</t>
  </si>
  <si>
    <t>Ausência de procedimentos e normativos específicos, e/ou normativos/formulários desatualizados</t>
  </si>
  <si>
    <t>Ausência de procedimentos padronizados na homologação de atestados médicos</t>
  </si>
  <si>
    <t>Ausência de processo estabelecido com participação dos conselhos e da liderança executiva, para endereçamento das propostas de melhoria e formulação de novos controles internos da gestão</t>
  </si>
  <si>
    <t>Ausência de processo estabelecido e padronizado para acompanhamento e monitoramento de obras de pavimentação e de pontes modulares</t>
  </si>
  <si>
    <t>Ausência de processo/procedimento para avaliar a priorização os beneficiários</t>
  </si>
  <si>
    <t>Ausência de processos avaliativos estruturados para análise de metas</t>
  </si>
  <si>
    <t>Ausência de processos de conformidade legal</t>
  </si>
  <si>
    <t>Ausência de processos, procedimentos e métodos de trabalho padronizados no suporte a priorizações e validações de demandas por iniciativas direcionada à gerência</t>
  </si>
  <si>
    <t>Ausência de regularidades fiscais, trabalhistas, de tributos, e ou falta de fiscalização operacional e eficiente nas OIs</t>
  </si>
  <si>
    <t>ausência de rigor/brechas na legislação de licitação</t>
  </si>
  <si>
    <t>Ausência de sistema adequado</t>
  </si>
  <si>
    <t>Ausência de sistema para o registro, tratamento e apresentação dos dados da produção agropecuária dos PPIs</t>
  </si>
  <si>
    <t>Ausência de solução/ferramenta adequada</t>
  </si>
  <si>
    <t>Ausência de um processo estruturado para sucessão em cargos de gestão</t>
  </si>
  <si>
    <t>Ausência de um processo para disponibilização e atualização de perfis de competência centrados em habilidades cognitivas, técnicas e comportamentais para ocupações críticas</t>
  </si>
  <si>
    <t>Ausência de um sistema que garanta o cumprimento da Lei Geral de Proteção de Dados (LGPD)</t>
  </si>
  <si>
    <t>Ausência de uma política de backup alinhada às necessidades do negócio com informações e parâmetros de sistemas de suporte em conformidade com as necessidades do negócio</t>
  </si>
  <si>
    <t>Ausência de unidades regionais (rebatimento)</t>
  </si>
  <si>
    <t>Ausência de uniformidade na interpretação da legislação Agrário e normativos da Codevasf entre setores da Codevasf</t>
  </si>
  <si>
    <t>Ausência ou desatualização de um processo estabelecido e padronizado para atendimento a demandas externas e internas</t>
  </si>
  <si>
    <t>Ausência ou ineficácia de método/sistema de levantamento dos dados de produção agropecuária dos PPIs</t>
  </si>
  <si>
    <t>Baixa integração de sistemas legados, ausência de sistemas integrados e ineficiência dos sistemas</t>
  </si>
  <si>
    <t>Baixa maturidade institucional em atuações transversais e desinteresse em atuar de forma orientada a métodos</t>
  </si>
  <si>
    <t>Capacitação insuficiente</t>
  </si>
  <si>
    <t>Capacitação insuficiente dos profissionais dos Centros de Recursos Pesqueiros e sobrecarga de atribuições para o chefe do Centro</t>
  </si>
  <si>
    <t>Capacitação insuficiente em ferramentas de monitoramento e em acompanhamento de políticas públicas</t>
  </si>
  <si>
    <t>Capacitação insuficiente em gestão de contratos (macroprocesso)</t>
  </si>
  <si>
    <t>Capacitação insuficiente para se proceder à coleta e à análise prévia dos dados de produção agropecuária dos PPIs</t>
  </si>
  <si>
    <t>Conflitos normativos ocasionados por direcionamentos e influências de partes interessadas</t>
  </si>
  <si>
    <t>Contingenciamento de recursos públicos por dificuldades econômicas nacional e mundial</t>
  </si>
  <si>
    <t>Contingenciamentos orçamentários e financeiros</t>
  </si>
  <si>
    <t>Deficiência de inventário de dispositivos físicos e de sistemas, gerando desconhecimento e ausência de um processo recorrente estabelecido para manter a atualização de software básico (drivers, firmwares, OS e etc.)</t>
  </si>
  <si>
    <t>Deficiência ou falha na instrução de processos e documentos</t>
  </si>
  <si>
    <t>Deficiência qualitativa e quantitativa da equipe</t>
  </si>
  <si>
    <t>Demanda acentuada das novas áreas de atuação da Codevasf, falta de acesso ou domínio das equipes sobre as ferramentas sistêmicas de controle e ausência de procedimentos e normativos específicos</t>
  </si>
  <si>
    <t>Demandas externas conflitantes com as políticas públicas</t>
  </si>
  <si>
    <t>Demora na liberação dos recursos orçamentários por parte do Ministério do Desenvolvimento Regional para a conclusão dos procedimentos licitatórios</t>
  </si>
  <si>
    <t>Dependência excessiva do órgão com relação à solução contratada</t>
  </si>
  <si>
    <t>Desatenção do responsável e dificuldade no manuseio da ferramenta</t>
  </si>
  <si>
    <t>Desconhecimento dos processos de trabalhos pelas Organizações de Irrigantes (OI); Falta de cobrança de elaboração do POA em tempo hábil; normativo do K2 desatualizado</t>
  </si>
  <si>
    <t>Desconhecimento e priorização dos ativos críticos de TI em suportar o negócio</t>
  </si>
  <si>
    <t>Descumprimento de normativos</t>
  </si>
  <si>
    <t>Devido à interferência externa ou política</t>
  </si>
  <si>
    <t>Devido à não priorização da demanda por unidade orgânica que fornecerá dados e informações demandadas no prazo acordado com o profissional de imprensa</t>
  </si>
  <si>
    <t>Dificuldade da área de negócio em repassar a necessidade ou a baixa experiência do analista de negócio pelo excesso de requisitos desnecessários</t>
  </si>
  <si>
    <t>Dificuldade de entendimento dos benefícios decorrentes do emprego do gerenciamento de riscos</t>
  </si>
  <si>
    <t>Dificuldade em definir indicadores, metodologias e metas no PEI</t>
  </si>
  <si>
    <t>Dificuldade em modernizar instrumentos e processos de trabalho e à limitação de sistema tecnológico</t>
  </si>
  <si>
    <t>Dificuldade na definição de escopo, requisitos e regras de negócio pela área demandante, falta de participação da área requisitante da solução de TI, especialmente com relação à construção e à manutenção da solução</t>
  </si>
  <si>
    <t>Dificuldades no levantamento das características do público-alvo beneficiário, bem como na precificação dos itens de despesa do projeto</t>
  </si>
  <si>
    <t>Diretrizes existentes insuficientes e desatualizados</t>
  </si>
  <si>
    <t>Discricionariedade dos gestores em decidir pelo não atendimento à demanda de imprensa por insegurança ou negligência quanto à obrigação legal da transparência e do direito à informação</t>
  </si>
  <si>
    <t>Documentação incorreta ou incompleta pelas áreas</t>
  </si>
  <si>
    <t>Documentação indevida e desatualizada dos contatos ou indisponibilidade de contato para apoio à solução de incidente</t>
  </si>
  <si>
    <t>Empresa não compreender, no planejamento, os Centros como unidades administrativas (não apresenta recursos para as despesas administrativas)</t>
  </si>
  <si>
    <t>Envio do processo ou documentação fora do prazo do recolhimento de impostos</t>
  </si>
  <si>
    <t>Erro na estimativa de quantidades maior ou menor que as necessidades da organização em processos de contratação de produtos e serviços</t>
  </si>
  <si>
    <t>Especificações técnicas insuficientes ou deficitárias para contratação da solução segundo as necessidades da área demandante</t>
  </si>
  <si>
    <t>Especificações técnicas restritas para contratação da solução</t>
  </si>
  <si>
    <t>Falha, por parte das áreas executoras, na mensuração do orçamento necessário para a execução de iniciativas de sua competência</t>
  </si>
  <si>
    <t>Falhas em sistemas operacionais internos</t>
  </si>
  <si>
    <t>Falta de ajustes, atualizações e conclusão do sistema de informação, aplicada à gestão fundiária</t>
  </si>
  <si>
    <t>Falta de alinhamento entre a gerência e a equipe</t>
  </si>
  <si>
    <t>Falta de análise dos requisitos elaborados no Termo de Referência pelas áreas competentes e Contratação direta (dispensa ou inexigibilidade)</t>
  </si>
  <si>
    <t>Falta de classificação interna do tipo de informações sensíveis</t>
  </si>
  <si>
    <t>Falta de cultura dos empregados na utilização das informações no acervo da Biblioteca</t>
  </si>
  <si>
    <t>Falta de divulgação do material digitalizado e pouco acesso dos usuários ao Repositório Digital</t>
  </si>
  <si>
    <t>Falta de gestão de manutenção preventiva, com a identificação de possíveis falhas e quedas de desempenho ou defeitos em estágio inicial</t>
  </si>
  <si>
    <t>Falta de implementação de mecanismos de gestão e governança e não atendimento de boa parte das orientações de gestão e governança dos órgãos de controle</t>
  </si>
  <si>
    <t>Falta de informações das áreas pertinentes sobre os dados solicitados para análise</t>
  </si>
  <si>
    <t>Falta de integração da Plataforma + Brasil com o módulo do sistema SIGEO</t>
  </si>
  <si>
    <t>Falta de mecanismos e procedimentos adequados para o controle efetivo do acesso, concessão de perfis de acesso a sistemas de informação e a outros recursos a funcionários da contratada</t>
  </si>
  <si>
    <t>Falta de motivação concreta compatível com responsabilização da função</t>
  </si>
  <si>
    <t>Falta de padronização dos procedimentos</t>
  </si>
  <si>
    <t>Falta de padronização dos procedimentos e processos</t>
  </si>
  <si>
    <t>Falta de planejamento da operacionalização e manutenção das infraestruturas</t>
  </si>
  <si>
    <t>Falta de planejamento por parte da contratante e intempestividade da contratante para adequação de infraestrutura básica de TI</t>
  </si>
  <si>
    <t>Falta de prioridade na destinação de recursos orçamentários e financeiros</t>
  </si>
  <si>
    <t>Falta de priorização da área no levantamento das informações necessárias para alegação do direito</t>
  </si>
  <si>
    <t>Falta de rebatimentos regionais</t>
  </si>
  <si>
    <t>Falta de Recursos Financeiros/Contingenciamento por parte do Ministério do Desenvolvimento Regional</t>
  </si>
  <si>
    <t>Falta de registro em base de conhecimento</t>
  </si>
  <si>
    <t>Falta de uniformidade de processos de gestão de faturamento e renegociação de dívida entre Sede e Superintendências</t>
  </si>
  <si>
    <t>Falta de visão da equipe da Biblioteca na conversão do formato impresso para o formato digital, bem como investimentos para esse fim e manter o acervo informacional em formato impresso</t>
  </si>
  <si>
    <t>Falta e falha de rotinas automatizadas/sistematizada para a realização da intervenção necessária e acesso as informações diretamente no Banco de dados</t>
  </si>
  <si>
    <t>Fatos fortuitos em campo que impossibilitem a execução de cronograma</t>
  </si>
  <si>
    <t>Fatos fortuitos em campo que impossibilitem a execução de cronograma do contrato</t>
  </si>
  <si>
    <t>Fatos fortuitos em campo que impossibilitem a execução de cronograma e/ou ausência de previsão orçamentária/financeira para pagamento de taxas e execução de serviços ambientais</t>
  </si>
  <si>
    <t>Fornecimento de dados e/ou informações indefinidas ou incompletas procedentes das unidades orgânicas gestoras dos empreendimentos da Codevasf. Formalização tardia das solicitações para regularização ambiental</t>
  </si>
  <si>
    <t>Forte concentração de demandas jurídicas na formulação de instrumentos pactuados pela Empresa face à sazonalidade no aporte de recursos</t>
  </si>
  <si>
    <t>Imparcialidade e falta de objetividade das áreas interessadas no repasse das informações de segurança do trabalho</t>
  </si>
  <si>
    <t>Imposições que comprometem a coerência técnica dos dados e das informações relativas à produção agropecuária</t>
  </si>
  <si>
    <t>Imposições que comprometem a coerência técnica dos dados e das respectivas informações relativas à produção agropecuária dos projetos públicos de irrigação</t>
  </si>
  <si>
    <t>Impossibilidade ou delonga no atendimento a solicitações de suporte segundo as necessidades do negócio pela expansão da área de atuação da Codevasf sem planejamento suficiente para suportar as operações de TI</t>
  </si>
  <si>
    <t>Inexploração das unidades parcelares (falta de créditos dos irrigantes) e/ou inadimplência</t>
  </si>
  <si>
    <t>Influências políticas</t>
  </si>
  <si>
    <t>Informações ou dados insuficientes ou imprecisos para a defesa processual das áreas relacionadas</t>
  </si>
  <si>
    <t>Ingerências políticas da alta gestão em trabalhos técnicos</t>
  </si>
  <si>
    <t>Inobservância ou falha na validação da conformidade processual decorrente da ausência de procedimentos</t>
  </si>
  <si>
    <t>Inobservância ou falha na validação da conformidade processual decorrente da deficiência de conhecimento</t>
  </si>
  <si>
    <t>Insegurança ou negligência na coleta, tratamento e disponibilização de dados e informações</t>
  </si>
  <si>
    <t>Insuficiência do sistema interno</t>
  </si>
  <si>
    <t>Insuficiência do sistema SICOB em relação às funcionalidades</t>
  </si>
  <si>
    <t>Insuficiência orçamentário e financeiro</t>
  </si>
  <si>
    <t>Integração deficiente da Codevasf com os Municípios</t>
  </si>
  <si>
    <t>Integração deficiente de informação das áreas envolvidas, prazos exíguos e volume de demandas</t>
  </si>
  <si>
    <t>Integração deficiente do SISJUR com sistemas internos da CODEVASF</t>
  </si>
  <si>
    <t>Integração deficiente e não complementar estabelecida entre as instâncias internas de supervisão</t>
  </si>
  <si>
    <t>Interferência externa na tomada de decisões para a alienação e aquisição de terras em desacordo com requisitos técnicos</t>
  </si>
  <si>
    <t>Lentidão da empresa em adequar os processos internos às mudanças da legislação de contratos e convênios</t>
  </si>
  <si>
    <t>Limitação de conhecimento na tecnologia disponibilizada</t>
  </si>
  <si>
    <t>Modelo descentralizado de gestão contratual sob responsabilidade das áreas da Empresa com emprego de processos não padronizados; segregação da gestão contratual em duas áreas distintas (PR/SL e AE/GPE/UCC)</t>
  </si>
  <si>
    <t>Monitoramento ineficiente dos objetivos e metas</t>
  </si>
  <si>
    <t>Mudança no planejamento no consumo de energia por parte do Ministério do Desenvolvimento Regional</t>
  </si>
  <si>
    <t>Mudanças de pessoas da área requisitante</t>
  </si>
  <si>
    <t>N/A</t>
  </si>
  <si>
    <t>Não atendimento dos prazos legais de entrega dos estudos exigidos pelo órgão ambiental</t>
  </si>
  <si>
    <t>Não comprometimento de algumas áreas com os projetos e metas estabelecidos</t>
  </si>
  <si>
    <t>Não observância de procedimentos internos e legislação pertinentes para segregação de informações de caráter estratégico e confidencial</t>
  </si>
  <si>
    <t>Não ocorrência de atualização e acompanhamento legal / legislativo relativo a atividade licitatória e a inobservância desses aspectos legais que incidam em demandas de órgãos de controles e/ou processos judiciais</t>
  </si>
  <si>
    <t>Negligência e ou falha na supervisão sistemática e continuada da execução de serviços e fornecimentos em contratos; Conflitos e indefinições nas especificações técnicas mais adequadas durante andamento e execução do contrato</t>
  </si>
  <si>
    <t>Patrocínio em escala insuficiente para imprimir maior celeridade ao processo</t>
  </si>
  <si>
    <t>Pendências no Contrato de Cessão Provisória; Dificuldade de atendimento de requisitos de transferência de titularidade na legislação vigente</t>
  </si>
  <si>
    <t>Perca do profissional qualificado</t>
  </si>
  <si>
    <t>Planejamento sem o envolvimento direto dos responsáveis pelos Projetos de Inclusão Produtiva.</t>
  </si>
  <si>
    <t>Posicionamento do órgão ambiental quanto ao rigor em cumprir com a legislação aplicável ou Alteração na Legislação Ambiental Federal, estadual ou Municipal aplicável, que julgue a Inviabilidade ambiental do empreendimento</t>
  </si>
  <si>
    <t>Possível dificuldade de alinhamento entre a alta gestão e a equipe técnica</t>
  </si>
  <si>
    <t>Possível falta de energia elétrica</t>
  </si>
  <si>
    <t>Prazo limitado para conclusão do serviço incorrendo no cancelamento de recursos</t>
  </si>
  <si>
    <t>Prazos exíguos e atrasos processuais</t>
  </si>
  <si>
    <t>Preenchimento inadequado e insuficiente do SIGEC</t>
  </si>
  <si>
    <t>Preenchimento manual de planilhas</t>
  </si>
  <si>
    <t>Privilégios excessivos ou esquecidos pela equipe de TI e acesso indevido ao sistema de gerenciamento de banco de dados</t>
  </si>
  <si>
    <t>Processo de programação financeira ser complexo e levar vários dias</t>
  </si>
  <si>
    <t>Quadro reduzido de empregados frente a necessidade da empresa</t>
  </si>
  <si>
    <t>Recebimento de informações insuficientes, intempestivas ou incorretas das unidades responsáveis (área fim)</t>
  </si>
  <si>
    <t>Rotinas não otimizadas, Hardware/Software obsoleto e baixa performance do banco de dados</t>
  </si>
  <si>
    <t>Tempo elevado entre o recebimento do bem e a sua doação</t>
  </si>
  <si>
    <t>Urgência da contratação e necessidade de aplicação do recurso orçamentário</t>
  </si>
  <si>
    <t>Utilização inadequada da rubrica de produção para custeio administrativo</t>
  </si>
  <si>
    <t>PROCESSO:</t>
  </si>
  <si>
    <t>1. DADOS GERAIS DO OBJETO DA CONTRATAÇÃO</t>
  </si>
  <si>
    <t>LOCAL DE EXECUÇÃO:</t>
  </si>
  <si>
    <t>Avaliação do Controle</t>
  </si>
  <si>
    <t>Classificação do Risco Inerente</t>
  </si>
  <si>
    <t>Classificação do Risco Residual</t>
  </si>
  <si>
    <t>Controles Existentes</t>
  </si>
  <si>
    <t>Controle Preventivo</t>
  </si>
  <si>
    <t>Etapa da Contratação</t>
  </si>
  <si>
    <t>Impacto Total</t>
  </si>
  <si>
    <t>Controle Atenuante</t>
  </si>
  <si>
    <t>Como implantar o tratamento?</t>
  </si>
  <si>
    <t>Responsável</t>
  </si>
  <si>
    <t>Investimento (R$)</t>
  </si>
  <si>
    <t>Início Previsto</t>
  </si>
  <si>
    <t>Término previsto</t>
  </si>
  <si>
    <t>Perda Esperada (R$)</t>
  </si>
  <si>
    <t>Memória de Cálculo da Perda Esperada</t>
  </si>
  <si>
    <t>Contratante</t>
  </si>
  <si>
    <t>Muito Grande</t>
  </si>
  <si>
    <t>Aceitar</t>
  </si>
  <si>
    <t>Tipo de Tratamento</t>
  </si>
  <si>
    <t>Risco Inerente valor</t>
  </si>
  <si>
    <t>Risco Inerente Ref.</t>
  </si>
  <si>
    <t>PROB</t>
  </si>
  <si>
    <t>PROB PESO</t>
  </si>
  <si>
    <t>peso contrl</t>
  </si>
  <si>
    <t>ÁREA/UNIDADE DEMANDANTE:</t>
  </si>
  <si>
    <t>Imagem da  Codevasf (IMG)</t>
  </si>
  <si>
    <t>Missão Institucional 
(MI)</t>
  </si>
  <si>
    <t>Orçamentário/
Financeiro (OF)</t>
  </si>
  <si>
    <t>Potencial dano à imagem da empresa e à sua reputação.</t>
  </si>
  <si>
    <t>Potencial prejuízo à missão institucional da Codevasf</t>
  </si>
  <si>
    <t>Impacto orçamentários-financeiro resultante da materialização do risco.</t>
  </si>
  <si>
    <t>Impacto ref.</t>
  </si>
  <si>
    <t>Evento adverso cujas consequências podem ser absorvidas internamente pela equipe</t>
  </si>
  <si>
    <t>Evento significativo, mas que necessita ser gerenciado pela tomada de decisão do gestor</t>
  </si>
  <si>
    <t>Determina ações de caráter orientativo</t>
  </si>
  <si>
    <t>Determina ações de caráter compensatório</t>
  </si>
  <si>
    <t>Determina ações de caráter corretivo, incluindo multas e sanções</t>
  </si>
  <si>
    <t>Limita-se às partes envolvidas</t>
  </si>
  <si>
    <t>Destaque negativo na mídia Estadual ou Distrital</t>
  </si>
  <si>
    <t>Destaque negativo na mídia Nacional</t>
  </si>
  <si>
    <t>Destaque negativo na mídia Internacional</t>
  </si>
  <si>
    <t>Pode ser dirimido pelo funcionamento normal das atividades da unidade orgânica</t>
  </si>
  <si>
    <t>Documento desenvolvido com base na Metodologia de Gerenciamento de Riscos e Controles da Codevasf, aprovada por meio da Resolução  nº 192, de 7 de fevereiro de 2024 e Deliberação nº 09, de 26 de fevereiro de 2024.</t>
  </si>
  <si>
    <t>ÁREA/UNIDADE SUPRIDORA:</t>
  </si>
  <si>
    <t>Nível de intervenção da gestão para resolução do problema em caso de materialização do risco.</t>
  </si>
  <si>
    <t>LEI 14.133/21 - XXVII - matriz de riscos: cláusula contratual definidora de riscos e de responsabilidades entre as partes e caracterizadora do equilíbrio econômico-financeiro inicial do contrato, em termos de ônus financeiro decorrente de eventos supervenientes à contratação, contendo, no mínimo, as seguintes informações:</t>
  </si>
  <si>
    <t>https://www.conjur.com.br/2023-mar-31/caio-albuquerque-problemas-matriz-alocacao-riscos-mal-formulada/#:~:text=A%20matriz%20de%20riscos%20%C3%A9,para%20prever%20medidas%20de%20mitiga%C3%A7%C3%A3o.</t>
  </si>
  <si>
    <t>https://www.jusbrasil.com.br/doutrina/secao/artigo-6-incisos-xxvii-a-xxxviii-capitulo-iii-das-definicoes-lei-de-licitacoes-e-contratos-administrativos-comentada-lei-14133-21/1440739664#:~:text=A%20Lei%20n%C2%BA%2014.133%2F2021,contratante%20e%20contratado%20ou%20compartilhados.</t>
  </si>
  <si>
    <t>chrome-extension://efaidnbmnnnibpcajpcglclefindmkaj/https://www.cge.ms.gov.br/wp-content/uploads/2024/04/CGE-MS_Guia-de-Gestao-de-Riscos-nas-Contratacoes.pdf</t>
  </si>
  <si>
    <t>Etapa de Contratação</t>
  </si>
  <si>
    <t>RC018</t>
  </si>
  <si>
    <t>RC019</t>
  </si>
  <si>
    <t>RC020</t>
  </si>
  <si>
    <t>RC021</t>
  </si>
  <si>
    <t>RC022</t>
  </si>
  <si>
    <t>RC023</t>
  </si>
  <si>
    <t>RC024</t>
  </si>
  <si>
    <t>RC025</t>
  </si>
  <si>
    <t>RC026</t>
  </si>
  <si>
    <t>RC027</t>
  </si>
  <si>
    <t>RC028</t>
  </si>
  <si>
    <t>RC029</t>
  </si>
  <si>
    <t>RC030</t>
  </si>
  <si>
    <t>RC031</t>
  </si>
  <si>
    <t>RC032</t>
  </si>
  <si>
    <t>RC033</t>
  </si>
  <si>
    <t>RC034</t>
  </si>
  <si>
    <t>RC035</t>
  </si>
  <si>
    <t>RC036</t>
  </si>
  <si>
    <t>RC037</t>
  </si>
  <si>
    <t>RC038</t>
  </si>
  <si>
    <t>RC039</t>
  </si>
  <si>
    <t>RC040</t>
  </si>
  <si>
    <t>RC041</t>
  </si>
  <si>
    <t>RC042</t>
  </si>
  <si>
    <t>RC043</t>
  </si>
  <si>
    <t>RC044</t>
  </si>
  <si>
    <t>RC045</t>
  </si>
  <si>
    <t>RC046</t>
  </si>
  <si>
    <t>RC047</t>
  </si>
  <si>
    <t>RC048</t>
  </si>
  <si>
    <t>RC049</t>
  </si>
  <si>
    <t>RC050</t>
  </si>
  <si>
    <t>FORMULÁRIO PARA MAPEAMENTO/GERENCIAMENTO DOS RISCOS DA CONTRATAÇÃO</t>
  </si>
  <si>
    <t>MAPEAMENTO/GERENCIAMENTO DOS RISCOS DA CONTRATAÇÃO</t>
  </si>
  <si>
    <t>Tratamento Preventivo</t>
  </si>
  <si>
    <t>Tratamento Atenuante</t>
  </si>
  <si>
    <t>Planilha Documentadora de Riscos de Contratação
Dicionário das Informações</t>
  </si>
  <si>
    <t>Código Geral</t>
  </si>
  <si>
    <t>Sequência numérica</t>
  </si>
  <si>
    <t>Campo de Fórmula (não editável)</t>
  </si>
  <si>
    <t>Etapas da Contratação para Mapeamento dos Riscos de Contratação</t>
  </si>
  <si>
    <t>Diagnóstico e Formalização da demanda - Planejamento</t>
  </si>
  <si>
    <t>Fase Preliminar da Contratação - Planejamento</t>
  </si>
  <si>
    <t>Seleção de Fornecedor e Contratação</t>
  </si>
  <si>
    <t>Gestão e Fiscalização do Contrato</t>
  </si>
  <si>
    <t>Risco do Contrato</t>
  </si>
  <si>
    <t>Risco Específico</t>
  </si>
  <si>
    <t>Origem/fonte que precede uma causa ou fator de risco e gera possível incerteza, podendo ser pessoas, processos, infraestrutura, tecnologia e sistemas e fatores externos.</t>
  </si>
  <si>
    <t>Externos</t>
  </si>
  <si>
    <t>Eventos ambientais, climáticos, econômicos, políticos, sazonais, sociais.</t>
  </si>
  <si>
    <t>Infraestrutura</t>
  </si>
  <si>
    <t>Inadequada, inacessível, ineficiente, precária, insuficiente</t>
  </si>
  <si>
    <t>Baixa capacitação e motivação ao trabalho; perfil negligente; desvios de conduta e equipes mal dimensionadas.</t>
  </si>
  <si>
    <t>Processos</t>
  </si>
  <si>
    <t>Ineficiente, mal estruturado, redundante, imaturo, sem métricas, desalinhado de propósitos.</t>
  </si>
  <si>
    <t>Tecnologia/Sistemas</t>
  </si>
  <si>
    <t>Obsoleto, incompatível, não documentado, sem segurança, de alto custo, desalinhado dos requisitos do negócio.</t>
  </si>
  <si>
    <t>Fator de Risco/Causa (Devido a)</t>
  </si>
  <si>
    <t>Fatores internos ou externos que podem originar os eventos de risco na forma de uma vulnerabilidade ou ameaça.</t>
  </si>
  <si>
    <t>Campos livre para edição de texto</t>
  </si>
  <si>
    <t>Texto corrido de acordo com as regras ortográficas brasileiras (letra inicial maiúscula, acentos gráficos, ponto final, etc.).</t>
  </si>
  <si>
    <t>Possibilidade de ocorrer um evento que venha a ter impacto no cumprimento dos objetivos, sendo medido em termos de impacto e de probabilidade / Incapacidade de saber com antecedência a real probabilidade ou impacto de eventos futuros.</t>
  </si>
  <si>
    <t>Classificação dos tipos de riscos definidos pela Codevasf que podem afetar o alcance de seus objetivos estratégicos, observadas as características de sua área de atuação e as particularidades do setor público.</t>
  </si>
  <si>
    <t>Estratégico</t>
  </si>
  <si>
    <t>Eventos que afetam de forma direta o cumprimento de metas estabelecidas para as iniciativas desdobradas dos objetivos estratégicos planejados.</t>
  </si>
  <si>
    <t>Imagem</t>
  </si>
  <si>
    <t>Eventos que possam comprometer a imagem institucional da Empresa junto a partes interessadas e a sociedade como um todo, repercutindo na mídia televisada, falada e escrita segundo diferentes graus.</t>
  </si>
  <si>
    <t>Integridade</t>
  </si>
  <si>
    <t>Eventos vinculados ao tema da Integridade e seus desdobramentos.</t>
  </si>
  <si>
    <t>Legal</t>
  </si>
  <si>
    <t>Eventos associados à conformidade em cumprir normas aplicáveis ao arcabouço legal e regulatório aplicável.</t>
  </si>
  <si>
    <t>Operacional</t>
  </si>
  <si>
    <t>Eventos de origem processual na execução de operações.</t>
  </si>
  <si>
    <t>Orçamentário/Financeiro</t>
  </si>
  <si>
    <t>Eventos que envolvam riscos de cunho orçamentário e/ou financeiro.</t>
  </si>
  <si>
    <t>Resultado de um evento que afeta positiva ou negativamente os objetivos da Empresa.</t>
  </si>
  <si>
    <t xml:space="preserve">Responsável pelo risco </t>
  </si>
  <si>
    <t>Responsável pelo risco dentro da relação contratual</t>
  </si>
  <si>
    <t xml:space="preserve">Contratada </t>
  </si>
  <si>
    <t>Possibilidade de ocorrência de um evento.</t>
  </si>
  <si>
    <t>Avaliação - 1 a 5</t>
  </si>
  <si>
    <t>Potencial impacto em caso de materialização dos riscos na contratação, considerando a dificuldade de normalização.</t>
  </si>
  <si>
    <t>Evento cujo impacto pode ser absorvido por meio de atividades normais ou rotineiras do analista</t>
  </si>
  <si>
    <t>Evento crítico, que necessita da intervenção da Alta Gestão, para ser contornado ou resolvido</t>
  </si>
  <si>
    <t>Evento incontornável com potencial para levar o negócio ou serviço ao colapso</t>
  </si>
  <si>
    <t>Potencial impacto da interferência de Órgãos de Regulação ou de Controle Interno e/ou Externo na contratação da Codevasf ou empresa contratada.</t>
  </si>
  <si>
    <t>Pouco ou nenhum impacto regulatório de controle</t>
  </si>
  <si>
    <t>Determina a suspensão/ interrupção de atividades</t>
  </si>
  <si>
    <t>Impacto limitado apenas à ambiência interna</t>
  </si>
  <si>
    <t>Pouco ou nenhum impacto nas metas operacionais estabelecidas</t>
  </si>
  <si>
    <t>Prejudica o alcance das metas operacionais estabelecidas</t>
  </si>
  <si>
    <t>Prejudica o alcance dos objetivos do Plano Anual de Negócios - PAN</t>
  </si>
  <si>
    <t>Prejudica o alcance dos Objetivos Estratégicos da Codevasf - PEI</t>
  </si>
  <si>
    <t>Exigiria a intervenção de Gerência Setorial ou chefia</t>
  </si>
  <si>
    <t>Exigiria a intervenção do Diretor/Gerente Executivo de Área ou de  Superintendente</t>
  </si>
  <si>
    <t>Exige a intervenção da Assembleia ou de Partes Relacionadas externas à Empresa.</t>
  </si>
  <si>
    <t>Consequências com impacto de cunho orçamentário e/ou financeiro.</t>
  </si>
  <si>
    <t>Prejuízo orçamentário/financeiro inexistente ou irrisório</t>
  </si>
  <si>
    <t>Prejuízo orçamentário/financeiro pequeno frente ao valor investido na iniciativa</t>
  </si>
  <si>
    <t>Prejuízo orçamentário/financeiro moderado frente ao valor investido na iniciativa</t>
  </si>
  <si>
    <t>Prejuízo orçamentário/financeiro significativo frente ao valor investido na iniciativa</t>
  </si>
  <si>
    <t>Classificação da materialização do risco, segundo critérios de avaliação.</t>
  </si>
  <si>
    <t>A classificação do Impacto é atribuída de forma automática, conforme a nota do Nível de Impacto calculada anteriormente.</t>
  </si>
  <si>
    <t>Muito grande</t>
  </si>
  <si>
    <t>Risco Inerente</t>
  </si>
  <si>
    <t>Risco a que uma organização está exposta sem considerar quaisquer ações gerenciais que possam reduzir a probabilidade de sua ocorrência ou o seu impacto.</t>
  </si>
  <si>
    <t>Cálculo automático resultante da nota de avaliação da Probabilidade (P) pela avaliação do Impacto (I)</t>
  </si>
  <si>
    <t>Pontuação (P x I)</t>
  </si>
  <si>
    <t>Avaliações</t>
  </si>
  <si>
    <t>Resultado (nota)</t>
  </si>
  <si>
    <t>P = Média (3)</t>
  </si>
  <si>
    <t>I = Moderado (3)</t>
  </si>
  <si>
    <t>Controles Atenuativos</t>
  </si>
  <si>
    <t>Avaliação dos Controles Existentes</t>
  </si>
  <si>
    <t>Avaliação da eficiência dos Controles, conforme percepção e experiência da Gestão.</t>
  </si>
  <si>
    <t xml:space="preserve">Fator de Atuação </t>
  </si>
  <si>
    <t>Os controles são inexistentes ou sem efetividade para o propósito segundo o qual foram desenhados.</t>
  </si>
  <si>
    <t>Fraco</t>
  </si>
  <si>
    <t>Os controles não cumprem com seu propósito na forma idealizada ou são empregados segundo critérios individuais sem qualquer padronização de procedimentos.</t>
  </si>
  <si>
    <t>Mediano</t>
  </si>
  <si>
    <t>Os controles implementados mitigam parcialmente o nível de risco, face a deficiência em seu desenho, escopo de atuação limitado ou emprego de técnicas e ferramentas inadequadas.</t>
  </si>
  <si>
    <t>Satisfatório</t>
  </si>
  <si>
    <t>Os controles implementados são satisfatórios em mitigar o nível de risco, mas oferecem oportunidades de aperfeiçoamento nas ferramentas empregadas, nos procedimentos adotados ou no envolvimento de atores.</t>
  </si>
  <si>
    <t>Forte</t>
  </si>
  <si>
    <t>Os controles implementados podem ser considerados bastante eficientes em mitigar o nível de risco, empregando ferramentas e procedimentos corretos e envolvendo os atores requeridos.</t>
  </si>
  <si>
    <t>Resultado qualitativo do Nível de Risco Residual, após avaliação dos controles existentes.</t>
  </si>
  <si>
    <t>Risco Extremo</t>
  </si>
  <si>
    <t>O Risco Residual é classificado de forma automática considerando o resultado obtido (nota) do Nível de Impacto, Probabilidade e Controles existentes, conforme as faixas de avaliação do risco.</t>
  </si>
  <si>
    <t>Risco Alto</t>
  </si>
  <si>
    <t>Risco Moderado</t>
  </si>
  <si>
    <t>Risco Baixo</t>
  </si>
  <si>
    <t>Nada a fazer</t>
  </si>
  <si>
    <t>Mitigar</t>
  </si>
  <si>
    <t>Aperfeiçoar controles existentes e/ou implantar novos para mitigar riscos</t>
  </si>
  <si>
    <t>Compartilhar</t>
  </si>
  <si>
    <t>Compartilhar os riscos com terceiros de forma a minimizar prejuízos</t>
  </si>
  <si>
    <t>Transferir</t>
  </si>
  <si>
    <t>Repassar o risco a terceiros de forma a não sofrer os prejuízos resultantes da materialização do evento de risco</t>
  </si>
  <si>
    <t>Detalhamento de como será realizado o plano de ação ou ação corretiva elencada.</t>
  </si>
  <si>
    <t>Responsável pela condução do Plano de Tratamento.</t>
  </si>
  <si>
    <t>Custo estimado para implementação do plano de ação</t>
  </si>
  <si>
    <t>Custo estimado no caso de materialização do risco.</t>
  </si>
  <si>
    <t>Data de início prevista para implementação do plano de ação, considerando a aprovação pelo gestor responsável.</t>
  </si>
  <si>
    <t>Término Previsto</t>
  </si>
  <si>
    <t>Data de término prevista para implementação do plano de ação, considerando a aprovação pelo gestor responsável.</t>
  </si>
  <si>
    <t>Campo selecionável mas não editável</t>
  </si>
  <si>
    <t>Níveis de risco que influenciam diretamente o resultado do contrato ou o risco que ele está sujeito</t>
  </si>
  <si>
    <t>São os riscos inerentes à própria contratação pela Codevasf ou seja, independem do tipo de contrato, porém afetam todos os contratos e podem atingir a Codevasf, caso o risco se materialize.</t>
  </si>
  <si>
    <t xml:space="preserve">São riscos relacionados ao tipo de contrato a ser executado e podem afetar à qualquer contrato daquele mesmo tipo. (aquisição de bens, obras ou serviços). </t>
  </si>
  <si>
    <t>São os riscos referentes àquele contrato específico que está sendo trabalhado, visto que cada contrato tem a sua especificidade.</t>
  </si>
  <si>
    <t>Macrofatores de risco</t>
  </si>
  <si>
    <t>Categoria 
do Risco</t>
  </si>
  <si>
    <t xml:space="preserve">Categoria do Risco </t>
  </si>
  <si>
    <t>Órgão ou entidade da administração pública direta e indireta da União que pactua a execução de programa, projeto, atividade ou evento, por intermédio de instituição financeira federal (mandatária), mediante a celebração de contrato de repasse. (CODEVASF)</t>
  </si>
  <si>
    <t xml:space="preserve">           Classificação do Impacto</t>
  </si>
  <si>
    <t xml:space="preserve">        Nota Nível de Impacto </t>
  </si>
  <si>
    <t>Responsável pelo risco (Alocação)</t>
  </si>
  <si>
    <t>Nível de Risco (Residual)</t>
  </si>
  <si>
    <t>Nível de Risco
Classificação do Risco Residual</t>
  </si>
  <si>
    <t>Poderá ocorrer impossibilidade de recebimento dos bens</t>
  </si>
  <si>
    <t>ocultar</t>
  </si>
  <si>
    <r>
      <t>Código geral de identificação do risco da unidade</t>
    </r>
    <r>
      <rPr>
        <sz val="11"/>
        <color rgb="FFFF0000"/>
        <rFont val="Calibri"/>
        <family val="2"/>
        <scheme val="minor"/>
      </rPr>
      <t xml:space="preserve"> </t>
    </r>
  </si>
  <si>
    <t>Texto livre</t>
  </si>
  <si>
    <t>Compartilhada</t>
  </si>
  <si>
    <t>Compartilhar o risco entre a contratante e a contratada</t>
  </si>
  <si>
    <r>
      <t xml:space="preserve">Evento </t>
    </r>
    <r>
      <rPr>
        <b/>
        <u/>
        <sz val="11"/>
        <rFont val="Calibri"/>
        <family val="2"/>
        <scheme val="minor"/>
      </rPr>
      <t>pode</t>
    </r>
    <r>
      <rPr>
        <sz val="11"/>
        <rFont val="Calibri"/>
        <family val="2"/>
        <scheme val="minor"/>
      </rPr>
      <t xml:space="preserve"> ocorrer apenas em circunstâncias excepcionais </t>
    </r>
  </si>
  <si>
    <r>
      <t xml:space="preserve">Evento </t>
    </r>
    <r>
      <rPr>
        <b/>
        <u/>
        <sz val="11"/>
        <rFont val="Calibri"/>
        <family val="2"/>
        <scheme val="minor"/>
      </rPr>
      <t>pode</t>
    </r>
    <r>
      <rPr>
        <sz val="11"/>
        <rFont val="Calibri"/>
        <family val="2"/>
        <scheme val="minor"/>
      </rPr>
      <t xml:space="preserve"> ocorrer em algum momento</t>
    </r>
  </si>
  <si>
    <r>
      <t xml:space="preserve">Evento </t>
    </r>
    <r>
      <rPr>
        <b/>
        <u/>
        <sz val="11"/>
        <rFont val="Calibri"/>
        <family val="2"/>
        <scheme val="minor"/>
      </rPr>
      <t>deve</t>
    </r>
    <r>
      <rPr>
        <sz val="11"/>
        <rFont val="Calibri"/>
        <family val="2"/>
        <scheme val="minor"/>
      </rPr>
      <t xml:space="preserve"> ocorrer em algum momento</t>
    </r>
  </si>
  <si>
    <r>
      <t xml:space="preserve">Evento </t>
    </r>
    <r>
      <rPr>
        <b/>
        <u/>
        <sz val="11"/>
        <rFont val="Calibri"/>
        <family val="2"/>
        <scheme val="minor"/>
      </rPr>
      <t>provavelmente</t>
    </r>
    <r>
      <rPr>
        <sz val="11"/>
        <rFont val="Calibri"/>
        <family val="2"/>
        <scheme val="minor"/>
      </rPr>
      <t xml:space="preserve"> ocorra </t>
    </r>
    <r>
      <rPr>
        <b/>
        <u/>
        <sz val="11"/>
        <rFont val="Calibri"/>
        <family val="2"/>
        <scheme val="minor"/>
      </rPr>
      <t>na maioria</t>
    </r>
    <r>
      <rPr>
        <sz val="11"/>
        <rFont val="Calibri"/>
        <family val="2"/>
        <scheme val="minor"/>
      </rPr>
      <t xml:space="preserve"> das circunstâncias</t>
    </r>
  </si>
  <si>
    <r>
      <t xml:space="preserve">Evento </t>
    </r>
    <r>
      <rPr>
        <b/>
        <u/>
        <sz val="11"/>
        <rFont val="Calibri"/>
        <family val="2"/>
        <scheme val="minor"/>
      </rPr>
      <t>esperado</t>
    </r>
    <r>
      <rPr>
        <sz val="11"/>
        <rFont val="Calibri"/>
        <family val="2"/>
        <scheme val="minor"/>
      </rPr>
      <t xml:space="preserve"> que ocorra </t>
    </r>
    <r>
      <rPr>
        <b/>
        <u/>
        <sz val="11"/>
        <rFont val="Calibri"/>
        <family val="2"/>
        <scheme val="minor"/>
      </rPr>
      <t>na maioria</t>
    </r>
    <r>
      <rPr>
        <sz val="11"/>
        <rFont val="Calibri"/>
        <family val="2"/>
        <scheme val="minor"/>
      </rPr>
      <t xml:space="preserve"> das circunstâncias</t>
    </r>
  </si>
  <si>
    <r>
      <t>Potencial impacto em caso de materialização dos riscos n</t>
    </r>
    <r>
      <rPr>
        <b/>
        <sz val="11"/>
        <color theme="1"/>
        <rFont val="Calibri"/>
        <family val="2"/>
        <scheme val="minor"/>
      </rPr>
      <t>a contratação</t>
    </r>
    <r>
      <rPr>
        <sz val="11"/>
        <color theme="1"/>
        <rFont val="Calibri"/>
        <family val="2"/>
        <scheme val="minor"/>
      </rPr>
      <t>, considerando a dificuldade de normalização.</t>
    </r>
  </si>
  <si>
    <r>
      <t xml:space="preserve">Potencial impacto da interferência de Órgãos de Regulação ou de Controle Interno e/ou Externo </t>
    </r>
    <r>
      <rPr>
        <b/>
        <sz val="11"/>
        <color theme="1"/>
        <rFont val="Calibri"/>
        <family val="2"/>
        <scheme val="minor"/>
      </rPr>
      <t>na contratação</t>
    </r>
    <r>
      <rPr>
        <sz val="11"/>
        <color theme="1"/>
        <rFont val="Calibri"/>
        <family val="2"/>
        <scheme val="minor"/>
      </rPr>
      <t xml:space="preserve"> da Codevasf ou empresa contratada.</t>
    </r>
  </si>
  <si>
    <t>Paralisação de Projeto Estruturante ou Serviço Essencial ou alto prejuízo orçamentário/financeiro</t>
  </si>
  <si>
    <r>
      <t>Classificação do Impacto</t>
    </r>
    <r>
      <rPr>
        <b/>
        <sz val="11"/>
        <color rgb="FFFF0000"/>
        <rFont val="Calibri"/>
        <family val="2"/>
        <scheme val="minor"/>
      </rPr>
      <t xml:space="preserve"> </t>
    </r>
  </si>
  <si>
    <r>
      <t xml:space="preserve">Controles </t>
    </r>
    <r>
      <rPr>
        <b/>
        <sz val="11"/>
        <rFont val="Calibri"/>
        <family val="2"/>
        <scheme val="minor"/>
      </rPr>
      <t>existentes</t>
    </r>
    <r>
      <rPr>
        <sz val="11"/>
        <rFont val="Calibri"/>
        <family val="2"/>
        <scheme val="minor"/>
      </rPr>
      <t xml:space="preserve"> que atuam a priori e sobre a probabilidade de ocorrência de um evento de risco.</t>
    </r>
  </si>
  <si>
    <r>
      <t>Controles</t>
    </r>
    <r>
      <rPr>
        <b/>
        <sz val="11"/>
        <rFont val="Calibri"/>
        <family val="2"/>
        <scheme val="minor"/>
      </rPr>
      <t xml:space="preserve"> existentes </t>
    </r>
    <r>
      <rPr>
        <sz val="11"/>
        <rFont val="Calibri"/>
        <family val="2"/>
        <scheme val="minor"/>
      </rPr>
      <t>que atuam a posteriori e sobre o impacto em caso de materialização do evento de risco.</t>
    </r>
  </si>
  <si>
    <t>LOCAL/DATA:</t>
  </si>
  <si>
    <t>Inserir novo Risco:</t>
  </si>
  <si>
    <t>Ministério da Integração e do Desenvolvimento Regional</t>
  </si>
  <si>
    <t>1.1. IDENTIFICAÇÃO DO OBJETO DA CONTRATAÇÃO</t>
  </si>
  <si>
    <t>1.2. IDENTIFICAÇÃO DOS RESPONSÁVEIS</t>
  </si>
  <si>
    <t>Nome:</t>
  </si>
  <si>
    <t>Lotação:</t>
  </si>
  <si>
    <t>= (P+5)/2*I</t>
  </si>
  <si>
    <t>= (3+5 )/2*3 = 12</t>
  </si>
  <si>
    <t>O Risco Inerente é calculado por meio da relação da nota de avaliação da Probabilidade (P), considerando a inexistência de controle nessa avaliação - peso de 5, e o Nível de Impacto (I), conforme exemplo abaixo:</t>
  </si>
  <si>
    <t>A parte que executará o serviço (empresa contratada)</t>
  </si>
  <si>
    <t>Inserir novo Risco ao final da planilha</t>
  </si>
  <si>
    <t>Responsável - Tratamento Preventivo</t>
  </si>
  <si>
    <t>Responsável - Tratamento Atenuante</t>
  </si>
  <si>
    <t>Fator de Risco/Causa (devido a...)</t>
  </si>
  <si>
    <t>OBJETO DA CONTRATAÇÃO:</t>
  </si>
  <si>
    <t>OBJETIVO DA CONTRATAÇÃO:</t>
  </si>
  <si>
    <t>Evento de Risco/Incerteza (poderá ocorrer...)</t>
  </si>
  <si>
    <t>COORDENADOR DO PROJETO OBJETO DA CONTRATAÇÃO - DEMANDANTE</t>
  </si>
  <si>
    <t>ANALISTAS RESPONSÁVEIS PELO MAPEAMENTO DOS RISCOS DA CONTRATAÇÃO - DEMANDANTE</t>
  </si>
  <si>
    <t>Responsável pelo Risco (Alocação)</t>
  </si>
  <si>
    <t>Resposta - Tipo de Tratamento</t>
  </si>
  <si>
    <t>Plano de Tratamento</t>
  </si>
  <si>
    <t>Cód*</t>
  </si>
  <si>
    <t>Potencial prejuízo à missão institucional da Codevasf.</t>
  </si>
  <si>
    <t>Prejudica o alcance da missão da Codevasf</t>
  </si>
  <si>
    <t>Tratamento empregado no evento de risco levantado, considerando o "Apetite ao Risco" estabelecido na Metodologia de Gerenciamento de Riscos da Codevasf.</t>
  </si>
  <si>
    <t>Gestão e fiscalização do contrato</t>
  </si>
  <si>
    <t>Fatores externos</t>
  </si>
  <si>
    <t>Orçamentário/financeiro</t>
  </si>
  <si>
    <t>3- Média</t>
  </si>
  <si>
    <t>Empresa projetista realiza ajustes necessários.</t>
  </si>
  <si>
    <t>4- Alta</t>
  </si>
  <si>
    <t>Aumento nos custos dos serviços - necessidade de complementação orçamentária;
Aditivo ao contrato.</t>
  </si>
  <si>
    <t>Contratada</t>
  </si>
  <si>
    <t>Empresa executora apresenta proposta de volume e DMT (distância média de transporte)</t>
  </si>
  <si>
    <t>Divergências nos quantitativos estimados inerentes às distâncias médias de transporte entre jazidas, bota-foras e/ou áreas de depósito de materiais escavados (solos).</t>
  </si>
  <si>
    <t>* Ocultar as linhas que não forem utilizadas.</t>
  </si>
  <si>
    <t>Ministério da Integração e do Desenvolvimento Regional - MIDR</t>
  </si>
  <si>
    <t>1.1. IDENTIFICAÇÃO DO OBJETO DA CONTRATAÇÃO:</t>
  </si>
  <si>
    <t>GRAFICO DE CALOR DA MATRIZ DE RISCO - INERENTE</t>
  </si>
  <si>
    <t>IMPACTO</t>
  </si>
  <si>
    <t>&lt; 10%</t>
  </si>
  <si>
    <t>&gt;=10% &lt;= 30%</t>
  </si>
  <si>
    <t>&gt;=30% &lt;= 50%</t>
  </si>
  <si>
    <t>&gt;=50% &lt;= 90%</t>
  </si>
  <si>
    <t>&gt;90%</t>
  </si>
  <si>
    <t>PROBABILIDADE</t>
  </si>
  <si>
    <t>GRAFICO DE CALOR DA MATRIZ DE RISCO - RESIDUAL (Com análise dos controles existentes)</t>
  </si>
  <si>
    <t>PLANILHA DE CÁLCULO DO GRÁFICO - RISCO RESIDUAL</t>
  </si>
  <si>
    <t>MATRIZ DE RISCO</t>
  </si>
  <si>
    <t>CÓD</t>
  </si>
  <si>
    <t>impacto</t>
  </si>
  <si>
    <t>prob</t>
  </si>
  <si>
    <t>Controle</t>
  </si>
  <si>
    <t>Criticidade</t>
  </si>
  <si>
    <t>nivel prob</t>
  </si>
  <si>
    <t>Nível de Probabilidade</t>
  </si>
  <si>
    <t>P = Probabilidade</t>
  </si>
  <si>
    <t>I = Impacto</t>
  </si>
  <si>
    <t>C = Controle</t>
  </si>
  <si>
    <t>Definições</t>
  </si>
  <si>
    <t>NP = (P+C)/2</t>
  </si>
  <si>
    <t>Fase preliminar da contratação - Planejamento</t>
  </si>
  <si>
    <t>Revisão de normas técnicas que gerem alterações nas estimativas de custo do(s) serviço(s).</t>
  </si>
  <si>
    <t>1- Muito baixa</t>
  </si>
  <si>
    <t>Poderá ocorrer atraso na execução do serviço</t>
  </si>
  <si>
    <t>Acréscimos ou supressões de quantitativos de serviços já previstos no contrato, sem mudança de escopo ou transfiguração do objeto, e que sejam imprescindíveis para a funcionalidade plena do objeto contratado.</t>
  </si>
  <si>
    <t>Gestão inadequada do(s) serviço(s) por parte da contratada, no que tange aos serviços executados ou não atendimento aos parâmetros de projeto, critérios de medição, normas técnicas e diretrizes da Codevasf, agentes reguladores ou quaisquer órgãos de controle e fiscalização externos.</t>
  </si>
  <si>
    <t>Seleção de fornecedores e contratação</t>
  </si>
  <si>
    <t>Atraso na execução da obra;
Aditivo ao contrato.</t>
  </si>
  <si>
    <t>Vícios ocultos nos insumos e equipamentos utilizados na execução da obra, sem prejuízo do direito de regresso contra fornecedores durante a execução.</t>
  </si>
  <si>
    <t>Fatos caracterizados na legislação vigente como "Fatos Príncipe"</t>
  </si>
  <si>
    <t>2- Baixa</t>
  </si>
  <si>
    <t>Atrasos/falhas na regularização fundiária e/ou atrasos nas liberações das áreas para execução dos serviços, desde que não haja responsabilidade da Contratada.</t>
  </si>
  <si>
    <t>Custos e atrasos decorrentes de pesquisas e descobertas arqueológicas ou outras interferências com o patrimônio histórico, artístico e cultural de quaisquer tipos.</t>
  </si>
  <si>
    <t>Atraso na execução da obra;
Impossibilidade de execução;
Aditivo ao contrato.</t>
  </si>
  <si>
    <t>Ocorrência de precipitações médias mensais que excedam em mais de 20% média mensal dos últimos 5 anos</t>
  </si>
  <si>
    <t>Ocorrência de precipitações médias mensais até 20% acima da média mensal dos últimos 5 anos</t>
  </si>
  <si>
    <t>Ocorrência de eventos relacionados à saúde financeira da Contratada.</t>
  </si>
  <si>
    <t>Atos de vandalismo, roubos e furtos que causem danos às instalações ou aos equipamentos/materiais, antes do recebimento definitivo pela Contratante.</t>
  </si>
  <si>
    <t>Atraso na execução da obra.</t>
  </si>
  <si>
    <t>Ocorrência de epidemia/pandemia durante a execução contratual que ocasionem impactos ao andamento do(s) serviço(s) devidamente comprovados.</t>
  </si>
  <si>
    <t>Indisponibilidade orçamentária para realização de licitação.</t>
  </si>
  <si>
    <t>Observar as normas vigentes</t>
  </si>
  <si>
    <t>Análise e aprovação do projeto.</t>
  </si>
  <si>
    <t>Fiscalização de cada etapa da obra</t>
  </si>
  <si>
    <t>Empresa executora realiza ajustes necessários.</t>
  </si>
  <si>
    <t>A escolha dos produtos poderá ser submetida aos engenheiros projetistas da Contratante, antes da efetivação da compra.</t>
  </si>
  <si>
    <t>Testar os materiais e/ou equipamentos</t>
  </si>
  <si>
    <t xml:space="preserve">Requerer a mobilização de recursos para fazer frente aos riscos verificados.
</t>
  </si>
  <si>
    <t>Requerer a apresentação de garantia contratual pela Contratada.
Exigir a apresentação de ajustes no Plano de Ataque de Obras e Cronograma, respeitando o prazo de execução do contrato.</t>
  </si>
  <si>
    <t>Não há.</t>
  </si>
  <si>
    <t>Possibilidade de novo cronograma físico-financeiro, aditivo de prazo e/ou suspensão temporária do contrato.
Possibilidade de revisão contratual mediante a apresentação de justificativas e documentos comprobatórios.</t>
  </si>
  <si>
    <t xml:space="preserve">Regularização fundiária prévia à execução da obra.
</t>
  </si>
  <si>
    <t>Verificação da regularização fundiária com os órgãos competentes</t>
  </si>
  <si>
    <t>Análise dos balanços financeiros da empresa</t>
  </si>
  <si>
    <t>Acompanhamento da documentação da empresa</t>
  </si>
  <si>
    <t>Redução de valor de outros contatos/despesas para viabilizar o remanejamento orçamentário.</t>
  </si>
  <si>
    <t>1. Aditamento contratual mediante a apresentação de justificativas e documentos comprobatórios.</t>
  </si>
  <si>
    <t>Regularização fundiária prévia à execução da obra.</t>
  </si>
  <si>
    <t>Possibilidade de alteração contratual (excepcional), novo cronograma físico-financeiro, aditivo de prazo e/ou suspensão temporária do contrato por parte da Contratante.</t>
  </si>
  <si>
    <t>Possibilidade de aditivo de prazo e/ou suspensão temporária do contrato.
Possibilidade de revisão contratual mediante a apresentação de justificativas e documentos comprobatórios.</t>
  </si>
  <si>
    <t>R Residual = NP*I</t>
  </si>
  <si>
    <t>Alterações no projeto.
Acréscimo nos custos da obra.</t>
  </si>
  <si>
    <t>Impossibilidade da contratação;</t>
  </si>
  <si>
    <r>
      <t xml:space="preserve">Acompanhamento dos tetos definidos pelo Orçamento;
</t>
    </r>
    <r>
      <rPr>
        <sz val="11"/>
        <color theme="1"/>
        <rFont val="Calibri"/>
        <family val="2"/>
        <scheme val="minor"/>
      </rPr>
      <t>Repriorização das contratações;
Criação de rotina e de fluxo de identificação de eventos que podem comprometer o cumprimento do orçamento e do cronograma de desembolso da unidade.</t>
    </r>
  </si>
  <si>
    <t>Necessidade de alterações contratuais qualitativas que decorram de revisões de projeto e/ou especificações, sem acréscimo de escopo ou transfiguração do objeto, e que sejam imprescindíveis para a funcionalidade plena do objeto contratado.</t>
  </si>
  <si>
    <t>Aumento nos custos dos serviços - necessidade de complementação orçamentária;
Aditivo ao contrato.
Não aceitação dos serviços pela Contratante.</t>
  </si>
  <si>
    <t>1. Elaboração de check list para fiscalização e acompanhamento das estapas do cronograma de execução da obra, visando a aprovação e consequente medição dos serviços.
2. Contratar equipes de apoio à fiscalização</t>
  </si>
  <si>
    <t>Especificações técnicas insuficientes dos materiais ou equipamentos a serem utilizados durante a execução da obra.</t>
  </si>
  <si>
    <t>Má qualidade nos serviços prestados.
Acidentes de trabalho.</t>
  </si>
  <si>
    <t>Necessidade de substituição ou aquisição de novos materiais e equipamentos.</t>
  </si>
  <si>
    <t>Dificuldades de articulação junto a prefeitura, órgãos ambientais, corpo de bombeiros, concessionárias e de órgãos de controle e fiscalização, capazes de impactar o contrato, excetuando-se os casos decorrentes de ações ou omissões de responsabilidade da Contratada.</t>
  </si>
  <si>
    <t>Necessidade de complementação orçamentária;
Atraso na execução da obra;
Aditivo ao contrato.</t>
  </si>
  <si>
    <t>Envio de ofício com solicitação de autorizações e pedidos prévios aos órgãos</t>
  </si>
  <si>
    <t>Prejuízos a terceiros e danos à(s) infraestrutura(s) existente(s) (concessionária de energia elétrica, de saneamento, empreendimentos privados, prefeitura, dentre outros), ocasionados por problemas decorrentes da execução do(s) serviço(s) sob a responsabilidade da contratada, inclusive em casos de interposição de ações judiciais ou administrativas.</t>
  </si>
  <si>
    <t>Análise do projetos e intervenções existentes na área de interferênciana ocasião da elaboração do projeto.</t>
  </si>
  <si>
    <t>A fiscalização aciona a empresa contratada para adoção de providências visando a continuidade da obra.</t>
  </si>
  <si>
    <t>Inserir no TR a descrição dos levantamentos e vistorias dos projetos e intervenções existentes na área de interferênciana ocasião da elaboração do projeto, bem como realização de vistoria cautelar dos imóveis na região do(s) serviço(s).
Possibilidade de contratação de Seguro de Responsabilidade Civil com cobertura adequada.</t>
  </si>
  <si>
    <t>Atraso na execução da obra;
Adequações no projeto;
Impossibilidade de execução;
Aditivo ao contrato.</t>
  </si>
  <si>
    <t>Análise da área do projeto e verificação de áreas catalogadas;</t>
  </si>
  <si>
    <t>Alteração do projeto,a partir de novos estudos de viabilidade que possibilitem a continuidade dos serviços.</t>
  </si>
  <si>
    <t>Paralisação da obra;
Aditivo ao contrato.</t>
  </si>
  <si>
    <t>Paralisação da obra e adequação no cronograma de execução.</t>
  </si>
  <si>
    <t>Priorizar a definição de cronograma de execução dos serviços que possam ser impactados com regimes hídricos severos, para o período com histórico de precipitações mais baixas</t>
  </si>
  <si>
    <t>Indisponibilidade orçamentária para continuidade dos serviços</t>
  </si>
  <si>
    <t>Articulações Institucionais visando assegurar a garantia da alocação anual dos recursos.</t>
  </si>
  <si>
    <t>Adequação do cronograma de execução visando reduzir o ritmo de execução dos serviços, visando evitar paralização até a obtenção dos recursos necessários.
Paralização da obra até a obtenção dos recursos.</t>
  </si>
  <si>
    <t>Falhas na concepção ou nos cálculos dos custos do projeto.</t>
  </si>
  <si>
    <t>Atraso na execução da obra;
Impossibilidade de execução;
Aditivo ao contrato;
Acréscimos nos custos.</t>
  </si>
  <si>
    <t xml:space="preserve">Análise e aprovação do projeto.
</t>
  </si>
  <si>
    <t>Adequação do projeto para continuidade da execução das obras</t>
  </si>
  <si>
    <t>Elaboração de Manual para aprovação de projetos com fluxo de análises a serem realizadas e check list complementar</t>
  </si>
  <si>
    <t>Deficiência de análise técnica pela fiscalização quanto à conformidade dos laudos de controles tecnológicos apresentados pelas contratadas</t>
  </si>
  <si>
    <t>Aprovação do pagamento de serviços em qualidade e quantidade inferior às especificações técnicas</t>
  </si>
  <si>
    <t>Capacitação da equipe.
Equipe de apoio para acompanhar a execução dos ensaios e obras.</t>
  </si>
  <si>
    <t>Solicitação de execução de novos serviços, conforme contrato.
Apuração de responsabilidades.</t>
  </si>
  <si>
    <t>Fragilidades na efetividade dos normativos, procedimentos e orientações internas para definir os controles a serem observados pelo fiscal</t>
  </si>
  <si>
    <t xml:space="preserve"> Divergência na execução em relação ao contratado;
Pagamentos indevidos;
Execução aquém do esperado;
Aplicação de penalidades por órgãos de controle.</t>
  </si>
  <si>
    <t>Exige a intervenção dos órgãos colegiados - Diretoria Executiva (DEX) e/ou Conselho de Administração (Consad).</t>
  </si>
  <si>
    <t>Manual de Contratos.
Capacitação da equipe.</t>
  </si>
  <si>
    <t>Consultas às áreas responsáveis para definição da resolução do problema</t>
  </si>
  <si>
    <t>Elaboração de normativos e fluxos pertinentes à fiscalização e acompanhamento de obras</t>
  </si>
  <si>
    <t>Exigência de ART.
Análise e aprovação do projeto.</t>
  </si>
  <si>
    <t>Gerência de Qualificação Viária (AD/GQV)</t>
  </si>
  <si>
    <t>A fiscalização aciona a empresa contratada para adoção de providências visando a continuidade da obra, além de solicitar à contratada informar a situação às autoridades e empresas responsáveis, assumirá os custos aos reparos das propriedades dos terceiros, indenizações, multas, sanções, dentre outros, podendo a Contratante reter parte dos pagamentos devidos à Contratada.</t>
  </si>
  <si>
    <t>Aprovação da adequação do projeto para continuidade da execução das obras</t>
  </si>
  <si>
    <t>Atraso no cumprimento das condicionandes da licença ambiental e/ou dos requisitos técnicos dos órgãos envolvidos (prefeitura, órgão ambiental, DNIT, IPHAN, DER, etc)</t>
  </si>
  <si>
    <t>Atraso na execução da obra;
Impossibilidade de execução;
Aditivo ao contrato;
Acréscimos no prazo.</t>
  </si>
  <si>
    <t>Não se dá continuidade à contratação dos serviços</t>
  </si>
  <si>
    <t>Ocorrência de custos adicionais para manutenção e operação de desvios de tráfego necessários a continuidade do fluxo de veículos na região da realização da pavimentação</t>
  </si>
  <si>
    <t>Aumento nos custos dos serviços</t>
  </si>
  <si>
    <t>Maior rigor quanto ao detalhamento do projeto executivo, possibilitando o planejamento adequado e, por consequência, a correta execução da obra</t>
  </si>
  <si>
    <t>Aumento nos custos dos serviços.
Atraso na execução da obra.
Aditivo ao contrato.</t>
  </si>
  <si>
    <t>Custos associados ao remanejamento de elementos interferentes, como linhas de energia (redes de alta e baixa tensão) telecomunicações e saneamento, Dutos e Tubulações de Gás ou petróleo.</t>
  </si>
  <si>
    <t>Necessidade de celebração de aditivos contratuais</t>
  </si>
  <si>
    <t>Não enquadramento de trechos em que haja a necessidade de remanejar redes existentes (energia, água, esgoto, etc)</t>
  </si>
  <si>
    <t>Decisão arbitral, judicial ou administrativa que impeça ou impossibilite a CONTRATADA de executar fielmente suas obrigações contratuais, exceto nos casos em que a CONTRATADA houver dado causa a tal decisão.</t>
  </si>
  <si>
    <t>Impossibilidade do cumprimento contratual, possível paralisação e rescisão contratual,</t>
  </si>
  <si>
    <t>Determinação de órgãos de controle que impactem no escopo dos serviços contratados</t>
  </si>
  <si>
    <t>Compartilhado</t>
  </si>
  <si>
    <t>Glosas nos pagamentos.
Solicitação de ensaios adicionais para a comprovação da qualidade dos serviços.
Aditivos contratuais. 
Determinação de refazimento de serviços.
Mudança no escopo dos serviços.
Necessidade de revisão em Termos de Referência e editais de contratação de objetos similares.</t>
  </si>
  <si>
    <t>Revisão nos documentos de licitação a cada determinação dos órgãos de controle (aplicação de boas práticas).</t>
  </si>
  <si>
    <t>Não autorizar a realização de serviços de terraplanagem e revestimento asfáltico para períodos em que haja previsão de chuva e que não seja possível a conclusão dos trechos.</t>
  </si>
  <si>
    <t>Demora na indicação e enquadramento dos trechos</t>
  </si>
  <si>
    <t>Emissão da ordem de início com a indicação dos municípios em que está liberada a execução dos serviços
Reuniões regulares com a Contratada para alinhamento de expectativas</t>
  </si>
  <si>
    <t>Realizar a visita de enquadramento de vias em conjunto com a contratada</t>
  </si>
  <si>
    <t>Baixa efetividade na aplicação dos critérios técnicos e procedimentos estabelecidos para definição dos quantitativos dos serviços de transporte de material – DMTs.</t>
  </si>
  <si>
    <t>1. Pagamento indevido do serviço de transporte de material betuminoso;
2. Pagamento de serviço de ligante asfáltico com percentual em desconformidade com os normativos técnicos; 
3. Descumprimento de procedimentos legais previstos pelos órgãos de controle.</t>
  </si>
  <si>
    <t xml:space="preserve">Não padronização nos Termos de Referência, dos procedimentos técnicos para execução dos serviços de cada tipo de pavimento. </t>
  </si>
  <si>
    <t>Acompanhamento rigorosp da fiscalização quanto ao detalhamento do projeto executivo, possibilitando o planejamento adequado e, por consequência, a correta execução da obra</t>
  </si>
  <si>
    <t>Necessidade de celebração de aditivos contratuais.
Ocorrência de reajustamentos contratuais</t>
  </si>
  <si>
    <t>Verificação junto à área jurídica os impactos da decisão na execução do instrumento</t>
  </si>
  <si>
    <t xml:space="preserve">Diligências junto às Áreas técnicas da Codevasf e às partes externas para obtenção de licenças, permissões e autorizações relativas à execução do contrato e o cumprimento das condicionantes da licença ambiental e/ou dos requisitos técnicos dos órgãos envolvidos </t>
  </si>
  <si>
    <t>Auxílio da área jurídica para determinação das ações, por se tratar de uma decisão judicial</t>
  </si>
  <si>
    <t>Tratativa entre as partes antes de concretizar o fato jurídico</t>
  </si>
  <si>
    <t xml:space="preserve">59550.000861/2024-90-e </t>
  </si>
  <si>
    <t>Os serviços pavimentação de vias facilitará o trânsito de veículos e pessoas, com o escoamento adequado das águas pluviais, preservação do pavimento, conforto ao rolamento e segurança aos usuários, contribuindo para a melhoria da qualidade de vida dos moradores beneficiados pela ação, por consequência para o desenvolvimento dos municípios.</t>
  </si>
  <si>
    <t>DIVERSOS MUNICÍPIOS INSERIDOS NA ÁREA DE ATUAÇÃO DA CODEVASF NO ESTADO ALAGOAS.</t>
  </si>
  <si>
    <t>5ª/GRD/UEP</t>
  </si>
  <si>
    <t>5ª/GRD</t>
  </si>
  <si>
    <t>Maceió, Agosto de 2024</t>
  </si>
  <si>
    <t>DAYANE CARVALHO DA COSTA</t>
  </si>
  <si>
    <t>ISABELA BEATRIZ MACEDO DOS SANTOS</t>
  </si>
  <si>
    <t>1. Não entrega de bens e serviços à sociedade em função da não assinatura do contrato ou impossibilidade de execução contratual;
2. Não obtenção do objeto pretendido e descumprimento pela contratada das obrigações previstas no contrato.</t>
  </si>
  <si>
    <t>Realizar análise criteriosa de capacidade técnica e financeira da empresa durante o processo de licitação; exigir garantias contratuais.</t>
  </si>
  <si>
    <t>Substituição da empresa contratada; aplicação de multas; execução de garantias.</t>
  </si>
  <si>
    <t>Empresa vencedora que apresentar proposta com impacto em seus lucros e com baixa capacidade de execução.</t>
  </si>
  <si>
    <t>1. Não entrega de bens e serviços à sociedade em função da não assinatura do contrato ou impossibilidade de execução contratual.</t>
  </si>
  <si>
    <t>Verificação de viabilidade da proposta; exigência de planilhas detalhadas de custos.</t>
  </si>
  <si>
    <t>Reequilíbrio econômico-financeiro; renegociação de prazos e condições.</t>
  </si>
  <si>
    <t xml:space="preserve">Demora na emissão da Ordem de Fornecimento ou da Ordem de Serviço </t>
  </si>
  <si>
    <t>1. Atraso no fornecimento do bem ou no início da execução dos serviços contratados e alteração de preços, devido prazo de validade dos valores da proposta vencidos.</t>
  </si>
  <si>
    <t>Estabelecimento de prazos internos para emissão; acompanhamento de processos.</t>
  </si>
  <si>
    <t>Ajuste de cronograma; compensação por atrasos.</t>
  </si>
  <si>
    <t>Evitar</t>
  </si>
  <si>
    <t>1. Divergências nas especificações de serviços, resultando em variação no custo de pavimentação para o mesmo tipo de pavimento
2. Variação no custo do serviço de projeto executivo em orçamentos de pavimentação entre as diversas áreas da Codevasf 
3. Utilização de soluções antieconômicas nos termos de referência sem a devida avaliação pelas equipes técnicas.</t>
  </si>
  <si>
    <t>Implementar treinamento constante e auditorias periódicas.</t>
  </si>
  <si>
    <t>Corrigir os métodos de trabalho e rever os critérios técnicos em tempo hábil.</t>
  </si>
  <si>
    <t xml:space="preserve">Atraso nos pagamentos por período muito longo, superior a capacidade de suporte da empresa ou superior a 60 dias. </t>
  </si>
  <si>
    <t xml:space="preserve">1. Inoperância das empresas;
2. Desequilíbrio financeiro gerado pela gestão interna da contratada ou por atraso de pagamento das medições.
</t>
  </si>
  <si>
    <t>Planejamento financeiro; previsão de fluxo de caixa.</t>
  </si>
  <si>
    <t>Pagamento de juros; renegociação dos prazos de execução.</t>
  </si>
  <si>
    <t>Seguro contra roubo/furto.</t>
  </si>
  <si>
    <t>Empresa vencedora contratada incapaz de executar o contrato; falta de capacidade operacional da empresa contratada.</t>
  </si>
  <si>
    <t>Revisão e padronização rigorosa dos Termos de Referência antes das licitações.</t>
  </si>
  <si>
    <t>Ajustes nos termos ao longo da execução e renegociação das condições de contrato.</t>
  </si>
  <si>
    <t>Monitoramento contínuo de conformidade legal; obtenção antecipada de todas as licenças.</t>
  </si>
  <si>
    <t>Regularização e obtenção imediata das licenças faltantes; ajuste de cronograma.</t>
  </si>
  <si>
    <t>Revisão minuciosa dos projetos antes da assinatura do contrato.</t>
  </si>
  <si>
    <t>Formalizar aditivos contratuais e realizar as mudanças necessárias para garantir a funcionalidade do objeto.</t>
  </si>
  <si>
    <t>Estabelecimento de um canal de comunicação e parceria com órgãos locais.</t>
  </si>
  <si>
    <t>Reavaliação dos prazos e negociações diretas com as partes envolvidas.</t>
  </si>
  <si>
    <t>Negociar com a contratada para ajustar as distâncias com base nas condições reais sem impacto no prazo.</t>
  </si>
  <si>
    <t>Negociar e formalizar aditivos que contemplem esses acréscimos ou supressões.</t>
  </si>
  <si>
    <t>CONTRATAÇÃO DE SERVIÇOS DE EXECUÇÃO DE CAPA ASFÁLTICA COM CONCRETO BETUMINOSO USINADO A QUENTE (CBUQ), EM VIAS DE DIVERSOS MUNICÍPIOS INSERIDOS NA ÁREA DE ATUAÇÃO DA 5ª SUPERINTENDÊNCIA REGIONAL DA CODEVASF, NO ESTADO DE ALAGOAS.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</si>
</sst>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_(* #,##0.00_);_(* \(#,##0.00\);_(* &quot;-&quot;??_);_(@_)"/>
    <numFmt numFmtId="165" formatCode="0.0"/>
    <numFmt numFmtId="166" formatCode="#,##0.00_ ;\-#,##0.00\ "/>
    <numFmt numFmtId="167" formatCode="#,##0_ ;\-#,##0\ "/>
  </numFmts>
  <fonts count="67" x14ac:knownFonts="1">
    <font>
      <sz val="11"/>
      <color theme="1"/>
      <name val="Calibri"/>
      <family val="2"/>
      <scheme val="minor"/>
    </font>
    <font>
      <b/>
      <sz val="11"/>
      <color theme="1"/>
      <name val="Calibri"/>
      <family val="2"/>
      <scheme val="minor"/>
    </font>
    <font>
      <sz val="11"/>
      <color theme="1"/>
      <name val="Calibri"/>
      <family val="2"/>
      <scheme val="minor"/>
    </font>
    <font>
      <sz val="11"/>
      <color indexed="8"/>
      <name val="Calibri"/>
      <family val="2"/>
    </font>
    <font>
      <b/>
      <sz val="11"/>
      <name val="Calibri"/>
      <family val="2"/>
      <scheme val="minor"/>
    </font>
    <font>
      <b/>
      <sz val="16"/>
      <color theme="0"/>
      <name val="Times New Roman"/>
      <family val="1"/>
    </font>
    <font>
      <sz val="12"/>
      <name val="Times New Roman"/>
      <family val="1"/>
    </font>
    <font>
      <sz val="10"/>
      <name val="Times New Roman"/>
      <family val="1"/>
    </font>
    <font>
      <b/>
      <sz val="12"/>
      <color theme="1"/>
      <name val="Times New Roman"/>
      <family val="1"/>
    </font>
    <font>
      <b/>
      <sz val="11"/>
      <color theme="1"/>
      <name val="Times New Roman"/>
      <family val="1"/>
    </font>
    <font>
      <sz val="10"/>
      <color rgb="FFFF0000"/>
      <name val="Times New Roman"/>
      <family val="1"/>
    </font>
    <font>
      <sz val="9"/>
      <color rgb="FF000000"/>
      <name val="Times New Roman"/>
      <family val="1"/>
    </font>
    <font>
      <b/>
      <sz val="12"/>
      <color theme="0"/>
      <name val="Arial"/>
      <family val="2"/>
    </font>
    <font>
      <sz val="10"/>
      <color theme="1"/>
      <name val="Times New Roman"/>
      <family val="1"/>
    </font>
    <font>
      <sz val="11"/>
      <name val="Calibri"/>
      <family val="2"/>
      <scheme val="minor"/>
    </font>
    <font>
      <b/>
      <sz val="12"/>
      <color theme="1"/>
      <name val="Arial"/>
      <family val="2"/>
    </font>
    <font>
      <sz val="14"/>
      <color theme="1"/>
      <name val="Calibri"/>
      <family val="2"/>
      <scheme val="minor"/>
    </font>
    <font>
      <sz val="12"/>
      <color theme="1"/>
      <name val="Arial"/>
      <family val="2"/>
    </font>
    <font>
      <sz val="11"/>
      <color theme="1"/>
      <name val="Arial"/>
      <family val="2"/>
    </font>
    <font>
      <sz val="11"/>
      <name val="Arial"/>
      <family val="2"/>
    </font>
    <font>
      <sz val="11"/>
      <color rgb="FFFF0000"/>
      <name val="Calibri"/>
      <family val="2"/>
      <scheme val="minor"/>
    </font>
    <font>
      <sz val="11"/>
      <color theme="5"/>
      <name val="Calibri"/>
      <family val="2"/>
      <scheme val="minor"/>
    </font>
    <font>
      <b/>
      <sz val="10"/>
      <color theme="1"/>
      <name val="Calibri"/>
      <family val="2"/>
      <scheme val="minor"/>
    </font>
    <font>
      <sz val="12"/>
      <color rgb="FF000000"/>
      <name val="Arial"/>
      <family val="2"/>
    </font>
    <font>
      <sz val="20"/>
      <color rgb="FFFF0000"/>
      <name val="Calibri"/>
      <family val="2"/>
      <scheme val="minor"/>
    </font>
    <font>
      <sz val="12"/>
      <color rgb="FFFF0000"/>
      <name val="Times New Roman"/>
      <family val="1"/>
    </font>
    <font>
      <b/>
      <sz val="10"/>
      <color theme="0"/>
      <name val="Times New Roman"/>
      <family val="1"/>
    </font>
    <font>
      <sz val="10"/>
      <color theme="1" tint="0.34998626667073579"/>
      <name val="Times New Roman"/>
      <family val="1"/>
    </font>
    <font>
      <sz val="10"/>
      <color theme="0"/>
      <name val="Times New Roman"/>
      <family val="1"/>
    </font>
    <font>
      <b/>
      <sz val="10"/>
      <name val="Times New Roman"/>
      <family val="1"/>
    </font>
    <font>
      <b/>
      <sz val="10"/>
      <color rgb="FFC00000"/>
      <name val="Times New Roman"/>
      <family val="1"/>
    </font>
    <font>
      <sz val="10"/>
      <color theme="1"/>
      <name val="Calibri"/>
      <family val="2"/>
      <scheme val="minor"/>
    </font>
    <font>
      <b/>
      <sz val="11"/>
      <color theme="0"/>
      <name val="Calibri"/>
      <family val="2"/>
      <scheme val="minor"/>
    </font>
    <font>
      <sz val="11"/>
      <color theme="0"/>
      <name val="Calibri"/>
      <family val="2"/>
      <scheme val="minor"/>
    </font>
    <font>
      <b/>
      <u/>
      <sz val="11"/>
      <name val="Calibri"/>
      <family val="2"/>
      <scheme val="minor"/>
    </font>
    <font>
      <b/>
      <sz val="11"/>
      <color rgb="FFFF0000"/>
      <name val="Calibri"/>
      <family val="2"/>
      <scheme val="minor"/>
    </font>
    <font>
      <sz val="11"/>
      <color theme="3" tint="-0.499984740745262"/>
      <name val="Calibri"/>
      <family val="2"/>
      <scheme val="minor"/>
    </font>
    <font>
      <b/>
      <u/>
      <sz val="11"/>
      <color theme="3" tint="-0.499984740745262"/>
      <name val="Calibri"/>
      <family val="2"/>
      <scheme val="minor"/>
    </font>
    <font>
      <sz val="11"/>
      <color theme="1" tint="0.34998626667073579"/>
      <name val="Calibri"/>
      <family val="2"/>
      <scheme val="minor"/>
    </font>
    <font>
      <b/>
      <sz val="12"/>
      <color theme="1"/>
      <name val="Calibri"/>
      <family val="2"/>
      <scheme val="minor"/>
    </font>
    <font>
      <sz val="12"/>
      <color theme="1"/>
      <name val="Calibri"/>
      <family val="2"/>
      <scheme val="minor"/>
    </font>
    <font>
      <b/>
      <sz val="12"/>
      <color theme="0"/>
      <name val="Calibri"/>
      <family val="2"/>
      <scheme val="minor"/>
    </font>
    <font>
      <b/>
      <sz val="13"/>
      <color rgb="FF000000"/>
      <name val="Calibri"/>
      <family val="2"/>
      <scheme val="minor"/>
    </font>
    <font>
      <b/>
      <sz val="13"/>
      <color theme="1"/>
      <name val="Calibri"/>
      <family val="2"/>
      <scheme val="minor"/>
    </font>
    <font>
      <b/>
      <sz val="9"/>
      <color indexed="81"/>
      <name val="Segoe UI"/>
      <family val="2"/>
    </font>
    <font>
      <b/>
      <sz val="12"/>
      <name val="Calibri"/>
      <family val="2"/>
      <scheme val="minor"/>
    </font>
    <font>
      <sz val="12"/>
      <name val="Calibri"/>
      <family val="2"/>
      <scheme val="minor"/>
    </font>
    <font>
      <b/>
      <sz val="18"/>
      <name val="Calibri"/>
      <family val="2"/>
      <scheme val="minor"/>
    </font>
    <font>
      <sz val="14"/>
      <color rgb="FF1F2125"/>
      <name val="Calibri"/>
      <family val="2"/>
      <scheme val="minor"/>
    </font>
    <font>
      <b/>
      <sz val="14"/>
      <name val="Calibri"/>
      <family val="2"/>
      <scheme val="minor"/>
    </font>
    <font>
      <b/>
      <sz val="17"/>
      <name val="Calibri"/>
      <family val="2"/>
      <scheme val="minor"/>
    </font>
    <font>
      <b/>
      <sz val="12"/>
      <color theme="5"/>
      <name val="Calibri"/>
      <family val="2"/>
      <scheme val="minor"/>
    </font>
    <font>
      <b/>
      <sz val="16"/>
      <name val="Calibri"/>
      <family val="2"/>
      <scheme val="minor"/>
    </font>
    <font>
      <sz val="9"/>
      <name val="Calibri"/>
      <family val="2"/>
      <scheme val="minor"/>
    </font>
    <font>
      <b/>
      <sz val="9"/>
      <name val="Calibri"/>
      <family val="2"/>
      <scheme val="minor"/>
    </font>
    <font>
      <b/>
      <sz val="14"/>
      <name val="Arial"/>
      <family val="2"/>
    </font>
    <font>
      <b/>
      <sz val="11"/>
      <name val="Arial"/>
      <family val="2"/>
    </font>
    <font>
      <sz val="10"/>
      <color theme="3" tint="-0.249977111117893"/>
      <name val="Arial"/>
      <family val="2"/>
    </font>
    <font>
      <b/>
      <sz val="10"/>
      <color rgb="FFFF0000"/>
      <name val="Arial"/>
      <family val="2"/>
    </font>
    <font>
      <b/>
      <sz val="10"/>
      <color theme="0"/>
      <name val="Arial"/>
      <family val="2"/>
    </font>
    <font>
      <b/>
      <sz val="10"/>
      <color theme="3" tint="-0.249977111117893"/>
      <name val="Arial"/>
      <family val="2"/>
    </font>
    <font>
      <b/>
      <sz val="10"/>
      <color theme="2" tint="-0.749992370372631"/>
      <name val="Arial"/>
      <family val="2"/>
    </font>
    <font>
      <b/>
      <sz val="10"/>
      <name val="Arial"/>
      <family val="2"/>
    </font>
    <font>
      <b/>
      <sz val="9"/>
      <color theme="3" tint="-0.249977111117893"/>
      <name val="Arial"/>
      <family val="2"/>
    </font>
    <font>
      <b/>
      <sz val="10"/>
      <color rgb="FFFF3300"/>
      <name val="Arial"/>
      <family val="2"/>
    </font>
    <font>
      <b/>
      <sz val="12"/>
      <color theme="3" tint="-0.249977111117893"/>
      <name val="Arial"/>
      <family val="2"/>
    </font>
    <font>
      <sz val="10"/>
      <color theme="2" tint="-0.749992370372631"/>
      <name val="Arial"/>
      <family val="2"/>
    </font>
  </fonts>
  <fills count="2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4"/>
        <bgColor auto="1"/>
      </patternFill>
    </fill>
    <fill>
      <patternFill patternType="solid">
        <fgColor theme="4" tint="-0.249977111117893"/>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FF99CC"/>
        <bgColor indexed="64"/>
      </patternFill>
    </fill>
    <fill>
      <patternFill patternType="solid">
        <fgColor rgb="FF00B050"/>
        <bgColor indexed="64"/>
      </patternFill>
    </fill>
    <fill>
      <patternFill patternType="solid">
        <fgColor rgb="FFFFFF99"/>
        <bgColor indexed="64"/>
      </patternFill>
    </fill>
    <fill>
      <patternFill patternType="solid">
        <fgColor rgb="FFFFFF00"/>
        <bgColor indexed="64"/>
      </patternFill>
    </fill>
    <fill>
      <patternFill patternType="solid">
        <fgColor rgb="FFFFCC00"/>
        <bgColor indexed="64"/>
      </patternFill>
    </fill>
    <fill>
      <patternFill patternType="solid">
        <fgColor theme="0" tint="-4.9989318521683403E-2"/>
        <bgColor indexed="64"/>
      </patternFill>
    </fill>
    <fill>
      <patternFill patternType="solid">
        <fgColor rgb="FFFFFFFF"/>
        <bgColor rgb="FF000000"/>
      </patternFill>
    </fill>
    <fill>
      <patternFill patternType="solid">
        <fgColor theme="8" tint="0.59999389629810485"/>
        <bgColor rgb="FF000000"/>
      </patternFill>
    </fill>
    <fill>
      <patternFill patternType="solid">
        <fgColor rgb="FF0070C0"/>
        <bgColor indexed="64"/>
      </patternFill>
    </fill>
    <fill>
      <patternFill patternType="solid">
        <fgColor rgb="FFE7FFFF"/>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C00000"/>
        <bgColor indexed="64"/>
      </patternFill>
    </fill>
    <fill>
      <patternFill patternType="solid">
        <fgColor theme="4" tint="0.59999389629810485"/>
        <bgColor indexed="64"/>
      </patternFill>
    </fill>
    <fill>
      <patternFill patternType="solid">
        <fgColor rgb="FFFFFF00"/>
        <bgColor rgb="FF000000"/>
      </patternFill>
    </fill>
    <fill>
      <patternFill patternType="solid">
        <fgColor rgb="FFFF3300"/>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hair">
        <color theme="3"/>
      </left>
      <right style="hair">
        <color theme="3"/>
      </right>
      <top style="hair">
        <color theme="3"/>
      </top>
      <bottom style="hair">
        <color theme="3"/>
      </bottom>
      <diagonal/>
    </border>
    <border>
      <left style="thin">
        <color theme="3"/>
      </left>
      <right style="hair">
        <color theme="3"/>
      </right>
      <top style="hair">
        <color theme="3"/>
      </top>
      <bottom style="hair">
        <color theme="3"/>
      </bottom>
      <diagonal/>
    </border>
    <border>
      <left style="thin">
        <color theme="3"/>
      </left>
      <right style="hair">
        <color theme="3"/>
      </right>
      <top style="thin">
        <color theme="3"/>
      </top>
      <bottom style="hair">
        <color theme="3"/>
      </bottom>
      <diagonal/>
    </border>
    <border>
      <left style="hair">
        <color theme="3"/>
      </left>
      <right style="hair">
        <color theme="3"/>
      </right>
      <top style="thin">
        <color theme="3"/>
      </top>
      <bottom style="hair">
        <color theme="3"/>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right style="dashed">
        <color indexed="64"/>
      </right>
      <top style="thin">
        <color indexed="64"/>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theme="3"/>
      </left>
      <right/>
      <top style="thin">
        <color theme="3"/>
      </top>
      <bottom style="hair">
        <color theme="3"/>
      </bottom>
      <diagonal/>
    </border>
    <border>
      <left/>
      <right/>
      <top style="thin">
        <color theme="3"/>
      </top>
      <bottom style="hair">
        <color theme="3"/>
      </bottom>
      <diagonal/>
    </border>
    <border>
      <left style="hair">
        <color theme="3"/>
      </left>
      <right/>
      <top style="hair">
        <color theme="3"/>
      </top>
      <bottom style="hair">
        <color theme="3"/>
      </bottom>
      <diagonal/>
    </border>
    <border>
      <left/>
      <right/>
      <top style="hair">
        <color theme="3"/>
      </top>
      <bottom style="hair">
        <color theme="3"/>
      </bottom>
      <diagonal/>
    </border>
    <border>
      <left style="hair">
        <color theme="3"/>
      </left>
      <right/>
      <top style="hair">
        <color theme="3"/>
      </top>
      <bottom/>
      <diagonal/>
    </border>
    <border>
      <left/>
      <right/>
      <top style="hair">
        <color theme="3"/>
      </top>
      <bottom/>
      <diagonal/>
    </border>
    <border>
      <left style="hair">
        <color theme="3"/>
      </left>
      <right/>
      <top/>
      <bottom/>
      <diagonal/>
    </border>
    <border>
      <left style="hair">
        <color theme="3"/>
      </left>
      <right/>
      <top/>
      <bottom style="hair">
        <color theme="3"/>
      </bottom>
      <diagonal/>
    </border>
    <border>
      <left/>
      <right/>
      <top/>
      <bottom style="hair">
        <color theme="3"/>
      </bottom>
      <diagonal/>
    </border>
    <border>
      <left style="hair">
        <color theme="3"/>
      </left>
      <right/>
      <top style="hair">
        <color theme="3"/>
      </top>
      <bottom style="medium">
        <color indexed="64"/>
      </bottom>
      <diagonal/>
    </border>
    <border>
      <left/>
      <right/>
      <top style="hair">
        <color theme="3"/>
      </top>
      <bottom style="medium">
        <color indexed="64"/>
      </bottom>
      <diagonal/>
    </border>
    <border>
      <left style="hair">
        <color theme="3"/>
      </left>
      <right/>
      <top style="medium">
        <color indexed="64"/>
      </top>
      <bottom style="hair">
        <color theme="3"/>
      </bottom>
      <diagonal/>
    </border>
    <border>
      <left/>
      <right/>
      <top style="medium">
        <color indexed="64"/>
      </top>
      <bottom style="hair">
        <color theme="3"/>
      </bottom>
      <diagonal/>
    </border>
    <border>
      <left style="hair">
        <color theme="3"/>
      </left>
      <right style="hair">
        <color theme="3"/>
      </right>
      <top style="hair">
        <color theme="3"/>
      </top>
      <bottom/>
      <diagonal/>
    </border>
    <border>
      <left style="hair">
        <color theme="3"/>
      </left>
      <right style="hair">
        <color theme="3"/>
      </right>
      <top/>
      <bottom/>
      <diagonal/>
    </border>
    <border>
      <left/>
      <right style="thin">
        <color indexed="64"/>
      </right>
      <top/>
      <bottom/>
      <diagonal/>
    </border>
    <border>
      <left style="thin">
        <color indexed="64"/>
      </left>
      <right style="hair">
        <color theme="3"/>
      </right>
      <top style="thin">
        <color theme="3"/>
      </top>
      <bottom style="hair">
        <color theme="3"/>
      </bottom>
      <diagonal/>
    </border>
    <border>
      <left/>
      <right style="thin">
        <color indexed="64"/>
      </right>
      <top style="thin">
        <color theme="3"/>
      </top>
      <bottom style="hair">
        <color theme="3"/>
      </bottom>
      <diagonal/>
    </border>
    <border>
      <left style="thin">
        <color indexed="64"/>
      </left>
      <right style="hair">
        <color theme="3"/>
      </right>
      <top style="hair">
        <color theme="3"/>
      </top>
      <bottom style="hair">
        <color theme="3"/>
      </bottom>
      <diagonal/>
    </border>
    <border>
      <left/>
      <right style="thin">
        <color indexed="64"/>
      </right>
      <top style="hair">
        <color theme="3"/>
      </top>
      <bottom style="hair">
        <color theme="3"/>
      </bottom>
      <diagonal/>
    </border>
    <border>
      <left style="thin">
        <color indexed="64"/>
      </left>
      <right style="hair">
        <color theme="3"/>
      </right>
      <top style="hair">
        <color theme="3"/>
      </top>
      <bottom/>
      <diagonal/>
    </border>
    <border>
      <left/>
      <right style="thin">
        <color indexed="64"/>
      </right>
      <top style="hair">
        <color theme="3"/>
      </top>
      <bottom/>
      <diagonal/>
    </border>
    <border>
      <left style="thin">
        <color indexed="64"/>
      </left>
      <right style="hair">
        <color theme="3"/>
      </right>
      <top/>
      <bottom/>
      <diagonal/>
    </border>
    <border>
      <left style="thin">
        <color indexed="64"/>
      </left>
      <right style="hair">
        <color theme="3"/>
      </right>
      <top/>
      <bottom style="thin">
        <color indexed="64"/>
      </bottom>
      <diagonal/>
    </border>
    <border>
      <left style="hair">
        <color theme="3"/>
      </left>
      <right/>
      <top/>
      <bottom style="thin">
        <color indexed="64"/>
      </bottom>
      <diagonal/>
    </border>
    <border>
      <left style="thin">
        <color indexed="64"/>
      </left>
      <right style="hair">
        <color theme="3"/>
      </right>
      <top style="hair">
        <color theme="3"/>
      </top>
      <bottom style="thin">
        <color indexed="64"/>
      </bottom>
      <diagonal/>
    </border>
    <border>
      <left style="hair">
        <color theme="3"/>
      </left>
      <right/>
      <top style="hair">
        <color theme="3"/>
      </top>
      <bottom style="thin">
        <color indexed="64"/>
      </bottom>
      <diagonal/>
    </border>
    <border>
      <left/>
      <right/>
      <top style="hair">
        <color theme="3"/>
      </top>
      <bottom style="thin">
        <color indexed="64"/>
      </bottom>
      <diagonal/>
    </border>
    <border>
      <left/>
      <right style="thin">
        <color indexed="64"/>
      </right>
      <top style="hair">
        <color theme="3"/>
      </top>
      <bottom style="thin">
        <color indexed="64"/>
      </bottom>
      <diagonal/>
    </border>
    <border>
      <left style="thin">
        <color indexed="64"/>
      </left>
      <right style="hair">
        <color theme="3"/>
      </right>
      <top style="thin">
        <color theme="3"/>
      </top>
      <bottom style="thin">
        <color indexed="64"/>
      </bottom>
      <diagonal/>
    </border>
    <border>
      <left style="hair">
        <color theme="3"/>
      </left>
      <right/>
      <top style="thin">
        <color theme="3"/>
      </top>
      <bottom style="thin">
        <color indexed="64"/>
      </bottom>
      <diagonal/>
    </border>
    <border>
      <left/>
      <right/>
      <top style="thin">
        <color theme="3"/>
      </top>
      <bottom style="thin">
        <color indexed="64"/>
      </bottom>
      <diagonal/>
    </border>
    <border>
      <left/>
      <right style="thin">
        <color indexed="64"/>
      </right>
      <top style="thin">
        <color theme="3"/>
      </top>
      <bottom style="thin">
        <color indexed="64"/>
      </bottom>
      <diagonal/>
    </border>
    <border>
      <left style="thin">
        <color indexed="64"/>
      </left>
      <right/>
      <top/>
      <bottom/>
      <diagonal/>
    </border>
    <border>
      <left style="hair">
        <color theme="3"/>
      </left>
      <right style="hair">
        <color theme="3"/>
      </right>
      <top style="hair">
        <color theme="3"/>
      </top>
      <bottom style="thin">
        <color indexed="64"/>
      </bottom>
      <diagonal/>
    </border>
    <border>
      <left/>
      <right style="thin">
        <color indexed="64"/>
      </right>
      <top style="hair">
        <color theme="3"/>
      </top>
      <bottom style="medium">
        <color indexed="64"/>
      </bottom>
      <diagonal/>
    </border>
    <border>
      <left/>
      <right style="thin">
        <color indexed="64"/>
      </right>
      <top style="medium">
        <color indexed="64"/>
      </top>
      <bottom style="hair">
        <color theme="3"/>
      </bottom>
      <diagonal/>
    </border>
    <border>
      <left/>
      <right style="thin">
        <color indexed="64"/>
      </right>
      <top/>
      <bottom style="hair">
        <color theme="3"/>
      </bottom>
      <diagonal/>
    </border>
    <border>
      <left style="hair">
        <color theme="3"/>
      </left>
      <right style="thin">
        <color indexed="64"/>
      </right>
      <top/>
      <bottom/>
      <diagonal/>
    </border>
    <border>
      <left style="hair">
        <color theme="3"/>
      </left>
      <right style="hair">
        <color theme="3"/>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theme="0"/>
      </bottom>
      <diagonal/>
    </border>
    <border>
      <left style="medium">
        <color indexed="64"/>
      </left>
      <right style="medium">
        <color indexed="64"/>
      </right>
      <top/>
      <bottom/>
      <diagonal/>
    </border>
    <border>
      <left style="medium">
        <color indexed="64"/>
      </left>
      <right style="medium">
        <color indexed="64"/>
      </right>
      <top style="double">
        <color theme="0"/>
      </top>
      <bottom style="double">
        <color theme="0"/>
      </bottom>
      <diagonal/>
    </border>
    <border>
      <left style="medium">
        <color indexed="64"/>
      </left>
      <right style="medium">
        <color indexed="64"/>
      </right>
      <top/>
      <bottom style="medium">
        <color indexed="64"/>
      </bottom>
      <diagonal/>
    </border>
    <border>
      <left style="medium">
        <color indexed="64"/>
      </left>
      <right style="medium">
        <color indexed="64"/>
      </right>
      <top style="double">
        <color theme="0"/>
      </top>
      <bottom style="medium">
        <color indexed="64"/>
      </bottom>
      <diagonal/>
    </border>
    <border>
      <left/>
      <right style="medium">
        <color indexed="64"/>
      </right>
      <top/>
      <bottom/>
      <diagonal/>
    </border>
    <border>
      <left style="medium">
        <color indexed="64"/>
      </left>
      <right style="double">
        <color theme="0"/>
      </right>
      <top style="medium">
        <color indexed="64"/>
      </top>
      <bottom/>
      <diagonal/>
    </border>
    <border>
      <left style="double">
        <color theme="0"/>
      </left>
      <right style="double">
        <color theme="0"/>
      </right>
      <top style="medium">
        <color indexed="64"/>
      </top>
      <bottom/>
      <diagonal/>
    </border>
    <border>
      <left style="double">
        <color theme="0"/>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ashed">
        <color theme="0"/>
      </left>
      <right style="dashed">
        <color theme="0"/>
      </right>
      <top style="double">
        <color theme="0"/>
      </top>
      <bottom/>
      <diagonal/>
    </border>
    <border>
      <left style="dashed">
        <color theme="0"/>
      </left>
      <right style="dashed">
        <color theme="0"/>
      </right>
      <top/>
      <bottom/>
      <diagonal/>
    </border>
    <border>
      <left style="dashed">
        <color theme="0"/>
      </left>
      <right style="medium">
        <color indexed="64"/>
      </right>
      <top style="double">
        <color theme="0"/>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theme="3"/>
      </top>
      <bottom/>
      <diagonal/>
    </border>
    <border>
      <left style="thin">
        <color indexed="64"/>
      </left>
      <right/>
      <top/>
      <bottom style="hair">
        <color theme="3"/>
      </bottom>
      <diagonal/>
    </border>
    <border>
      <left style="thin">
        <color indexed="64"/>
      </left>
      <right style="hair">
        <color indexed="64"/>
      </right>
      <top style="hair">
        <color theme="3"/>
      </top>
      <bottom style="hair">
        <color indexed="64"/>
      </bottom>
      <diagonal/>
    </border>
    <border>
      <left style="hair">
        <color indexed="64"/>
      </left>
      <right style="hair">
        <color indexed="64"/>
      </right>
      <top style="hair">
        <color theme="3"/>
      </top>
      <bottom style="hair">
        <color indexed="64"/>
      </bottom>
      <diagonal/>
    </border>
    <border>
      <left style="hair">
        <color indexed="64"/>
      </left>
      <right style="thin">
        <color indexed="64"/>
      </right>
      <top style="hair">
        <color theme="3"/>
      </top>
      <bottom style="hair">
        <color indexed="64"/>
      </bottom>
      <diagonal/>
    </border>
    <border>
      <left/>
      <right/>
      <top style="hair">
        <color indexed="64"/>
      </top>
      <bottom/>
      <diagonal/>
    </border>
    <border>
      <left/>
      <right style="thin">
        <color indexed="64"/>
      </right>
      <top style="hair">
        <color indexed="64"/>
      </top>
      <bottom/>
      <diagonal/>
    </border>
  </borders>
  <cellStyleXfs count="5">
    <xf numFmtId="0" fontId="0" fillId="0" borderId="0"/>
    <xf numFmtId="9" fontId="2" fillId="0" borderId="0" applyFont="0" applyFill="0" applyBorder="0" applyAlignment="0" applyProtection="0"/>
    <xf numFmtId="164"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cellStyleXfs>
  <cellXfs count="396">
    <xf numFmtId="0" fontId="0" fillId="0" borderId="0" xfId="0"/>
    <xf numFmtId="0" fontId="0" fillId="0" borderId="1" xfId="0" applyBorder="1"/>
    <xf numFmtId="0" fontId="8" fillId="3" borderId="4" xfId="0" applyFont="1" applyFill="1" applyBorder="1" applyAlignment="1">
      <alignment horizontal="center" vertical="center"/>
    </xf>
    <xf numFmtId="0" fontId="9" fillId="3" borderId="3" xfId="0" applyFont="1" applyFill="1" applyBorder="1" applyAlignment="1">
      <alignment horizontal="center" vertical="center"/>
    </xf>
    <xf numFmtId="9" fontId="7" fillId="0" borderId="3" xfId="1" applyFont="1" applyFill="1" applyBorder="1" applyAlignment="1">
      <alignment horizontal="left" vertical="center" indent="1"/>
    </xf>
    <xf numFmtId="0" fontId="9" fillId="3" borderId="2" xfId="0" applyFont="1" applyFill="1" applyBorder="1" applyAlignment="1">
      <alignment horizontal="center" vertical="center" wrapText="1"/>
    </xf>
    <xf numFmtId="0" fontId="5" fillId="4" borderId="0" xfId="0" applyFont="1" applyFill="1" applyAlignment="1">
      <alignment horizontal="left" vertical="center" indent="2"/>
    </xf>
    <xf numFmtId="0" fontId="10" fillId="0" borderId="2" xfId="0" applyFont="1" applyBorder="1" applyAlignment="1">
      <alignment horizontal="left" vertical="top" wrapText="1" indent="2"/>
    </xf>
    <xf numFmtId="0" fontId="6" fillId="0" borderId="5" xfId="0" applyFont="1" applyBorder="1" applyAlignment="1">
      <alignment horizontal="left" vertical="center" wrapText="1" inden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1" fillId="0" borderId="6" xfId="0" applyFont="1" applyBorder="1" applyAlignment="1">
      <alignment horizontal="center" vertical="center" wrapText="1"/>
    </xf>
    <xf numFmtId="0" fontId="12" fillId="5" borderId="1" xfId="0" applyFont="1" applyFill="1" applyBorder="1" applyAlignment="1">
      <alignment horizontal="center" vertical="center" wrapText="1"/>
    </xf>
    <xf numFmtId="0" fontId="13" fillId="0" borderId="1" xfId="0" applyFont="1" applyBorder="1" applyAlignment="1">
      <alignment horizontal="left" vertical="top" wrapText="1"/>
    </xf>
    <xf numFmtId="0" fontId="13" fillId="15" borderId="13" xfId="0" applyFont="1" applyFill="1" applyBorder="1" applyAlignment="1">
      <alignment horizontal="left" vertical="top" wrapText="1"/>
    </xf>
    <xf numFmtId="0" fontId="13" fillId="15" borderId="12" xfId="0" applyFont="1" applyFill="1" applyBorder="1" applyAlignment="1">
      <alignment horizontal="left" vertical="top" wrapText="1"/>
    </xf>
    <xf numFmtId="0" fontId="13" fillId="16" borderId="12" xfId="0" applyFont="1" applyFill="1" applyBorder="1" applyAlignment="1">
      <alignment horizontal="left" vertical="top" wrapText="1"/>
    </xf>
    <xf numFmtId="0" fontId="13" fillId="15" borderId="15" xfId="0" applyFont="1" applyFill="1" applyBorder="1" applyAlignment="1">
      <alignment horizontal="left" vertical="top" wrapText="1"/>
    </xf>
    <xf numFmtId="0" fontId="13" fillId="15" borderId="14" xfId="0" applyFont="1" applyFill="1" applyBorder="1" applyAlignment="1">
      <alignment horizontal="left" vertical="top" wrapText="1"/>
    </xf>
    <xf numFmtId="0" fontId="13" fillId="15" borderId="16" xfId="0" applyFont="1" applyFill="1" applyBorder="1" applyAlignment="1">
      <alignment horizontal="left" vertical="top" wrapText="1"/>
    </xf>
    <xf numFmtId="0" fontId="15" fillId="0" borderId="0" xfId="0" applyFont="1" applyAlignment="1">
      <alignment horizontal="center" vertical="center" wrapText="1"/>
    </xf>
    <xf numFmtId="0" fontId="12" fillId="17" borderId="1" xfId="0" applyFont="1" applyFill="1" applyBorder="1" applyAlignment="1">
      <alignment horizontal="center" vertical="center" wrapText="1"/>
    </xf>
    <xf numFmtId="0" fontId="1" fillId="0" borderId="17" xfId="0" applyFont="1" applyBorder="1" applyAlignment="1">
      <alignment horizontal="center" vertical="center"/>
    </xf>
    <xf numFmtId="0" fontId="0" fillId="0" borderId="1" xfId="0" applyBorder="1" applyAlignment="1">
      <alignment horizontal="left" vertical="top" wrapText="1"/>
    </xf>
    <xf numFmtId="0" fontId="11" fillId="0" borderId="1" xfId="0" applyFont="1" applyBorder="1" applyAlignment="1">
      <alignment vertical="center"/>
    </xf>
    <xf numFmtId="0" fontId="18" fillId="0" borderId="0" xfId="0" applyFont="1"/>
    <xf numFmtId="0" fontId="17" fillId="0" borderId="0" xfId="0" applyFont="1"/>
    <xf numFmtId="0" fontId="19" fillId="0" borderId="0" xfId="0" applyFont="1" applyAlignment="1">
      <alignment horizontal="left"/>
    </xf>
    <xf numFmtId="0" fontId="16" fillId="0" borderId="0" xfId="0" applyFont="1" applyAlignment="1">
      <alignment horizontal="left"/>
    </xf>
    <xf numFmtId="0" fontId="18" fillId="0" borderId="0" xfId="0" applyFont="1" applyAlignment="1">
      <alignment wrapText="1"/>
    </xf>
    <xf numFmtId="0" fontId="25" fillId="0" borderId="0" xfId="0" applyFont="1" applyAlignment="1">
      <alignment horizontal="left" vertical="center" wrapText="1" indent="1"/>
    </xf>
    <xf numFmtId="0" fontId="26" fillId="0" borderId="0" xfId="0" applyFont="1" applyAlignment="1">
      <alignment horizontal="center" vertical="center"/>
    </xf>
    <xf numFmtId="0" fontId="27" fillId="0" borderId="0" xfId="0" applyFont="1"/>
    <xf numFmtId="0" fontId="28" fillId="0" borderId="0" xfId="0" applyFont="1"/>
    <xf numFmtId="0" fontId="6" fillId="0" borderId="0" xfId="0" applyFont="1" applyAlignment="1">
      <alignment horizontal="left" vertical="center" wrapText="1" indent="1"/>
    </xf>
    <xf numFmtId="0" fontId="29" fillId="0" borderId="0" xfId="0" applyFont="1" applyAlignment="1">
      <alignment horizontal="center" vertical="center"/>
    </xf>
    <xf numFmtId="0" fontId="7" fillId="0" borderId="0" xfId="0" applyFont="1"/>
    <xf numFmtId="0" fontId="30" fillId="0" borderId="0" xfId="0" applyFont="1" applyAlignment="1">
      <alignment horizontal="left" vertical="center"/>
    </xf>
    <xf numFmtId="0" fontId="27" fillId="0" borderId="0" xfId="0" applyFont="1" applyAlignment="1">
      <alignment vertical="top"/>
    </xf>
    <xf numFmtId="0" fontId="31" fillId="22" borderId="1" xfId="0" applyFont="1" applyFill="1" applyBorder="1" applyAlignment="1">
      <alignment horizontal="justify" vertical="center" wrapText="1"/>
    </xf>
    <xf numFmtId="0" fontId="31" fillId="22" borderId="1" xfId="0" applyFont="1" applyFill="1" applyBorder="1" applyAlignment="1">
      <alignment horizontal="center" vertical="center" wrapText="1"/>
    </xf>
    <xf numFmtId="0" fontId="14" fillId="2" borderId="21" xfId="0" applyFont="1" applyFill="1" applyBorder="1" applyAlignment="1">
      <alignment horizontal="left" vertical="justify" wrapText="1" indent="1"/>
    </xf>
    <xf numFmtId="0" fontId="4" fillId="2" borderId="22" xfId="0" applyFont="1" applyFill="1" applyBorder="1" applyAlignment="1">
      <alignment horizontal="left" vertical="justify" indent="1"/>
    </xf>
    <xf numFmtId="0" fontId="4" fillId="2" borderId="23" xfId="0" applyFont="1" applyFill="1" applyBorder="1" applyAlignment="1">
      <alignment horizontal="left" vertical="justify" indent="1"/>
    </xf>
    <xf numFmtId="0" fontId="20" fillId="0" borderId="0" xfId="0" applyFont="1" applyAlignment="1">
      <alignment horizontal="left" vertical="center" wrapText="1" indent="1"/>
    </xf>
    <xf numFmtId="0" fontId="20" fillId="0" borderId="0" xfId="0" applyFont="1" applyAlignment="1">
      <alignment horizontal="left" vertical="center" indent="1"/>
    </xf>
    <xf numFmtId="0" fontId="33" fillId="0" borderId="0" xfId="0" applyFont="1"/>
    <xf numFmtId="0" fontId="32" fillId="0" borderId="0" xfId="0" applyFont="1" applyAlignment="1">
      <alignment horizontal="left" vertical="center" wrapText="1"/>
    </xf>
    <xf numFmtId="0" fontId="1" fillId="14" borderId="2" xfId="0" applyFont="1" applyFill="1" applyBorder="1" applyAlignment="1">
      <alignment horizontal="center" vertical="center"/>
    </xf>
    <xf numFmtId="0" fontId="14" fillId="10" borderId="2" xfId="0" applyFont="1" applyFill="1" applyBorder="1" applyAlignment="1">
      <alignment horizontal="center" vertical="center" wrapText="1"/>
    </xf>
    <xf numFmtId="0" fontId="14" fillId="11" borderId="2" xfId="0" applyFont="1" applyFill="1" applyBorder="1" applyAlignment="1">
      <alignment horizontal="center" vertical="center" wrapText="1"/>
    </xf>
    <xf numFmtId="0" fontId="14" fillId="8" borderId="2" xfId="0" applyFont="1" applyFill="1" applyBorder="1" applyAlignment="1">
      <alignment horizontal="center" vertical="center" wrapText="1"/>
    </xf>
    <xf numFmtId="0" fontId="14" fillId="9" borderId="2"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0" borderId="1" xfId="0" applyFont="1" applyBorder="1" applyAlignment="1">
      <alignment horizontal="left" vertical="center" wrapText="1" indent="1"/>
    </xf>
    <xf numFmtId="0" fontId="14" fillId="0" borderId="1" xfId="0" applyFont="1" applyBorder="1" applyAlignment="1">
      <alignment horizontal="center" vertical="center" wrapText="1"/>
    </xf>
    <xf numFmtId="0" fontId="33" fillId="0" borderId="0" xfId="0" applyFont="1" applyAlignment="1">
      <alignment horizontal="center" wrapText="1"/>
    </xf>
    <xf numFmtId="0" fontId="33" fillId="0" borderId="0" xfId="0" applyFont="1" applyAlignment="1">
      <alignment horizontal="center"/>
    </xf>
    <xf numFmtId="0" fontId="14" fillId="0" borderId="0" xfId="0" applyFont="1" applyAlignment="1">
      <alignment horizontal="center" wrapText="1"/>
    </xf>
    <xf numFmtId="0" fontId="14" fillId="0" borderId="0" xfId="0" applyFont="1"/>
    <xf numFmtId="0" fontId="4" fillId="0" borderId="28" xfId="0" applyFont="1" applyBorder="1" applyAlignment="1">
      <alignment horizontal="left" vertical="center"/>
    </xf>
    <xf numFmtId="0" fontId="4" fillId="0" borderId="29" xfId="0" applyFont="1" applyBorder="1" applyAlignment="1">
      <alignment horizontal="left" vertical="center"/>
    </xf>
    <xf numFmtId="0" fontId="14" fillId="0" borderId="30" xfId="0" applyFont="1" applyBorder="1" applyAlignment="1">
      <alignment horizontal="center" vertical="center"/>
    </xf>
    <xf numFmtId="0" fontId="14" fillId="0" borderId="0" xfId="0" applyFont="1" applyAlignment="1">
      <alignment horizontal="center" vertical="center"/>
    </xf>
    <xf numFmtId="0" fontId="37" fillId="0" borderId="38" xfId="0" applyFont="1" applyBorder="1" applyAlignment="1">
      <alignment horizontal="left" vertical="center" indent="2"/>
    </xf>
    <xf numFmtId="0" fontId="37" fillId="0" borderId="38" xfId="0" applyFont="1" applyBorder="1" applyAlignment="1">
      <alignment horizontal="center" vertical="center"/>
    </xf>
    <xf numFmtId="9" fontId="14" fillId="0" borderId="38" xfId="0" applyNumberFormat="1" applyFont="1" applyBorder="1" applyAlignment="1">
      <alignment horizontal="left" indent="2"/>
    </xf>
    <xf numFmtId="0" fontId="36" fillId="0" borderId="38" xfId="0" quotePrefix="1" applyFont="1" applyBorder="1" applyAlignment="1">
      <alignment horizontal="left" vertical="center" wrapText="1" indent="4"/>
    </xf>
    <xf numFmtId="0" fontId="38" fillId="0" borderId="38" xfId="0" applyFont="1" applyBorder="1" applyAlignment="1">
      <alignment horizontal="center" wrapText="1"/>
    </xf>
    <xf numFmtId="0" fontId="1" fillId="14" borderId="2" xfId="0" applyFont="1" applyFill="1" applyBorder="1" applyAlignment="1">
      <alignment horizontal="center" vertical="center" wrapText="1"/>
    </xf>
    <xf numFmtId="167" fontId="14" fillId="0" borderId="2" xfId="4" applyNumberFormat="1" applyFont="1" applyFill="1" applyBorder="1" applyAlignment="1">
      <alignment horizontal="center" vertical="center"/>
    </xf>
    <xf numFmtId="0" fontId="41" fillId="17" borderId="1" xfId="0" applyFont="1" applyFill="1" applyBorder="1" applyAlignment="1">
      <alignment horizontal="center" vertical="center" wrapText="1"/>
    </xf>
    <xf numFmtId="0" fontId="31" fillId="23" borderId="13" xfId="0" applyFont="1" applyFill="1" applyBorder="1" applyAlignment="1">
      <alignment horizontal="left" vertical="top" wrapText="1"/>
    </xf>
    <xf numFmtId="0" fontId="31" fillId="15" borderId="0" xfId="0" applyFont="1" applyFill="1" applyAlignment="1">
      <alignment horizontal="left" vertical="top" wrapText="1"/>
    </xf>
    <xf numFmtId="0" fontId="31" fillId="15" borderId="13" xfId="0" applyFont="1" applyFill="1" applyBorder="1" applyAlignment="1" applyProtection="1">
      <alignment horizontal="left" vertical="top" wrapText="1"/>
      <protection locked="0"/>
    </xf>
    <xf numFmtId="0" fontId="31" fillId="15" borderId="12" xfId="0" applyFont="1" applyFill="1" applyBorder="1" applyAlignment="1" applyProtection="1">
      <alignment horizontal="left" vertical="top" wrapText="1"/>
      <protection locked="0"/>
    </xf>
    <xf numFmtId="0" fontId="36" fillId="0" borderId="30" xfId="0" applyFont="1" applyBorder="1" applyAlignment="1">
      <alignment horizontal="center" vertical="center" wrapText="1"/>
    </xf>
    <xf numFmtId="0" fontId="36" fillId="0" borderId="0" xfId="0" applyFont="1" applyAlignment="1">
      <alignment horizontal="center" vertical="center" wrapText="1"/>
    </xf>
    <xf numFmtId="0" fontId="0" fillId="0" borderId="30" xfId="0" applyBorder="1" applyAlignment="1">
      <alignment horizontal="center" vertical="top" wrapText="1"/>
    </xf>
    <xf numFmtId="0" fontId="0" fillId="0" borderId="0" xfId="0" applyAlignment="1">
      <alignment horizontal="center" vertical="top" wrapText="1"/>
    </xf>
    <xf numFmtId="0" fontId="40" fillId="0" borderId="10" xfId="0" applyFont="1" applyBorder="1" applyAlignment="1">
      <alignment vertical="center"/>
    </xf>
    <xf numFmtId="0" fontId="40" fillId="0" borderId="11" xfId="0" applyFont="1" applyBorder="1" applyAlignment="1">
      <alignment vertical="center"/>
    </xf>
    <xf numFmtId="0" fontId="24" fillId="0" borderId="0" xfId="0" applyFont="1" applyAlignment="1">
      <alignment vertical="center"/>
    </xf>
    <xf numFmtId="0" fontId="0" fillId="0" borderId="1" xfId="0" applyBorder="1" applyAlignment="1" applyProtection="1">
      <alignment horizontal="left" vertical="top" wrapText="1"/>
      <protection locked="0"/>
    </xf>
    <xf numFmtId="0" fontId="4" fillId="20" borderId="18" xfId="0" applyFont="1" applyFill="1" applyBorder="1" applyAlignment="1">
      <alignment horizontal="left" vertical="center" indent="1"/>
    </xf>
    <xf numFmtId="0" fontId="32" fillId="20" borderId="19" xfId="0" applyFont="1" applyFill="1" applyBorder="1" applyAlignment="1">
      <alignment horizontal="center" vertical="center"/>
    </xf>
    <xf numFmtId="0" fontId="32" fillId="20" borderId="20" xfId="0" applyFont="1" applyFill="1" applyBorder="1" applyAlignment="1">
      <alignment horizontal="center" vertical="center"/>
    </xf>
    <xf numFmtId="0" fontId="1" fillId="14" borderId="40" xfId="0" applyFont="1" applyFill="1" applyBorder="1" applyAlignment="1">
      <alignment horizontal="center" vertical="center"/>
    </xf>
    <xf numFmtId="0" fontId="1" fillId="14" borderId="42" xfId="0" applyFont="1" applyFill="1" applyBorder="1" applyAlignment="1">
      <alignment horizontal="center" vertical="center"/>
    </xf>
    <xf numFmtId="9" fontId="0" fillId="0" borderId="44" xfId="1" applyFont="1" applyFill="1" applyBorder="1" applyAlignment="1">
      <alignment horizontal="center" vertical="center"/>
    </xf>
    <xf numFmtId="9" fontId="0" fillId="0" borderId="46" xfId="1" applyFont="1" applyFill="1" applyBorder="1" applyAlignment="1">
      <alignment horizontal="center" vertical="center"/>
    </xf>
    <xf numFmtId="9" fontId="0" fillId="0" borderId="47" xfId="1" applyFont="1" applyFill="1" applyBorder="1" applyAlignment="1">
      <alignment horizontal="left" vertical="center" indent="1"/>
    </xf>
    <xf numFmtId="9" fontId="14" fillId="0" borderId="42" xfId="1" applyFont="1" applyFill="1" applyBorder="1" applyAlignment="1">
      <alignment horizontal="left" vertical="center" wrapText="1" indent="1"/>
    </xf>
    <xf numFmtId="9" fontId="14" fillId="0" borderId="42" xfId="1" applyFont="1" applyFill="1" applyBorder="1" applyAlignment="1">
      <alignment horizontal="left" vertical="center" indent="1"/>
    </xf>
    <xf numFmtId="0" fontId="0" fillId="0" borderId="39" xfId="0" applyBorder="1" applyAlignment="1">
      <alignment horizontal="center" vertical="top" wrapText="1"/>
    </xf>
    <xf numFmtId="9" fontId="14" fillId="0" borderId="49" xfId="1" applyFont="1" applyFill="1" applyBorder="1" applyAlignment="1">
      <alignment horizontal="left" vertical="center" indent="1"/>
    </xf>
    <xf numFmtId="0" fontId="1" fillId="14" borderId="53" xfId="0" applyFont="1" applyFill="1" applyBorder="1" applyAlignment="1">
      <alignment horizontal="center" vertical="center"/>
    </xf>
    <xf numFmtId="0" fontId="33" fillId="0" borderId="57" xfId="0" applyFont="1" applyBorder="1"/>
    <xf numFmtId="0" fontId="33" fillId="0" borderId="39" xfId="0" applyFont="1" applyBorder="1" applyAlignment="1">
      <alignment horizontal="center" wrapText="1"/>
    </xf>
    <xf numFmtId="0" fontId="33" fillId="0" borderId="57" xfId="0" applyFont="1" applyBorder="1" applyAlignment="1">
      <alignment horizontal="left" vertical="center"/>
    </xf>
    <xf numFmtId="0" fontId="14" fillId="0" borderId="42" xfId="0" applyFont="1" applyBorder="1" applyAlignment="1">
      <alignment horizontal="left" vertical="center" wrapText="1" indent="1"/>
    </xf>
    <xf numFmtId="0" fontId="14" fillId="0" borderId="49" xfId="0" applyFont="1" applyBorder="1" applyAlignment="1">
      <alignment horizontal="left" vertical="center" wrapText="1" indent="1"/>
    </xf>
    <xf numFmtId="0" fontId="33" fillId="21" borderId="58" xfId="0" applyFont="1" applyFill="1" applyBorder="1" applyAlignment="1">
      <alignment horizontal="center" vertical="center" wrapText="1"/>
    </xf>
    <xf numFmtId="0" fontId="4" fillId="20" borderId="19" xfId="0" applyFont="1" applyFill="1" applyBorder="1" applyAlignment="1">
      <alignment horizontal="left" vertical="center" indent="1"/>
    </xf>
    <xf numFmtId="0" fontId="4" fillId="20" borderId="20" xfId="0" applyFont="1" applyFill="1" applyBorder="1" applyAlignment="1">
      <alignment horizontal="left" vertical="center" indent="1"/>
    </xf>
    <xf numFmtId="0" fontId="14" fillId="0" borderId="45" xfId="0" applyFont="1" applyBorder="1" applyAlignment="1">
      <alignment horizontal="center" vertical="center"/>
    </xf>
    <xf numFmtId="0" fontId="14" fillId="0" borderId="39" xfId="0" applyFont="1" applyBorder="1" applyAlignment="1">
      <alignment horizontal="center" vertical="center"/>
    </xf>
    <xf numFmtId="0" fontId="36" fillId="0" borderId="39" xfId="0" applyFont="1" applyBorder="1" applyAlignment="1">
      <alignment horizontal="center" vertical="center" wrapText="1"/>
    </xf>
    <xf numFmtId="0" fontId="37" fillId="0" borderId="62" xfId="0" applyFont="1" applyBorder="1" applyAlignment="1">
      <alignment horizontal="center" vertical="center"/>
    </xf>
    <xf numFmtId="0" fontId="36" fillId="0" borderId="62" xfId="0" quotePrefix="1" applyFont="1" applyBorder="1" applyAlignment="1">
      <alignment horizontal="center" vertical="center" wrapText="1"/>
    </xf>
    <xf numFmtId="2" fontId="14" fillId="0" borderId="62" xfId="0" quotePrefix="1" applyNumberFormat="1" applyFont="1" applyBorder="1" applyAlignment="1">
      <alignment horizontal="center" vertical="center" wrapText="1"/>
    </xf>
    <xf numFmtId="167" fontId="14" fillId="0" borderId="58" xfId="4" applyNumberFormat="1" applyFont="1" applyFill="1" applyBorder="1" applyAlignment="1">
      <alignment horizontal="center" vertical="center"/>
    </xf>
    <xf numFmtId="0" fontId="1" fillId="14" borderId="1" xfId="0" applyFont="1" applyFill="1" applyBorder="1" applyAlignment="1">
      <alignment horizontal="center" vertical="center" wrapText="1"/>
    </xf>
    <xf numFmtId="0" fontId="1" fillId="0" borderId="1" xfId="0" applyFont="1" applyBorder="1" applyAlignment="1">
      <alignment horizontal="center" vertical="center"/>
    </xf>
    <xf numFmtId="0" fontId="14"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14" fillId="0" borderId="1" xfId="0" applyFont="1" applyBorder="1" applyAlignment="1" applyProtection="1">
      <alignment horizontal="left" vertical="top" wrapText="1"/>
      <protection locked="0"/>
    </xf>
    <xf numFmtId="0" fontId="1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wrapText="1"/>
      <protection locked="0"/>
    </xf>
    <xf numFmtId="0" fontId="21" fillId="14" borderId="1" xfId="0" applyFont="1"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166" fontId="20" fillId="14" borderId="1" xfId="4" applyNumberFormat="1" applyFont="1" applyFill="1" applyBorder="1" applyAlignment="1">
      <alignment horizontal="center" vertical="center"/>
    </xf>
    <xf numFmtId="1" fontId="20" fillId="14" borderId="1" xfId="0" applyNumberFormat="1" applyFont="1" applyFill="1" applyBorder="1" applyAlignment="1">
      <alignment horizontal="center" vertical="center"/>
    </xf>
    <xf numFmtId="0" fontId="4" fillId="18" borderId="1" xfId="0" applyFont="1" applyFill="1" applyBorder="1" applyAlignment="1">
      <alignment horizontal="center" vertical="center" wrapText="1"/>
    </xf>
    <xf numFmtId="0" fontId="22" fillId="18" borderId="1" xfId="0" applyFont="1" applyFill="1" applyBorder="1" applyAlignment="1">
      <alignment horizontal="center" vertical="center" wrapText="1"/>
    </xf>
    <xf numFmtId="165" fontId="0" fillId="18" borderId="1" xfId="1" quotePrefix="1" applyNumberFormat="1" applyFont="1" applyFill="1" applyBorder="1" applyAlignment="1">
      <alignment horizontal="center" vertical="center"/>
    </xf>
    <xf numFmtId="165" fontId="0" fillId="19" borderId="1" xfId="1" quotePrefix="1" applyNumberFormat="1" applyFont="1" applyFill="1" applyBorder="1" applyAlignment="1">
      <alignment horizontal="center" vertical="center"/>
    </xf>
    <xf numFmtId="0" fontId="1" fillId="0" borderId="1" xfId="0" applyFont="1" applyBorder="1" applyAlignment="1" applyProtection="1">
      <alignment horizontal="center" vertical="center"/>
      <protection locked="0"/>
    </xf>
    <xf numFmtId="0" fontId="39" fillId="0" borderId="1" xfId="0" applyFont="1" applyBorder="1" applyAlignment="1">
      <alignment horizontal="left" vertical="center"/>
    </xf>
    <xf numFmtId="0" fontId="45" fillId="0" borderId="11" xfId="0" applyFont="1" applyBorder="1" applyAlignment="1">
      <alignment horizontal="right" vertical="center" wrapText="1"/>
    </xf>
    <xf numFmtId="0" fontId="46" fillId="0" borderId="1" xfId="0" applyFont="1" applyBorder="1" applyAlignment="1">
      <alignment horizontal="left" vertical="center" wrapText="1"/>
    </xf>
    <xf numFmtId="0" fontId="0" fillId="0" borderId="0" xfId="0" applyAlignment="1">
      <alignment vertical="center"/>
    </xf>
    <xf numFmtId="0" fontId="45" fillId="6" borderId="8" xfId="0" applyFont="1" applyFill="1" applyBorder="1" applyAlignment="1">
      <alignment horizontal="left"/>
    </xf>
    <xf numFmtId="0" fontId="45" fillId="6" borderId="0" xfId="0" applyFont="1" applyFill="1" applyAlignment="1">
      <alignment horizontal="left"/>
    </xf>
    <xf numFmtId="0" fontId="45" fillId="1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wrapText="1"/>
    </xf>
    <xf numFmtId="0" fontId="48" fillId="0" borderId="0" xfId="0" applyFont="1" applyAlignment="1">
      <alignment vertical="center"/>
    </xf>
    <xf numFmtId="0" fontId="49" fillId="0" borderId="0" xfId="0" applyFont="1" applyAlignment="1">
      <alignment horizontal="center" vertical="center"/>
    </xf>
    <xf numFmtId="0" fontId="45" fillId="0" borderId="0" xfId="0" applyFont="1" applyAlignment="1">
      <alignment horizontal="left" vertical="center" wrapText="1"/>
    </xf>
    <xf numFmtId="0" fontId="49" fillId="2" borderId="1" xfId="0" applyFont="1" applyFill="1" applyBorder="1" applyAlignment="1">
      <alignment horizontal="center" vertical="center" wrapText="1"/>
    </xf>
    <xf numFmtId="0" fontId="35" fillId="14" borderId="1" xfId="0" applyFont="1" applyFill="1" applyBorder="1" applyAlignment="1">
      <alignment horizontal="center" vertical="center" wrapText="1"/>
    </xf>
    <xf numFmtId="0" fontId="4" fillId="14" borderId="1" xfId="0" applyFont="1" applyFill="1" applyBorder="1" applyAlignment="1">
      <alignment horizontal="center" vertical="center" wrapText="1"/>
    </xf>
    <xf numFmtId="1" fontId="0" fillId="18" borderId="1" xfId="0" applyNumberFormat="1" applyFill="1" applyBorder="1" applyAlignment="1">
      <alignment horizontal="center" vertical="center"/>
    </xf>
    <xf numFmtId="2" fontId="0" fillId="19" borderId="1" xfId="0" applyNumberFormat="1" applyFill="1" applyBorder="1" applyAlignment="1">
      <alignment horizontal="center" vertical="center"/>
    </xf>
    <xf numFmtId="0" fontId="0" fillId="19" borderId="1" xfId="0" applyFill="1" applyBorder="1" applyAlignment="1">
      <alignment horizontal="left" vertical="center"/>
    </xf>
    <xf numFmtId="0" fontId="0" fillId="6" borderId="1" xfId="0" applyFill="1" applyBorder="1" applyAlignment="1" applyProtection="1">
      <alignment horizontal="left" vertical="top" wrapText="1"/>
      <protection locked="0"/>
    </xf>
    <xf numFmtId="0" fontId="0" fillId="0" borderId="0" xfId="0" applyAlignment="1">
      <alignment horizontal="left"/>
    </xf>
    <xf numFmtId="0" fontId="39" fillId="0" borderId="1" xfId="0" applyFont="1" applyBorder="1" applyAlignment="1">
      <alignment horizontal="left" vertical="center" indent="1"/>
    </xf>
    <xf numFmtId="0" fontId="46" fillId="0" borderId="1" xfId="0" applyFont="1" applyBorder="1" applyAlignment="1" applyProtection="1">
      <alignment horizontal="left" vertical="center" wrapText="1" indent="1"/>
      <protection locked="0"/>
    </xf>
    <xf numFmtId="0" fontId="0" fillId="6" borderId="1" xfId="0" applyFill="1" applyBorder="1" applyAlignment="1" applyProtection="1">
      <alignment horizontal="center" vertical="center" wrapText="1"/>
      <protection locked="0"/>
    </xf>
    <xf numFmtId="14" fontId="39" fillId="0" borderId="9" xfId="0" applyNumberFormat="1" applyFont="1" applyBorder="1" applyAlignment="1">
      <alignment horizontal="left" vertical="center"/>
    </xf>
    <xf numFmtId="0" fontId="15" fillId="0" borderId="0" xfId="0" applyFont="1" applyAlignment="1">
      <alignment vertical="center" wrapText="1"/>
    </xf>
    <xf numFmtId="0" fontId="36" fillId="0" borderId="22" xfId="0" applyFont="1" applyBorder="1" applyAlignment="1">
      <alignment horizontal="center" vertical="center" wrapText="1"/>
    </xf>
    <xf numFmtId="0" fontId="36" fillId="0" borderId="23" xfId="0" applyFont="1" applyBorder="1" applyAlignment="1">
      <alignment horizontal="center" vertical="center" wrapText="1"/>
    </xf>
    <xf numFmtId="0" fontId="55" fillId="14" borderId="0" xfId="0" applyFont="1" applyFill="1" applyAlignment="1">
      <alignment horizontal="center" wrapText="1"/>
    </xf>
    <xf numFmtId="0" fontId="17" fillId="0" borderId="0" xfId="0" applyFont="1" applyAlignment="1">
      <alignment horizontal="left" indent="1"/>
    </xf>
    <xf numFmtId="0" fontId="56" fillId="6" borderId="0" xfId="0" applyFont="1" applyFill="1" applyAlignment="1">
      <alignment horizontal="left" indent="1"/>
    </xf>
    <xf numFmtId="0" fontId="57" fillId="6" borderId="0" xfId="0" applyFont="1" applyFill="1" applyAlignment="1">
      <alignment vertical="center"/>
    </xf>
    <xf numFmtId="0" fontId="59" fillId="7" borderId="71" xfId="0" applyFont="1" applyFill="1" applyBorder="1" applyAlignment="1">
      <alignment horizontal="center" vertical="center"/>
    </xf>
    <xf numFmtId="0" fontId="60" fillId="6" borderId="0" xfId="0" applyFont="1" applyFill="1" applyAlignment="1">
      <alignment horizontal="center" vertical="center"/>
    </xf>
    <xf numFmtId="0" fontId="61" fillId="8" borderId="0" xfId="0" applyFont="1" applyFill="1" applyAlignment="1">
      <alignment horizontal="left" vertical="center" wrapText="1"/>
    </xf>
    <xf numFmtId="0" fontId="60" fillId="9" borderId="0" xfId="0" applyFont="1" applyFill="1" applyAlignment="1">
      <alignment horizontal="left" vertical="center" wrapText="1"/>
    </xf>
    <xf numFmtId="0" fontId="61" fillId="7" borderId="0" xfId="0" applyFont="1" applyFill="1" applyAlignment="1">
      <alignment horizontal="left" vertical="center" wrapText="1"/>
    </xf>
    <xf numFmtId="0" fontId="60" fillId="9" borderId="73" xfId="0" applyFont="1" applyFill="1" applyBorder="1" applyAlignment="1">
      <alignment horizontal="center" vertical="center"/>
    </xf>
    <xf numFmtId="0" fontId="61" fillId="10" borderId="0" xfId="0" applyFont="1" applyFill="1" applyAlignment="1">
      <alignment horizontal="left" vertical="center" wrapText="1"/>
    </xf>
    <xf numFmtId="0" fontId="60" fillId="8" borderId="73" xfId="0" applyFont="1" applyFill="1" applyBorder="1" applyAlignment="1">
      <alignment horizontal="center" vertical="center"/>
    </xf>
    <xf numFmtId="0" fontId="60" fillId="11" borderId="73" xfId="0" applyFont="1" applyFill="1" applyBorder="1" applyAlignment="1">
      <alignment horizontal="center" vertical="center"/>
    </xf>
    <xf numFmtId="0" fontId="59" fillId="10" borderId="75" xfId="0" applyFont="1" applyFill="1" applyBorder="1" applyAlignment="1">
      <alignment horizontal="center" vertical="center"/>
    </xf>
    <xf numFmtId="0" fontId="57" fillId="6" borderId="8" xfId="0" applyFont="1" applyFill="1" applyBorder="1" applyAlignment="1">
      <alignment vertical="center"/>
    </xf>
    <xf numFmtId="0" fontId="62" fillId="6" borderId="0" xfId="0" applyFont="1" applyFill="1" applyAlignment="1">
      <alignment horizontal="center" vertical="top"/>
    </xf>
    <xf numFmtId="0" fontId="62" fillId="6" borderId="76" xfId="0" applyFont="1" applyFill="1" applyBorder="1" applyAlignment="1">
      <alignment horizontal="center" vertical="top"/>
    </xf>
    <xf numFmtId="0" fontId="59" fillId="10" borderId="77" xfId="0" applyFont="1" applyFill="1" applyBorder="1" applyAlignment="1">
      <alignment horizontal="center" vertical="center"/>
    </xf>
    <xf numFmtId="0" fontId="60" fillId="12" borderId="78" xfId="0" applyFont="1" applyFill="1" applyBorder="1" applyAlignment="1">
      <alignment horizontal="center" vertical="center"/>
    </xf>
    <xf numFmtId="0" fontId="60" fillId="13" borderId="78" xfId="0" applyFont="1" applyFill="1" applyBorder="1" applyAlignment="1">
      <alignment horizontal="center" vertical="center"/>
    </xf>
    <xf numFmtId="0" fontId="60" fillId="9" borderId="78" xfId="0" applyFont="1" applyFill="1" applyBorder="1" applyAlignment="1">
      <alignment horizontal="center" vertical="center"/>
    </xf>
    <xf numFmtId="0" fontId="59" fillId="24" borderId="79" xfId="0" applyFont="1" applyFill="1" applyBorder="1" applyAlignment="1">
      <alignment horizontal="center" vertical="center"/>
    </xf>
    <xf numFmtId="0" fontId="63" fillId="14" borderId="80" xfId="0" applyFont="1" applyFill="1" applyBorder="1" applyAlignment="1">
      <alignment horizontal="center" vertical="center"/>
    </xf>
    <xf numFmtId="0" fontId="63" fillId="14" borderId="81" xfId="0" applyFont="1" applyFill="1" applyBorder="1" applyAlignment="1">
      <alignment horizontal="center" vertical="center"/>
    </xf>
    <xf numFmtId="0" fontId="63" fillId="14" borderId="82" xfId="0" applyFont="1" applyFill="1" applyBorder="1" applyAlignment="1">
      <alignment horizontal="center" vertical="center"/>
    </xf>
    <xf numFmtId="0" fontId="57" fillId="6" borderId="80" xfId="0" applyFont="1" applyFill="1" applyBorder="1" applyAlignment="1">
      <alignment vertical="center"/>
    </xf>
    <xf numFmtId="0" fontId="57" fillId="6" borderId="81" xfId="0" applyFont="1" applyFill="1" applyBorder="1" applyAlignment="1">
      <alignment vertical="center"/>
    </xf>
    <xf numFmtId="0" fontId="57" fillId="0" borderId="0" xfId="0" applyFont="1" applyAlignment="1">
      <alignment vertical="center"/>
    </xf>
    <xf numFmtId="43" fontId="65" fillId="0" borderId="0" xfId="3" applyFont="1" applyFill="1" applyBorder="1" applyAlignment="1" applyProtection="1">
      <alignment vertical="center"/>
    </xf>
    <xf numFmtId="43" fontId="55" fillId="0" borderId="0" xfId="3" applyFont="1" applyFill="1" applyBorder="1" applyAlignment="1" applyProtection="1">
      <alignment horizontal="center" vertical="center"/>
    </xf>
    <xf numFmtId="0" fontId="66" fillId="0" borderId="0" xfId="0" applyFont="1" applyAlignment="1">
      <alignment horizontal="left" vertical="center" wrapText="1"/>
    </xf>
    <xf numFmtId="0" fontId="60" fillId="0" borderId="0" xfId="0" applyFont="1" applyAlignment="1">
      <alignment horizontal="left" vertical="center" wrapText="1"/>
    </xf>
    <xf numFmtId="0" fontId="62" fillId="0" borderId="0" xfId="0" applyFont="1" applyAlignment="1">
      <alignment horizontal="center" vertical="top"/>
    </xf>
    <xf numFmtId="0" fontId="59" fillId="0" borderId="0" xfId="0" applyFont="1" applyAlignment="1">
      <alignment horizontal="center" vertical="center"/>
    </xf>
    <xf numFmtId="0" fontId="63" fillId="0" borderId="0" xfId="0" applyFont="1" applyAlignment="1">
      <alignment horizontal="center" vertical="center"/>
    </xf>
    <xf numFmtId="0" fontId="64" fillId="0" borderId="0" xfId="0" applyFont="1" applyAlignment="1">
      <alignment horizontal="center" vertical="center"/>
    </xf>
    <xf numFmtId="0" fontId="0" fillId="0" borderId="83" xfId="0" applyBorder="1" applyAlignment="1">
      <alignment horizontal="center"/>
    </xf>
    <xf numFmtId="0" fontId="0" fillId="0" borderId="84" xfId="0" applyBorder="1" applyAlignment="1">
      <alignment horizontal="center"/>
    </xf>
    <xf numFmtId="0" fontId="0" fillId="0" borderId="1" xfId="0" applyBorder="1" applyAlignment="1">
      <alignment horizontal="center"/>
    </xf>
    <xf numFmtId="0" fontId="0" fillId="0" borderId="85" xfId="0" applyBorder="1" applyAlignment="1">
      <alignment horizontal="center"/>
    </xf>
    <xf numFmtId="0" fontId="66" fillId="10" borderId="89" xfId="0" applyFont="1" applyFill="1" applyBorder="1" applyAlignment="1">
      <alignment horizontal="center" vertical="center"/>
    </xf>
    <xf numFmtId="0" fontId="66" fillId="8" borderId="90" xfId="0" applyFont="1" applyFill="1" applyBorder="1" applyAlignment="1">
      <alignment horizontal="center" vertical="center"/>
    </xf>
    <xf numFmtId="0" fontId="60" fillId="9" borderId="89" xfId="0" applyFont="1" applyFill="1" applyBorder="1" applyAlignment="1">
      <alignment horizontal="center" vertical="center"/>
    </xf>
    <xf numFmtId="0" fontId="66" fillId="7" borderId="91" xfId="0" applyFont="1" applyFill="1" applyBorder="1" applyAlignment="1">
      <alignment horizontal="center" vertical="center"/>
    </xf>
    <xf numFmtId="0" fontId="12" fillId="5" borderId="92" xfId="0" applyFont="1" applyFill="1" applyBorder="1" applyAlignment="1">
      <alignment horizontal="center" vertical="center" wrapText="1"/>
    </xf>
    <xf numFmtId="0" fontId="12" fillId="5" borderId="85" xfId="0" applyFont="1" applyFill="1" applyBorder="1" applyAlignment="1">
      <alignment horizontal="center" vertical="center" wrapText="1"/>
    </xf>
    <xf numFmtId="0" fontId="0" fillId="0" borderId="85" xfId="0" applyBorder="1"/>
    <xf numFmtId="0" fontId="4" fillId="0" borderId="92" xfId="0" applyFont="1" applyBorder="1" applyAlignment="1">
      <alignment horizontal="center" vertical="center"/>
    </xf>
    <xf numFmtId="1" fontId="14" fillId="12" borderId="1" xfId="0" applyNumberFormat="1" applyFont="1" applyFill="1" applyBorder="1" applyAlignment="1">
      <alignment horizontal="center" vertical="center" wrapText="1"/>
    </xf>
    <xf numFmtId="1" fontId="14" fillId="0" borderId="85" xfId="0" applyNumberFormat="1" applyFont="1" applyBorder="1" applyAlignment="1">
      <alignment horizontal="center"/>
    </xf>
    <xf numFmtId="1" fontId="14" fillId="0" borderId="1" xfId="0" applyNumberFormat="1" applyFont="1" applyBorder="1" applyAlignment="1">
      <alignment horizontal="center" vertical="center" wrapText="1"/>
    </xf>
    <xf numFmtId="0" fontId="0" fillId="0" borderId="11" xfId="0" applyBorder="1"/>
    <xf numFmtId="0" fontId="0" fillId="0" borderId="93" xfId="0" applyBorder="1"/>
    <xf numFmtId="0" fontId="0" fillId="0" borderId="94" xfId="0" applyBorder="1"/>
    <xf numFmtId="0" fontId="0" fillId="0" borderId="95" xfId="0" applyBorder="1"/>
    <xf numFmtId="0" fontId="36" fillId="0" borderId="0" xfId="0" applyFont="1" applyAlignment="1">
      <alignment vertical="center" wrapText="1"/>
    </xf>
    <xf numFmtId="0" fontId="1" fillId="14" borderId="98" xfId="0" applyFont="1" applyFill="1" applyBorder="1" applyAlignment="1">
      <alignment horizontal="center" vertical="center"/>
    </xf>
    <xf numFmtId="0" fontId="37" fillId="0" borderId="0" xfId="0" applyFont="1" applyAlignment="1">
      <alignment horizontal="left" vertical="center" indent="2"/>
    </xf>
    <xf numFmtId="0" fontId="37" fillId="0" borderId="0" xfId="0" applyFont="1" applyAlignment="1">
      <alignment horizontal="center" vertical="center"/>
    </xf>
    <xf numFmtId="9" fontId="14" fillId="0" borderId="0" xfId="0" applyNumberFormat="1" applyFont="1" applyAlignment="1">
      <alignment horizontal="left" indent="2"/>
    </xf>
    <xf numFmtId="0" fontId="36" fillId="0" borderId="0" xfId="0" quotePrefix="1" applyFont="1" applyAlignment="1">
      <alignment horizontal="left" vertical="center" wrapText="1" indent="4"/>
    </xf>
    <xf numFmtId="0" fontId="37" fillId="0" borderId="39" xfId="0" applyFont="1" applyBorder="1" applyAlignment="1">
      <alignment horizontal="center" vertical="center"/>
    </xf>
    <xf numFmtId="0" fontId="36" fillId="0" borderId="39" xfId="0" quotePrefix="1" applyFont="1" applyBorder="1" applyAlignment="1">
      <alignment horizontal="center" vertical="center" wrapText="1"/>
    </xf>
    <xf numFmtId="9" fontId="14" fillId="0" borderId="22" xfId="0" applyNumberFormat="1" applyFont="1" applyBorder="1" applyAlignment="1">
      <alignment horizontal="left" indent="2"/>
    </xf>
    <xf numFmtId="0" fontId="18" fillId="0" borderId="39" xfId="0" applyFont="1" applyBorder="1"/>
    <xf numFmtId="0" fontId="40" fillId="0" borderId="9" xfId="0" applyFont="1" applyBorder="1" applyAlignment="1">
      <alignment horizontal="left" vertical="top"/>
    </xf>
    <xf numFmtId="0" fontId="40" fillId="0" borderId="10" xfId="0" applyFont="1" applyBorder="1" applyAlignment="1">
      <alignment horizontal="left" vertical="top"/>
    </xf>
    <xf numFmtId="0" fontId="40" fillId="0" borderId="11" xfId="0" applyFont="1" applyBorder="1" applyAlignment="1">
      <alignment horizontal="left" vertical="top"/>
    </xf>
    <xf numFmtId="0" fontId="46" fillId="0" borderId="1" xfId="0" applyFont="1" applyBorder="1" applyAlignment="1" applyProtection="1">
      <alignment horizontal="left" vertical="center" wrapText="1" indent="1"/>
      <protection locked="0"/>
    </xf>
    <xf numFmtId="0" fontId="46" fillId="0" borderId="1" xfId="0" applyFont="1" applyBorder="1" applyAlignment="1" applyProtection="1">
      <alignment horizontal="left" vertical="center" indent="1"/>
      <protection locked="0"/>
    </xf>
    <xf numFmtId="0" fontId="18" fillId="0" borderId="0" xfId="0" applyFont="1" applyAlignment="1">
      <alignment horizontal="center" wrapText="1"/>
    </xf>
    <xf numFmtId="0" fontId="45" fillId="6" borderId="1" xfId="0" applyFont="1" applyFill="1" applyBorder="1" applyAlignment="1">
      <alignment horizontal="left" vertical="center" indent="1"/>
    </xf>
    <xf numFmtId="0" fontId="40" fillId="0" borderId="1" xfId="0" applyFont="1" applyBorder="1" applyAlignment="1" applyProtection="1">
      <alignment horizontal="left" vertical="center" indent="1"/>
      <protection locked="0"/>
    </xf>
    <xf numFmtId="0" fontId="40" fillId="0" borderId="9" xfId="0" applyFont="1" applyBorder="1" applyAlignment="1" applyProtection="1">
      <alignment horizontal="left" vertical="center" indent="1"/>
      <protection locked="0"/>
    </xf>
    <xf numFmtId="0" fontId="15" fillId="0" borderId="0" xfId="0" applyFont="1" applyAlignment="1">
      <alignment horizontal="left" vertical="center" wrapText="1"/>
    </xf>
    <xf numFmtId="0" fontId="15" fillId="0" borderId="0" xfId="0" applyFont="1" applyAlignment="1">
      <alignment vertical="center" wrapText="1"/>
    </xf>
    <xf numFmtId="0" fontId="52" fillId="14" borderId="1" xfId="0" applyFont="1" applyFill="1" applyBorder="1" applyAlignment="1">
      <alignment horizontal="center" vertical="center"/>
    </xf>
    <xf numFmtId="0" fontId="49" fillId="14" borderId="1" xfId="0" applyFont="1" applyFill="1" applyBorder="1" applyAlignment="1">
      <alignment horizontal="left" vertical="center"/>
    </xf>
    <xf numFmtId="0" fontId="49" fillId="14" borderId="1" xfId="0" applyFont="1" applyFill="1" applyBorder="1" applyAlignment="1">
      <alignment horizontal="left" vertical="center" wrapText="1"/>
    </xf>
    <xf numFmtId="0" fontId="53" fillId="0" borderId="0" xfId="0" applyFont="1" applyAlignment="1">
      <alignment horizontal="center" vertical="center"/>
    </xf>
    <xf numFmtId="0" fontId="54" fillId="0" borderId="0" xfId="0" applyFont="1" applyAlignment="1">
      <alignment horizontal="center" vertical="center"/>
    </xf>
    <xf numFmtId="14" fontId="40" fillId="0" borderId="1" xfId="0" applyNumberFormat="1" applyFont="1" applyBorder="1" applyAlignment="1" applyProtection="1">
      <alignment horizontal="left" vertical="center" indent="1"/>
      <protection locked="0"/>
    </xf>
    <xf numFmtId="0" fontId="18" fillId="0" borderId="0" xfId="0" applyFont="1" applyAlignment="1">
      <alignment horizontal="center"/>
    </xf>
    <xf numFmtId="0" fontId="45" fillId="0" borderId="1" xfId="0" applyFont="1" applyBorder="1" applyAlignment="1">
      <alignment horizontal="left" vertical="center" wrapText="1" indent="1"/>
    </xf>
    <xf numFmtId="0" fontId="23" fillId="12" borderId="1" xfId="0" applyFont="1" applyFill="1" applyBorder="1" applyAlignment="1">
      <alignment horizontal="center" wrapText="1"/>
    </xf>
    <xf numFmtId="0" fontId="32" fillId="7" borderId="57" xfId="0" applyFont="1" applyFill="1" applyBorder="1" applyAlignment="1">
      <alignment horizontal="center" vertical="center"/>
    </xf>
    <xf numFmtId="0" fontId="32" fillId="7" borderId="97" xfId="0" applyFont="1" applyFill="1" applyBorder="1" applyAlignment="1">
      <alignment horizontal="center" vertical="center"/>
    </xf>
    <xf numFmtId="0" fontId="4" fillId="9" borderId="96" xfId="0" applyFont="1" applyFill="1" applyBorder="1" applyAlignment="1">
      <alignment horizontal="center" vertical="center"/>
    </xf>
    <xf numFmtId="0" fontId="4" fillId="9" borderId="97" xfId="0" applyFont="1" applyFill="1" applyBorder="1" applyAlignment="1">
      <alignment horizontal="center" vertical="center"/>
    </xf>
    <xf numFmtId="0" fontId="4" fillId="13" borderId="96" xfId="0" applyFont="1" applyFill="1" applyBorder="1" applyAlignment="1">
      <alignment horizontal="center" vertical="center"/>
    </xf>
    <xf numFmtId="0" fontId="4" fillId="13" borderId="97" xfId="0" applyFont="1" applyFill="1" applyBorder="1" applyAlignment="1">
      <alignment horizontal="center" vertical="center"/>
    </xf>
    <xf numFmtId="0" fontId="32" fillId="10" borderId="96" xfId="0" applyFont="1" applyFill="1" applyBorder="1" applyAlignment="1">
      <alignment horizontal="center" vertical="center"/>
    </xf>
    <xf numFmtId="0" fontId="32" fillId="10" borderId="21" xfId="0" applyFont="1" applyFill="1" applyBorder="1" applyAlignment="1">
      <alignment horizontal="center" vertical="center"/>
    </xf>
    <xf numFmtId="0" fontId="36" fillId="0" borderId="101" xfId="0" applyFont="1" applyBorder="1" applyAlignment="1">
      <alignment horizontal="left" vertical="center" wrapText="1"/>
    </xf>
    <xf numFmtId="0" fontId="36" fillId="0" borderId="102" xfId="0" applyFont="1" applyBorder="1" applyAlignment="1">
      <alignment horizontal="left" vertical="center" wrapText="1"/>
    </xf>
    <xf numFmtId="0" fontId="36" fillId="0" borderId="0" xfId="0" applyFont="1" applyAlignment="1">
      <alignment horizontal="left" vertical="center" wrapText="1"/>
    </xf>
    <xf numFmtId="0" fontId="36" fillId="0" borderId="39" xfId="0" applyFont="1" applyBorder="1" applyAlignment="1">
      <alignment horizontal="left" vertical="center" wrapText="1"/>
    </xf>
    <xf numFmtId="9" fontId="14" fillId="0" borderId="44" xfId="1" applyFont="1" applyFill="1" applyBorder="1" applyAlignment="1">
      <alignment horizontal="center" vertical="center" wrapText="1"/>
    </xf>
    <xf numFmtId="9" fontId="14" fillId="0" borderId="46" xfId="1" applyFont="1" applyFill="1" applyBorder="1" applyAlignment="1">
      <alignment horizontal="center" vertical="center" wrapText="1"/>
    </xf>
    <xf numFmtId="9" fontId="14" fillId="0" borderId="47" xfId="1" applyFont="1" applyFill="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63" xfId="0" applyFont="1" applyBorder="1" applyAlignment="1">
      <alignment horizontal="center" vertical="center" wrapText="1"/>
    </xf>
    <xf numFmtId="0" fontId="1" fillId="0" borderId="28" xfId="0" applyFont="1" applyBorder="1" applyAlignment="1">
      <alignment horizontal="left" indent="1"/>
    </xf>
    <xf numFmtId="0" fontId="1" fillId="0" borderId="29" xfId="0" applyFont="1" applyBorder="1" applyAlignment="1">
      <alignment horizontal="left" indent="1"/>
    </xf>
    <xf numFmtId="0" fontId="1" fillId="0" borderId="45" xfId="0" applyFont="1" applyBorder="1" applyAlignment="1">
      <alignment horizontal="left" indent="1"/>
    </xf>
    <xf numFmtId="0" fontId="36" fillId="0" borderId="30" xfId="0" applyFont="1" applyBorder="1" applyAlignment="1">
      <alignment horizontal="left" vertical="center" wrapText="1" indent="1"/>
    </xf>
    <xf numFmtId="0" fontId="36" fillId="0" borderId="0" xfId="0" applyFont="1" applyAlignment="1">
      <alignment horizontal="left" vertical="center" wrapText="1" indent="1"/>
    </xf>
    <xf numFmtId="0" fontId="36" fillId="0" borderId="39" xfId="0" applyFont="1" applyBorder="1" applyAlignment="1">
      <alignment horizontal="left" vertical="center" wrapText="1" indent="1"/>
    </xf>
    <xf numFmtId="0" fontId="14" fillId="0" borderId="48"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4" fillId="0" borderId="54" xfId="0" applyFont="1" applyBorder="1" applyAlignment="1">
      <alignment horizontal="left" vertical="center" wrapText="1" indent="1"/>
    </xf>
    <xf numFmtId="0" fontId="14" fillId="0" borderId="55" xfId="0" applyFont="1" applyBorder="1" applyAlignment="1">
      <alignment horizontal="left" vertical="center" wrapText="1" indent="1"/>
    </xf>
    <xf numFmtId="0" fontId="14" fillId="0" borderId="56" xfId="0" applyFont="1" applyBorder="1" applyAlignment="1">
      <alignment horizontal="left" vertical="center" wrapText="1" indent="1"/>
    </xf>
    <xf numFmtId="0" fontId="14" fillId="0" borderId="26" xfId="0" applyFont="1" applyBorder="1" applyAlignment="1">
      <alignment horizontal="left" vertical="center" wrapText="1" indent="1"/>
    </xf>
    <xf numFmtId="0" fontId="14" fillId="0" borderId="27" xfId="0" applyFont="1" applyBorder="1" applyAlignment="1">
      <alignment horizontal="left" vertical="center" wrapText="1" indent="1"/>
    </xf>
    <xf numFmtId="0" fontId="14" fillId="0" borderId="43" xfId="0" applyFont="1" applyBorder="1" applyAlignment="1">
      <alignment horizontal="left" vertical="center" wrapText="1" indent="1"/>
    </xf>
    <xf numFmtId="0" fontId="14" fillId="0" borderId="24" xfId="0" applyFont="1" applyBorder="1" applyAlignment="1">
      <alignment horizontal="left" vertical="center" wrapText="1" indent="1"/>
    </xf>
    <xf numFmtId="0" fontId="14" fillId="0" borderId="25" xfId="0" applyFont="1" applyBorder="1" applyAlignment="1">
      <alignment horizontal="left" vertical="center" wrapText="1" indent="1"/>
    </xf>
    <xf numFmtId="0" fontId="14" fillId="0" borderId="41" xfId="0" applyFont="1" applyBorder="1" applyAlignment="1">
      <alignment horizontal="left" vertical="center" wrapText="1" indent="1"/>
    </xf>
    <xf numFmtId="0" fontId="1" fillId="14" borderId="26" xfId="0" applyFont="1" applyFill="1" applyBorder="1" applyAlignment="1">
      <alignment horizontal="center" vertical="center" wrapText="1"/>
    </xf>
    <xf numFmtId="0" fontId="1" fillId="14" borderId="27" xfId="0" applyFont="1" applyFill="1" applyBorder="1" applyAlignment="1">
      <alignment horizontal="center" vertical="center" wrapText="1"/>
    </xf>
    <xf numFmtId="0" fontId="1" fillId="14" borderId="43" xfId="0" applyFont="1" applyFill="1" applyBorder="1" applyAlignment="1">
      <alignment horizontal="center" vertical="center" wrapText="1"/>
    </xf>
    <xf numFmtId="0" fontId="14" fillId="0" borderId="28" xfId="0" applyFont="1" applyBorder="1" applyAlignment="1">
      <alignment horizontal="left" vertical="center" wrapText="1" indent="1"/>
    </xf>
    <xf numFmtId="0" fontId="14" fillId="0" borderId="29" xfId="0" applyFont="1" applyBorder="1" applyAlignment="1">
      <alignment horizontal="left" vertical="center" wrapText="1" indent="1"/>
    </xf>
    <xf numFmtId="0" fontId="14" fillId="0" borderId="45" xfId="0" applyFont="1" applyBorder="1" applyAlignment="1">
      <alignment horizontal="left" vertical="center" wrapText="1" indent="1"/>
    </xf>
    <xf numFmtId="0" fontId="14" fillId="0" borderId="31" xfId="0" applyFont="1" applyBorder="1" applyAlignment="1">
      <alignment horizontal="left" vertical="center" wrapText="1" indent="1"/>
    </xf>
    <xf numFmtId="0" fontId="14" fillId="0" borderId="32" xfId="0" applyFont="1" applyBorder="1" applyAlignment="1">
      <alignment horizontal="left" vertical="center" wrapText="1" indent="1"/>
    </xf>
    <xf numFmtId="0" fontId="14" fillId="0" borderId="61" xfId="0" applyFont="1" applyBorder="1" applyAlignment="1">
      <alignment horizontal="left" vertical="center" wrapText="1" indent="1"/>
    </xf>
    <xf numFmtId="0" fontId="14" fillId="0" borderId="48" xfId="0" applyFont="1" applyBorder="1" applyAlignment="1">
      <alignment horizontal="left" vertical="center" wrapText="1" indent="1"/>
    </xf>
    <xf numFmtId="0" fontId="14" fillId="0" borderId="22" xfId="0" applyFont="1" applyBorder="1" applyAlignment="1">
      <alignment horizontal="left" vertical="center" wrapText="1" indent="1"/>
    </xf>
    <xf numFmtId="0" fontId="14" fillId="0" borderId="23" xfId="0" applyFont="1" applyBorder="1" applyAlignment="1">
      <alignment horizontal="left" vertical="center" wrapText="1" indent="1"/>
    </xf>
    <xf numFmtId="0" fontId="0" fillId="0" borderId="24" xfId="0" applyBorder="1" applyAlignment="1">
      <alignment horizontal="left" vertical="center" wrapText="1" indent="1"/>
    </xf>
    <xf numFmtId="0" fontId="0" fillId="0" borderId="25" xfId="0" applyBorder="1" applyAlignment="1">
      <alignment horizontal="left" vertical="center" wrapText="1" indent="1"/>
    </xf>
    <xf numFmtId="0" fontId="0" fillId="0" borderId="41" xfId="0" applyBorder="1" applyAlignment="1">
      <alignment horizontal="left" vertical="center" wrapText="1" indent="1"/>
    </xf>
    <xf numFmtId="0" fontId="14" fillId="0" borderId="50" xfId="0" applyFont="1" applyBorder="1" applyAlignment="1">
      <alignment horizontal="left" vertical="center" wrapText="1" indent="1"/>
    </xf>
    <xf numFmtId="0" fontId="14" fillId="0" borderId="51" xfId="0" applyFont="1" applyBorder="1" applyAlignment="1">
      <alignment horizontal="left" vertical="center" wrapText="1" indent="1"/>
    </xf>
    <xf numFmtId="0" fontId="14" fillId="0" borderId="52" xfId="0" applyFont="1" applyBorder="1" applyAlignment="1">
      <alignment horizontal="left" vertical="center" wrapText="1" indent="1"/>
    </xf>
    <xf numFmtId="9" fontId="14" fillId="0" borderId="26" xfId="1" applyFont="1" applyFill="1" applyBorder="1" applyAlignment="1">
      <alignment horizontal="left" vertical="center" wrapText="1" indent="1"/>
    </xf>
    <xf numFmtId="9" fontId="14" fillId="0" borderId="27" xfId="1" applyFont="1" applyFill="1" applyBorder="1" applyAlignment="1">
      <alignment horizontal="left" vertical="center" wrapText="1" indent="1"/>
    </xf>
    <xf numFmtId="9" fontId="14" fillId="0" borderId="43" xfId="1" applyFont="1" applyFill="1" applyBorder="1" applyAlignment="1">
      <alignment horizontal="left" vertical="center" wrapText="1" indent="1"/>
    </xf>
    <xf numFmtId="0" fontId="1" fillId="14" borderId="33" xfId="0" applyFont="1" applyFill="1" applyBorder="1" applyAlignment="1">
      <alignment horizontal="center" vertical="center" wrapText="1"/>
    </xf>
    <xf numFmtId="0" fontId="1" fillId="14" borderId="34" xfId="0" applyFont="1" applyFill="1" applyBorder="1" applyAlignment="1">
      <alignment horizontal="center" vertical="center" wrapText="1"/>
    </xf>
    <xf numFmtId="0" fontId="1" fillId="14" borderId="59" xfId="0" applyFont="1" applyFill="1" applyBorder="1" applyAlignment="1">
      <alignment horizontal="center" vertical="center" wrapText="1"/>
    </xf>
    <xf numFmtId="0" fontId="14" fillId="0" borderId="35" xfId="0" applyFont="1" applyBorder="1" applyAlignment="1">
      <alignment horizontal="left" vertical="center" wrapText="1" indent="1"/>
    </xf>
    <xf numFmtId="0" fontId="14" fillId="0" borderId="36" xfId="0" applyFont="1" applyBorder="1" applyAlignment="1">
      <alignment horizontal="left" vertical="center" wrapText="1" indent="1"/>
    </xf>
    <xf numFmtId="0" fontId="14" fillId="0" borderId="60" xfId="0" applyFont="1" applyBorder="1" applyAlignment="1">
      <alignment horizontal="left" vertical="center" wrapText="1" indent="1"/>
    </xf>
    <xf numFmtId="9" fontId="14" fillId="0" borderId="50" xfId="1" applyFont="1" applyFill="1" applyBorder="1" applyAlignment="1">
      <alignment horizontal="left" vertical="center" wrapText="1" indent="1"/>
    </xf>
    <xf numFmtId="9" fontId="14" fillId="0" borderId="51" xfId="1" applyFont="1" applyFill="1" applyBorder="1" applyAlignment="1">
      <alignment horizontal="left" vertical="center" wrapText="1" indent="1"/>
    </xf>
    <xf numFmtId="9" fontId="14" fillId="0" borderId="52" xfId="1" applyFont="1" applyFill="1" applyBorder="1" applyAlignment="1">
      <alignment horizontal="left" vertical="center" wrapText="1" indent="1"/>
    </xf>
    <xf numFmtId="0" fontId="4" fillId="20" borderId="9" xfId="0" applyFont="1" applyFill="1" applyBorder="1" applyAlignment="1">
      <alignment horizontal="left" vertical="center"/>
    </xf>
    <xf numFmtId="0" fontId="4" fillId="20" borderId="10" xfId="0" applyFont="1" applyFill="1" applyBorder="1" applyAlignment="1">
      <alignment horizontal="left" vertical="center"/>
    </xf>
    <xf numFmtId="0" fontId="4" fillId="20" borderId="11" xfId="0" applyFont="1" applyFill="1" applyBorder="1" applyAlignment="1">
      <alignment horizontal="left" vertical="center"/>
    </xf>
    <xf numFmtId="0" fontId="0" fillId="0" borderId="26" xfId="0" applyBorder="1" applyAlignment="1">
      <alignment horizontal="left" vertical="center" wrapText="1" indent="1"/>
    </xf>
    <xf numFmtId="0" fontId="0" fillId="0" borderId="27" xfId="0" applyBorder="1" applyAlignment="1">
      <alignment horizontal="left" vertical="center" wrapText="1" indent="1"/>
    </xf>
    <xf numFmtId="0" fontId="0" fillId="0" borderId="43"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0" fillId="0" borderId="52" xfId="0" applyBorder="1" applyAlignment="1">
      <alignment horizontal="left" vertical="center" wrapText="1" indent="1"/>
    </xf>
    <xf numFmtId="0" fontId="14" fillId="0" borderId="50" xfId="0" quotePrefix="1" applyFont="1" applyBorder="1" applyAlignment="1">
      <alignment horizontal="left" vertical="center" wrapText="1" indent="1"/>
    </xf>
    <xf numFmtId="0" fontId="14" fillId="0" borderId="51" xfId="0" quotePrefix="1" applyFont="1" applyBorder="1" applyAlignment="1">
      <alignment horizontal="left" vertical="center" wrapText="1" indent="1"/>
    </xf>
    <xf numFmtId="0" fontId="14" fillId="0" borderId="52" xfId="0" quotePrefix="1" applyFont="1" applyBorder="1" applyAlignment="1">
      <alignment horizontal="left" vertical="center" wrapText="1" inden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43" xfId="0" applyBorder="1" applyAlignment="1">
      <alignment horizontal="left" vertical="center" wrapText="1"/>
    </xf>
    <xf numFmtId="0" fontId="0" fillId="0" borderId="50" xfId="0" applyBorder="1" applyAlignment="1">
      <alignment horizontal="left" vertical="center" wrapText="1"/>
    </xf>
    <xf numFmtId="0" fontId="0" fillId="0" borderId="51" xfId="0" applyBorder="1" applyAlignment="1">
      <alignment horizontal="left" vertical="center" wrapText="1"/>
    </xf>
    <xf numFmtId="0" fontId="0" fillId="0" borderId="52" xfId="0" applyBorder="1" applyAlignment="1">
      <alignment horizontal="left" vertical="center" wrapText="1"/>
    </xf>
    <xf numFmtId="0" fontId="14" fillId="0" borderId="50" xfId="0" quotePrefix="1" applyFont="1" applyBorder="1" applyAlignment="1">
      <alignment horizontal="center" vertical="center" wrapText="1"/>
    </xf>
    <xf numFmtId="0" fontId="14" fillId="0" borderId="51" xfId="0" quotePrefix="1" applyFont="1" applyBorder="1" applyAlignment="1">
      <alignment horizontal="center" vertical="center" wrapText="1"/>
    </xf>
    <xf numFmtId="0" fontId="14" fillId="0" borderId="52" xfId="0" quotePrefix="1" applyFont="1" applyBorder="1" applyAlignment="1">
      <alignment horizontal="center" vertical="center" wrapText="1"/>
    </xf>
    <xf numFmtId="0" fontId="43" fillId="2" borderId="9" xfId="0" applyFont="1" applyFill="1" applyBorder="1" applyAlignment="1">
      <alignment horizontal="center" vertical="center" wrapText="1"/>
    </xf>
    <xf numFmtId="0" fontId="43" fillId="2" borderId="10" xfId="0" applyFont="1" applyFill="1" applyBorder="1" applyAlignment="1">
      <alignment horizontal="center" vertical="center" wrapText="1"/>
    </xf>
    <xf numFmtId="0" fontId="43" fillId="2" borderId="11" xfId="0" applyFont="1" applyFill="1" applyBorder="1" applyAlignment="1">
      <alignment horizontal="center" vertical="center" wrapText="1"/>
    </xf>
    <xf numFmtId="0" fontId="42" fillId="2" borderId="18" xfId="0" applyFont="1" applyFill="1" applyBorder="1" applyAlignment="1">
      <alignment horizontal="center" vertical="center" wrapText="1"/>
    </xf>
    <xf numFmtId="0" fontId="42" fillId="2" borderId="19" xfId="0" applyFont="1" applyFill="1" applyBorder="1" applyAlignment="1">
      <alignment horizontal="center" vertical="center" wrapText="1"/>
    </xf>
    <xf numFmtId="0" fontId="42" fillId="2" borderId="20" xfId="0" applyFont="1" applyFill="1" applyBorder="1" applyAlignment="1">
      <alignment horizontal="center" vertical="center" wrapText="1"/>
    </xf>
    <xf numFmtId="0" fontId="0" fillId="0" borderId="28" xfId="0" applyBorder="1" applyAlignment="1">
      <alignment horizontal="center" vertical="top"/>
    </xf>
    <xf numFmtId="0" fontId="0" fillId="0" borderId="29" xfId="0" applyBorder="1" applyAlignment="1">
      <alignment horizontal="center" vertical="top"/>
    </xf>
    <xf numFmtId="0" fontId="0" fillId="0" borderId="45" xfId="0" applyBorder="1" applyAlignment="1">
      <alignment horizontal="center" vertical="top"/>
    </xf>
    <xf numFmtId="0" fontId="0" fillId="0" borderId="30" xfId="0" applyBorder="1" applyAlignment="1">
      <alignment horizontal="center" vertical="top" wrapText="1"/>
    </xf>
    <xf numFmtId="0" fontId="0" fillId="0" borderId="0" xfId="0" applyAlignment="1">
      <alignment horizontal="center" vertical="top" wrapText="1"/>
    </xf>
    <xf numFmtId="0" fontId="0" fillId="0" borderId="39" xfId="0" applyBorder="1" applyAlignment="1">
      <alignment horizontal="center" vertical="top" wrapText="1"/>
    </xf>
    <xf numFmtId="0" fontId="0" fillId="0" borderId="48" xfId="0" applyBorder="1" applyAlignment="1">
      <alignment horizontal="center" vertical="top"/>
    </xf>
    <xf numFmtId="0" fontId="0" fillId="0" borderId="22" xfId="0" applyBorder="1" applyAlignment="1">
      <alignment horizontal="center" vertical="top"/>
    </xf>
    <xf numFmtId="0" fontId="0" fillId="0" borderId="23" xfId="0" applyBorder="1" applyAlignment="1">
      <alignment horizontal="center" vertical="top"/>
    </xf>
    <xf numFmtId="0" fontId="1" fillId="14" borderId="99" xfId="0" applyFont="1" applyFill="1" applyBorder="1" applyAlignment="1">
      <alignment horizontal="center" vertical="center" wrapText="1"/>
    </xf>
    <xf numFmtId="0" fontId="1" fillId="14" borderId="100" xfId="0" applyFont="1" applyFill="1" applyBorder="1" applyAlignment="1">
      <alignment horizontal="center" vertical="center" wrapText="1"/>
    </xf>
    <xf numFmtId="0" fontId="14" fillId="0" borderId="54" xfId="0" quotePrefix="1" applyFont="1" applyBorder="1" applyAlignment="1">
      <alignment horizontal="left" vertical="center" wrapText="1" indent="1"/>
    </xf>
    <xf numFmtId="0" fontId="14" fillId="0" borderId="55" xfId="0" quotePrefix="1" applyFont="1" applyBorder="1" applyAlignment="1">
      <alignment horizontal="left" vertical="center" wrapText="1" indent="1"/>
    </xf>
    <xf numFmtId="0" fontId="14" fillId="0" borderId="56" xfId="0" quotePrefix="1" applyFont="1" applyBorder="1" applyAlignment="1">
      <alignment horizontal="left" vertical="center" wrapText="1" indent="1"/>
    </xf>
    <xf numFmtId="0" fontId="40" fillId="0" borderId="1" xfId="0" applyFont="1" applyBorder="1" applyAlignment="1">
      <alignment horizontal="left" vertical="center"/>
    </xf>
    <xf numFmtId="0" fontId="40" fillId="0" borderId="1" xfId="0" applyFont="1" applyBorder="1" applyAlignment="1">
      <alignment horizontal="left" vertical="center" wrapText="1"/>
    </xf>
    <xf numFmtId="0" fontId="45" fillId="6" borderId="1" xfId="0" applyFont="1" applyFill="1" applyBorder="1" applyAlignment="1">
      <alignment horizontal="left" vertical="center"/>
    </xf>
    <xf numFmtId="0" fontId="50" fillId="2" borderId="1" xfId="0" applyFont="1" applyFill="1" applyBorder="1" applyAlignment="1">
      <alignment horizontal="center" vertical="center" wrapText="1"/>
    </xf>
    <xf numFmtId="0" fontId="51" fillId="14" borderId="1" xfId="0" applyFont="1" applyFill="1" applyBorder="1" applyAlignment="1">
      <alignment horizontal="center" vertical="center" wrapText="1"/>
    </xf>
    <xf numFmtId="0" fontId="45" fillId="2" borderId="1" xfId="0" applyFont="1" applyFill="1" applyBorder="1" applyAlignment="1">
      <alignment horizontal="center" vertical="center" wrapText="1"/>
    </xf>
    <xf numFmtId="0" fontId="45" fillId="14" borderId="1" xfId="0" applyFont="1" applyFill="1" applyBorder="1" applyAlignment="1">
      <alignment horizontal="center" vertical="center" wrapText="1"/>
    </xf>
    <xf numFmtId="0" fontId="50" fillId="2" borderId="9" xfId="0" applyFont="1" applyFill="1" applyBorder="1" applyAlignment="1">
      <alignment horizontal="center" vertical="center" wrapText="1"/>
    </xf>
    <xf numFmtId="0" fontId="50" fillId="2" borderId="10" xfId="0" applyFont="1" applyFill="1" applyBorder="1" applyAlignment="1">
      <alignment horizontal="center" vertical="center" wrapText="1"/>
    </xf>
    <xf numFmtId="0" fontId="50" fillId="2" borderId="11" xfId="0" applyFont="1" applyFill="1" applyBorder="1" applyAlignment="1">
      <alignment horizontal="center" vertical="center" wrapText="1"/>
    </xf>
    <xf numFmtId="0" fontId="47" fillId="14" borderId="1" xfId="0" applyFont="1" applyFill="1" applyBorder="1" applyAlignment="1">
      <alignment horizontal="left" vertical="center"/>
    </xf>
    <xf numFmtId="0" fontId="50" fillId="14" borderId="1" xfId="0" applyFont="1" applyFill="1" applyBorder="1" applyAlignment="1">
      <alignment horizontal="center" vertical="center" wrapText="1"/>
    </xf>
    <xf numFmtId="0" fontId="40" fillId="0" borderId="1" xfId="0" applyFont="1" applyBorder="1" applyAlignment="1">
      <alignment horizontal="left" vertical="top"/>
    </xf>
    <xf numFmtId="0" fontId="45" fillId="6" borderId="1" xfId="0" applyFont="1" applyFill="1" applyBorder="1" applyAlignment="1">
      <alignment horizontal="left" vertical="top"/>
    </xf>
    <xf numFmtId="0" fontId="45" fillId="6" borderId="9" xfId="0" applyFont="1" applyFill="1" applyBorder="1" applyAlignment="1">
      <alignment horizontal="left" vertical="top"/>
    </xf>
    <xf numFmtId="0" fontId="40" fillId="0" borderId="64" xfId="0" applyFont="1" applyBorder="1" applyAlignment="1">
      <alignment horizontal="left" vertical="top" wrapText="1"/>
    </xf>
    <xf numFmtId="0" fontId="40" fillId="0" borderId="1" xfId="0" applyFont="1" applyBorder="1" applyAlignment="1">
      <alignment horizontal="left" vertical="top" wrapText="1"/>
    </xf>
    <xf numFmtId="0" fontId="0" fillId="0" borderId="19" xfId="0" applyBorder="1" applyAlignment="1">
      <alignment horizontal="left" vertical="center" wrapText="1"/>
    </xf>
    <xf numFmtId="0" fontId="39" fillId="0" borderId="1" xfId="0" applyFont="1" applyBorder="1" applyAlignment="1">
      <alignment horizontal="center" vertical="center"/>
    </xf>
    <xf numFmtId="0" fontId="39" fillId="0" borderId="9" xfId="0" applyFont="1" applyBorder="1" applyAlignment="1">
      <alignment horizontal="center" vertical="center"/>
    </xf>
    <xf numFmtId="0" fontId="46" fillId="0" borderId="1" xfId="0" applyFont="1" applyBorder="1" applyAlignment="1">
      <alignment horizontal="left" vertical="center" wrapText="1"/>
    </xf>
    <xf numFmtId="0" fontId="46" fillId="0" borderId="9" xfId="0" applyFont="1" applyBorder="1" applyAlignment="1">
      <alignment horizontal="left" vertical="center" wrapText="1"/>
    </xf>
    <xf numFmtId="0" fontId="45" fillId="0" borderId="1" xfId="0" applyFont="1" applyBorder="1" applyAlignment="1">
      <alignment horizontal="left" vertical="center" wrapText="1"/>
    </xf>
    <xf numFmtId="0" fontId="56" fillId="6" borderId="65" xfId="0" applyFont="1" applyFill="1" applyBorder="1" applyAlignment="1">
      <alignment horizontal="left" vertical="top" wrapText="1" indent="1"/>
    </xf>
    <xf numFmtId="0" fontId="56" fillId="6" borderId="66" xfId="0" applyFont="1" applyFill="1" applyBorder="1" applyAlignment="1">
      <alignment horizontal="left" vertical="top" wrapText="1" indent="1"/>
    </xf>
    <xf numFmtId="0" fontId="56" fillId="6" borderId="67" xfId="0" applyFont="1" applyFill="1" applyBorder="1" applyAlignment="1">
      <alignment horizontal="left" vertical="top" wrapText="1" indent="1"/>
    </xf>
    <xf numFmtId="0" fontId="17" fillId="0" borderId="65" xfId="0" applyFont="1" applyBorder="1" applyAlignment="1">
      <alignment horizontal="left" vertical="top" wrapText="1" indent="1"/>
    </xf>
    <xf numFmtId="0" fontId="17" fillId="0" borderId="66" xfId="0" applyFont="1" applyBorder="1" applyAlignment="1">
      <alignment horizontal="left" vertical="top" wrapText="1" indent="1"/>
    </xf>
    <xf numFmtId="0" fontId="17" fillId="0" borderId="67" xfId="0" applyFont="1" applyBorder="1" applyAlignment="1">
      <alignment horizontal="left" vertical="top" wrapText="1" indent="1"/>
    </xf>
    <xf numFmtId="0" fontId="15" fillId="0" borderId="0" xfId="0" applyFont="1" applyAlignment="1">
      <alignment horizontal="center" vertical="center" wrapText="1"/>
    </xf>
    <xf numFmtId="0" fontId="55" fillId="14" borderId="65" xfId="0" applyFont="1" applyFill="1" applyBorder="1" applyAlignment="1">
      <alignment horizontal="center" wrapText="1"/>
    </xf>
    <xf numFmtId="0" fontId="55" fillId="14" borderId="66" xfId="0" applyFont="1" applyFill="1" applyBorder="1" applyAlignment="1">
      <alignment horizontal="center" wrapText="1"/>
    </xf>
    <xf numFmtId="0" fontId="55" fillId="14" borderId="67" xfId="0" applyFont="1" applyFill="1" applyBorder="1" applyAlignment="1">
      <alignment horizontal="center" wrapText="1"/>
    </xf>
    <xf numFmtId="0" fontId="58" fillId="6" borderId="70" xfId="0" applyFont="1" applyFill="1" applyBorder="1" applyAlignment="1">
      <alignment horizontal="right" vertical="center" textRotation="90"/>
    </xf>
    <xf numFmtId="0" fontId="58" fillId="6" borderId="72" xfId="0" applyFont="1" applyFill="1" applyBorder="1" applyAlignment="1">
      <alignment horizontal="right" vertical="center" textRotation="90"/>
    </xf>
    <xf numFmtId="0" fontId="58" fillId="6" borderId="74" xfId="0" applyFont="1" applyFill="1" applyBorder="1" applyAlignment="1">
      <alignment horizontal="right" vertical="center" textRotation="90"/>
    </xf>
    <xf numFmtId="0" fontId="64" fillId="6" borderId="80" xfId="0" applyFont="1" applyFill="1" applyBorder="1" applyAlignment="1">
      <alignment horizontal="center" vertical="center"/>
    </xf>
    <xf numFmtId="0" fontId="64" fillId="6" borderId="81" xfId="0" applyFont="1" applyFill="1" applyBorder="1" applyAlignment="1">
      <alignment horizontal="center" vertical="center"/>
    </xf>
    <xf numFmtId="0" fontId="64" fillId="6" borderId="82" xfId="0" applyFont="1" applyFill="1" applyBorder="1" applyAlignment="1">
      <alignment horizontal="center" vertical="center"/>
    </xf>
    <xf numFmtId="0" fontId="1" fillId="0" borderId="0" xfId="0" applyFont="1" applyAlignment="1">
      <alignment horizontal="center"/>
    </xf>
    <xf numFmtId="43" fontId="55" fillId="2" borderId="65" xfId="3" applyFont="1" applyFill="1" applyBorder="1" applyAlignment="1" applyProtection="1">
      <alignment horizontal="center" vertical="center"/>
    </xf>
    <xf numFmtId="43" fontId="55" fillId="2" borderId="66" xfId="3" applyFont="1" applyFill="1" applyBorder="1" applyAlignment="1" applyProtection="1">
      <alignment horizontal="center" vertical="center"/>
    </xf>
    <xf numFmtId="43" fontId="55" fillId="2" borderId="68" xfId="3" applyFont="1" applyFill="1" applyBorder="1" applyAlignment="1" applyProtection="1">
      <alignment horizontal="center" vertical="center"/>
    </xf>
    <xf numFmtId="43" fontId="55" fillId="2" borderId="69" xfId="3" applyFont="1" applyFill="1" applyBorder="1" applyAlignment="1" applyProtection="1">
      <alignment horizontal="center" vertical="center"/>
    </xf>
    <xf numFmtId="0" fontId="12" fillId="5" borderId="86" xfId="0" applyFont="1" applyFill="1" applyBorder="1" applyAlignment="1">
      <alignment horizontal="center" vertical="center" wrapText="1"/>
    </xf>
    <xf numFmtId="0" fontId="12" fillId="5" borderId="87" xfId="0" applyFont="1" applyFill="1" applyBorder="1" applyAlignment="1">
      <alignment horizontal="center" vertical="center" wrapText="1"/>
    </xf>
    <xf numFmtId="0" fontId="12" fillId="5" borderId="88" xfId="0" applyFont="1" applyFill="1" applyBorder="1" applyAlignment="1">
      <alignment horizontal="center" vertical="center" wrapText="1"/>
    </xf>
  </cellXfs>
  <cellStyles count="5">
    <cellStyle name="Normal" xfId="0" builtinId="0"/>
    <cellStyle name="Porcentagem" xfId="1" builtinId="5"/>
    <cellStyle name="Separador de milhares 10 2" xfId="3" xr:uid="{00000000-0005-0000-0000-000002000000}"/>
    <cellStyle name="Vírgula" xfId="4" builtinId="3"/>
    <cellStyle name="Vírgula 2" xfId="2" xr:uid="{00000000-0005-0000-0000-000004000000}"/>
  </cellStyles>
  <dxfs count="39">
    <dxf>
      <font>
        <b/>
        <i val="0"/>
        <color theme="1"/>
      </font>
      <fill>
        <patternFill>
          <bgColor rgb="FFC6EFCE"/>
        </patternFill>
      </fill>
    </dxf>
    <dxf>
      <font>
        <b/>
        <i val="0"/>
        <color theme="1"/>
      </font>
      <fill>
        <patternFill>
          <bgColor rgb="FFFFEB9C"/>
        </patternFill>
      </fill>
    </dxf>
    <dxf>
      <font>
        <b/>
        <i val="0"/>
        <color theme="1"/>
      </font>
      <fill>
        <patternFill>
          <bgColor rgb="FFFFA3AE"/>
        </patternFill>
      </fill>
    </dxf>
    <dxf>
      <font>
        <b/>
        <i val="0"/>
        <color theme="0"/>
      </font>
      <fill>
        <patternFill patternType="solid">
          <fgColor auto="1"/>
          <bgColor rgb="FFC00000"/>
        </patternFill>
      </fill>
    </dxf>
    <dxf>
      <font>
        <b/>
        <i val="0"/>
        <color theme="1"/>
      </font>
      <fill>
        <patternFill>
          <bgColor rgb="FFC6EFCE"/>
        </patternFill>
      </fill>
    </dxf>
    <dxf>
      <font>
        <b/>
        <i val="0"/>
        <color theme="1"/>
      </font>
      <fill>
        <patternFill>
          <bgColor rgb="FFFFEB9C"/>
        </patternFill>
      </fill>
    </dxf>
    <dxf>
      <font>
        <b/>
        <i val="0"/>
        <color theme="1"/>
      </font>
      <fill>
        <patternFill>
          <bgColor rgb="FFFFA3AE"/>
        </patternFill>
      </fill>
    </dxf>
    <dxf>
      <font>
        <b/>
        <i val="0"/>
        <color theme="0"/>
      </font>
      <fill>
        <patternFill patternType="solid">
          <fgColor auto="1"/>
          <bgColor rgb="FFC00000"/>
        </patternFill>
      </fill>
    </dxf>
    <dxf>
      <font>
        <b/>
        <i val="0"/>
        <color theme="8"/>
      </font>
      <fill>
        <patternFill>
          <bgColor theme="4" tint="0.79998168889431442"/>
        </patternFill>
      </fill>
      <border>
        <left style="thin">
          <color theme="4"/>
        </left>
        <right style="thin">
          <color theme="4"/>
        </right>
        <top style="thin">
          <color theme="4"/>
        </top>
        <bottom style="thin">
          <color theme="4"/>
        </bottom>
        <vertical style="thin">
          <color theme="0"/>
        </vertical>
        <horizontal style="thin">
          <color theme="0"/>
        </horizontal>
      </border>
    </dxf>
    <dxf>
      <font>
        <b/>
        <i val="0"/>
        <color theme="0"/>
      </font>
      <fill>
        <patternFill patternType="solid">
          <fgColor auto="1"/>
          <bgColor rgb="FF0070C0"/>
        </patternFill>
      </fill>
      <border>
        <left style="thin">
          <color theme="4"/>
        </left>
        <right style="thin">
          <color theme="4"/>
        </right>
        <top style="thin">
          <color theme="4"/>
        </top>
        <bottom style="thin">
          <color theme="4"/>
        </bottom>
        <vertical style="thin">
          <color theme="0"/>
        </vertical>
        <horizontal style="thin">
          <color theme="0"/>
        </horizontal>
      </border>
    </dxf>
    <dxf>
      <font>
        <b val="0"/>
        <i val="0"/>
        <color auto="1"/>
      </font>
      <border>
        <left style="hair">
          <color theme="8"/>
        </left>
        <right style="hair">
          <color theme="8"/>
        </right>
        <top style="hair">
          <color theme="8"/>
        </top>
        <bottom style="hair">
          <color theme="8"/>
        </bottom>
        <vertical style="hair">
          <color theme="8"/>
        </vertical>
        <horizontal style="hair">
          <color theme="8"/>
        </horizontal>
      </border>
    </dxf>
    <dxf>
      <border diagonalUp="0" diagonalDown="0">
        <left style="hair">
          <color theme="8"/>
        </left>
        <right style="hair">
          <color theme="8"/>
        </right>
        <top style="hair">
          <color theme="8"/>
        </top>
        <bottom style="hair">
          <color theme="8"/>
        </bottom>
        <vertical style="hair">
          <color theme="8"/>
        </vertical>
        <horizontal style="hair">
          <color theme="8"/>
        </horizontal>
      </border>
    </dxf>
    <dxf>
      <border>
        <left style="thin">
          <color theme="4" tint="-0.249977111117893"/>
        </left>
        <right style="thin">
          <color theme="4" tint="-0.249977111117893"/>
        </right>
      </border>
    </dxf>
    <dxf>
      <font>
        <color theme="1"/>
      </font>
      <fill>
        <patternFill patternType="none">
          <bgColor auto="1"/>
        </patternFill>
      </fill>
      <border>
        <left style="hair">
          <color theme="8"/>
        </left>
        <right style="hair">
          <color theme="8"/>
        </right>
        <top style="hair">
          <color theme="8"/>
        </top>
        <bottom style="hair">
          <color theme="8"/>
        </bottom>
        <vertical style="hair">
          <color theme="8"/>
        </vertical>
        <horizontal style="hair">
          <color theme="8"/>
        </horizontal>
      </border>
    </dxf>
    <dxf>
      <font>
        <b/>
        <color theme="1"/>
      </font>
      <fill>
        <patternFill>
          <bgColor theme="4" tint="0.79998168889431442"/>
        </patternFill>
      </fill>
      <border>
        <top style="double">
          <color theme="4" tint="-0.249977111117893"/>
        </top>
      </border>
    </dxf>
    <dxf>
      <font>
        <b/>
        <i val="0"/>
        <color theme="0"/>
      </font>
      <fill>
        <patternFill patternType="solid">
          <fgColor auto="1"/>
          <bgColor theme="8"/>
        </patternFill>
      </fill>
      <border>
        <horizontal/>
      </border>
    </dxf>
    <dxf>
      <font>
        <color theme="1"/>
      </font>
      <border diagonalUp="0" diagonalDown="0">
        <left style="thin">
          <color theme="8"/>
        </left>
        <right style="thin">
          <color theme="8"/>
        </right>
        <top style="thin">
          <color theme="8"/>
        </top>
        <bottom style="thin">
          <color theme="8"/>
        </bottom>
        <vertical style="hair">
          <color theme="8"/>
        </vertical>
        <horizontal style="hair">
          <color theme="8"/>
        </horizontal>
      </border>
    </dxf>
    <dxf>
      <font>
        <b/>
        <i val="0"/>
        <color theme="8"/>
      </font>
      <fill>
        <patternFill>
          <bgColor theme="4" tint="0.79998168889431442"/>
        </patternFill>
      </fill>
      <border>
        <top style="thin">
          <color theme="4" tint="0.79998168889431442"/>
        </top>
        <bottom style="thin">
          <color theme="4" tint="0.79998168889431442"/>
        </bottom>
      </border>
    </dxf>
    <dxf>
      <font>
        <b/>
        <i val="0"/>
        <color theme="0"/>
      </font>
      <fill>
        <gradientFill degree="270">
          <stop position="0">
            <color theme="8"/>
          </stop>
          <stop position="1">
            <color theme="4"/>
          </stop>
        </gradientFill>
      </fill>
      <border>
        <top style="thin">
          <color theme="4" tint="0.79998168889431442"/>
        </top>
        <bottom style="thin">
          <color theme="4" tint="0.79998168889431442"/>
        </bottom>
      </border>
    </dxf>
    <dxf>
      <font>
        <b val="0"/>
        <i val="0"/>
        <color auto="1"/>
      </font>
      <border>
        <left style="hair">
          <color theme="8"/>
        </left>
        <right style="hair">
          <color theme="8"/>
        </right>
        <top style="hair">
          <color theme="8"/>
        </top>
        <bottom style="hair">
          <color theme="8"/>
        </bottom>
        <vertical style="hair">
          <color theme="8"/>
        </vertical>
        <horizontal style="hair">
          <color theme="8"/>
        </horizontal>
      </border>
    </dxf>
    <dxf>
      <border diagonalUp="0" diagonalDown="0">
        <left style="hair">
          <color theme="8"/>
        </left>
        <right style="hair">
          <color theme="8"/>
        </right>
        <top style="hair">
          <color theme="8"/>
        </top>
        <bottom style="hair">
          <color theme="8"/>
        </bottom>
        <vertical style="hair">
          <color theme="8"/>
        </vertical>
        <horizontal style="hair">
          <color theme="8"/>
        </horizontal>
      </border>
    </dxf>
    <dxf>
      <border>
        <left style="thin">
          <color theme="4" tint="-0.249977111117893"/>
        </left>
        <right style="thin">
          <color theme="4" tint="-0.249977111117893"/>
        </right>
      </border>
    </dxf>
    <dxf>
      <font>
        <color theme="1"/>
      </font>
      <fill>
        <patternFill patternType="none">
          <bgColor auto="1"/>
        </patternFill>
      </fill>
      <border>
        <left style="hair">
          <color theme="8"/>
        </left>
        <right style="hair">
          <color theme="8"/>
        </right>
        <top style="hair">
          <color theme="8"/>
        </top>
        <bottom style="hair">
          <color theme="8"/>
        </bottom>
        <vertical style="hair">
          <color theme="8"/>
        </vertical>
        <horizontal style="hair">
          <color theme="8"/>
        </horizontal>
      </border>
    </dxf>
    <dxf>
      <font>
        <b/>
        <color theme="1"/>
      </font>
      <fill>
        <patternFill>
          <bgColor theme="4" tint="0.79998168889431442"/>
        </patternFill>
      </fill>
      <border>
        <top style="double">
          <color theme="4" tint="-0.249977111117893"/>
        </top>
      </border>
    </dxf>
    <dxf>
      <font>
        <b/>
        <i val="0"/>
        <color theme="0"/>
      </font>
      <fill>
        <gradientFill degree="45">
          <stop position="0">
            <color theme="4"/>
          </stop>
          <stop position="1">
            <color rgb="FF0070C0"/>
          </stop>
        </gradientFill>
      </fill>
      <border>
        <horizontal/>
      </border>
    </dxf>
    <dxf>
      <font>
        <color theme="1"/>
      </font>
      <border diagonalUp="0" diagonalDown="0">
        <left style="thin">
          <color theme="8"/>
        </left>
        <right style="thin">
          <color theme="8"/>
        </right>
        <top style="thin">
          <color theme="8"/>
        </top>
        <bottom style="thin">
          <color theme="8"/>
        </bottom>
        <vertical style="hair">
          <color theme="8"/>
        </vertical>
        <horizontal style="hair">
          <color theme="8"/>
        </horizontal>
      </border>
    </dxf>
    <dxf>
      <fill>
        <patternFill>
          <bgColor theme="0" tint="-0.14996795556505021"/>
        </patternFill>
      </fill>
      <border>
        <top style="thin">
          <color theme="4" tint="0.79998168889431442"/>
        </top>
        <bottom style="thin">
          <color theme="4" tint="0.79998168889431442"/>
        </bottom>
      </border>
    </dxf>
    <dxf>
      <font>
        <b/>
        <i val="0"/>
        <color theme="0"/>
      </font>
      <fill>
        <patternFill>
          <bgColor theme="8"/>
        </patternFill>
      </fill>
      <border>
        <top style="thin">
          <color theme="4" tint="0.79998168889431442"/>
        </top>
        <bottom style="thin">
          <color theme="4" tint="0.79998168889431442"/>
        </bottom>
      </border>
    </dxf>
    <dxf>
      <font>
        <b val="0"/>
        <i val="0"/>
        <color auto="1"/>
      </font>
      <fill>
        <patternFill patternType="none">
          <fgColor indexed="64"/>
          <bgColor auto="1"/>
        </patternFill>
      </fill>
      <border>
        <bottom style="thin">
          <color theme="8"/>
        </bottom>
      </border>
    </dxf>
    <dxf>
      <font>
        <b/>
        <i val="0"/>
        <color auto="1"/>
      </font>
      <fill>
        <patternFill patternType="solid">
          <fgColor theme="4" tint="0.39997558519241921"/>
          <bgColor theme="4" tint="0.39997558519241921"/>
        </patternFill>
      </fill>
      <border>
        <bottom style="thin">
          <color theme="8"/>
        </bottom>
        <horizontal style="thin">
          <color theme="4" tint="0.39997558519241921"/>
        </horizontal>
      </border>
    </dxf>
    <dxf>
      <border>
        <bottom style="thin">
          <color theme="8"/>
        </bottom>
      </border>
    </dxf>
    <dxf>
      <font>
        <b/>
        <color theme="1"/>
      </font>
      <fill>
        <patternFill patternType="none">
          <fgColor indexed="64"/>
          <bgColor auto="1"/>
        </patternFill>
      </fill>
    </dxf>
    <dxf>
      <font>
        <b/>
        <color theme="0"/>
      </font>
      <fill>
        <patternFill patternType="none">
          <fgColor indexed="64"/>
          <bgColor auto="1"/>
        </patternFill>
      </fill>
    </dxf>
    <dxf>
      <font>
        <b/>
        <color theme="0"/>
      </font>
    </dxf>
    <dxf>
      <border>
        <left style="thin">
          <color theme="4" tint="-0.249977111117893"/>
        </left>
        <right style="thin">
          <color theme="4" tint="-0.249977111117893"/>
        </right>
      </border>
    </dxf>
    <dxf>
      <fill>
        <patternFill patternType="none">
          <bgColor auto="1"/>
        </patternFill>
      </fill>
      <border>
        <top style="thin">
          <color theme="4" tint="-0.249977111117893"/>
        </top>
        <bottom style="thin">
          <color theme="4" tint="-0.249977111117893"/>
        </bottom>
        <horizontal style="thin">
          <color theme="4" tint="-0.249977111117893"/>
        </horizontal>
      </border>
    </dxf>
    <dxf>
      <font>
        <b/>
        <color theme="1"/>
      </font>
      <border>
        <top style="double">
          <color theme="4" tint="-0.249977111117893"/>
        </top>
      </border>
    </dxf>
    <dxf>
      <font>
        <color theme="0"/>
      </font>
      <fill>
        <patternFill patternType="solid">
          <fgColor theme="4" tint="-0.249977111117893"/>
          <bgColor theme="4" tint="-0.249977111117893"/>
        </patternFill>
      </fill>
      <border>
        <horizontal style="thin">
          <color theme="4" tint="-0.249977111117893"/>
        </horizontal>
      </border>
    </dxf>
    <dxf>
      <font>
        <color theme="1"/>
      </font>
      <border diagonalUp="0" diagonalDown="0">
        <left style="thin">
          <color theme="8"/>
        </left>
        <right style="thin">
          <color theme="8"/>
        </right>
        <top style="thin">
          <color theme="8"/>
        </top>
        <bottom style="thin">
          <color theme="8"/>
        </bottom>
        <vertical style="thin">
          <color theme="8"/>
        </vertical>
        <horizontal style="thin">
          <color theme="8"/>
        </horizontal>
      </border>
    </dxf>
  </dxfs>
  <tableStyles count="3" defaultTableStyle="TableStyleMedium2" defaultPivotStyle="PivotStyleLight16">
    <tableStyle name="PivotStyleMedium2 2" table="0" count="13" xr9:uid="{00000000-0011-0000-FFFF-FFFF00000000}">
      <tableStyleElement type="wholeTable" dxfId="38"/>
      <tableStyleElement type="headerRow" dxfId="37"/>
      <tableStyleElement type="totalRow" dxfId="36"/>
      <tableStyleElement type="firstRowStripe" dxfId="35"/>
      <tableStyleElement type="firstColumnStripe" dxfId="34"/>
      <tableStyleElement type="firstHeaderCell" dxfId="33"/>
      <tableStyleElement type="firstSubtotalRow" dxfId="32"/>
      <tableStyleElement type="secondSubtotalRow" dxfId="31"/>
      <tableStyleElement type="firstColumnSubheading" dxfId="30"/>
      <tableStyleElement type="firstRowSubheading" dxfId="29"/>
      <tableStyleElement type="secondRowSubheading" dxfId="28"/>
      <tableStyleElement type="pageFieldLabels" dxfId="27"/>
      <tableStyleElement type="pageFieldValues" dxfId="26"/>
    </tableStyle>
    <tableStyle name="PivotStyleMedium2 2 2" table="0" count="9" xr9:uid="{00000000-0011-0000-FFFF-FFFF01000000}">
      <tableStyleElement type="wholeTable" dxfId="25"/>
      <tableStyleElement type="headerRow" dxfId="24"/>
      <tableStyleElement type="totalRow" dxfId="23"/>
      <tableStyleElement type="firstRowStripe" dxfId="22"/>
      <tableStyleElement type="firstColumnStripe" dxfId="21"/>
      <tableStyleElement type="firstHeaderCell" dxfId="20"/>
      <tableStyleElement type="secondRowSubheading" dxfId="19"/>
      <tableStyleElement type="pageFieldLabels" dxfId="18"/>
      <tableStyleElement type="pageFieldValues" dxfId="17"/>
    </tableStyle>
    <tableStyle name="PivotStyleMedium2 2 3" table="0" count="9" xr9:uid="{00000000-0011-0000-FFFF-FFFF02000000}">
      <tableStyleElement type="wholeTable" dxfId="16"/>
      <tableStyleElement type="headerRow" dxfId="15"/>
      <tableStyleElement type="totalRow" dxfId="14"/>
      <tableStyleElement type="firstRowStripe" dxfId="13"/>
      <tableStyleElement type="firstColumnStripe" dxfId="12"/>
      <tableStyleElement type="firstHeaderCell" dxfId="11"/>
      <tableStyleElement type="secondRowSubheading" dxfId="10"/>
      <tableStyleElement type="pageFieldLabels" dxfId="9"/>
      <tableStyleElement type="pageFieldValues" dxfId="8"/>
    </tableStyle>
  </tableStyles>
  <colors>
    <mruColors>
      <color rgb="FF3C9770"/>
      <color rgb="FFE7FFFF"/>
      <color rgb="FFCCFFFF"/>
      <color rgb="FFFDFD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Dicion&#225;rio!A1"/><Relationship Id="rId2" Type="http://schemas.openxmlformats.org/officeDocument/2006/relationships/hyperlink" Target="#'Matriz de Risco'!A1"/><Relationship Id="rId1" Type="http://schemas.openxmlformats.org/officeDocument/2006/relationships/hyperlink" Target="#'Mapeamento de Riscos'!B15"/><Relationship Id="rId4" Type="http://schemas.openxmlformats.org/officeDocument/2006/relationships/hyperlink" Target="#'Mapa de Calor'!A1"/></Relationships>
</file>

<file path=xl/drawings/_rels/drawing3.xml.rels><?xml version="1.0" encoding="UTF-8" standalone="yes"?>
<Relationships xmlns="http://schemas.openxmlformats.org/package/2006/relationships"><Relationship Id="rId1" Type="http://schemas.openxmlformats.org/officeDocument/2006/relationships/hyperlink" Target="#'novas inser&#231;&#245;es'!A1"/></Relationships>
</file>

<file path=xl/drawings/_rels/drawing6.xml.rels><?xml version="1.0" encoding="UTF-8" standalone="yes"?>
<Relationships xmlns="http://schemas.openxmlformats.org/package/2006/relationships"><Relationship Id="rId2" Type="http://schemas.openxmlformats.org/officeDocument/2006/relationships/hyperlink" Target="#'Mapeamento de Riscos'!B15"/><Relationship Id="rId1" Type="http://schemas.openxmlformats.org/officeDocument/2006/relationships/hyperlink" Target="#'Risco por tipo de contrato'!A1"/></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95250</xdr:colOff>
          <xdr:row>0</xdr:row>
          <xdr:rowOff>9525</xdr:rowOff>
        </xdr:from>
        <xdr:to>
          <xdr:col>1</xdr:col>
          <xdr:colOff>1143000</xdr:colOff>
          <xdr:row>2</xdr:row>
          <xdr:rowOff>142875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672086</xdr:colOff>
      <xdr:row>28</xdr:row>
      <xdr:rowOff>42861</xdr:rowOff>
    </xdr:from>
    <xdr:to>
      <xdr:col>3</xdr:col>
      <xdr:colOff>1354712</xdr:colOff>
      <xdr:row>31</xdr:row>
      <xdr:rowOff>52387</xdr:rowOff>
    </xdr:to>
    <xdr:sp macro="" textlink="">
      <xdr:nvSpPr>
        <xdr:cNvPr id="3" name="Retângulo de cantos arredondados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3275586" y="7927444"/>
          <a:ext cx="2344209" cy="549276"/>
        </a:xfrm>
        <a:prstGeom prst="roundRect">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400" b="1">
              <a:solidFill>
                <a:schemeClr val="tx1"/>
              </a:solidFill>
            </a:rPr>
            <a:t>- MAPEAMENTO</a:t>
          </a:r>
          <a:r>
            <a:rPr lang="pt-BR" sz="1400" b="1" baseline="0">
              <a:solidFill>
                <a:schemeClr val="tx1"/>
              </a:solidFill>
            </a:rPr>
            <a:t> DE RISCOS</a:t>
          </a:r>
        </a:p>
        <a:p>
          <a:pPr algn="ctr"/>
          <a:r>
            <a:rPr lang="pt-BR" sz="1100" b="1" baseline="0">
              <a:solidFill>
                <a:schemeClr val="tx1"/>
              </a:solidFill>
            </a:rPr>
            <a:t>(Mapa de Riscos)</a:t>
          </a:r>
          <a:endParaRPr lang="pt-BR" sz="1100" b="1">
            <a:solidFill>
              <a:schemeClr val="tx1"/>
            </a:solidFill>
          </a:endParaRPr>
        </a:p>
      </xdr:txBody>
    </xdr:sp>
    <xdr:clientData/>
  </xdr:twoCellAnchor>
  <xdr:twoCellAnchor>
    <xdr:from>
      <xdr:col>4</xdr:col>
      <xdr:colOff>387391</xdr:colOff>
      <xdr:row>28</xdr:row>
      <xdr:rowOff>66674</xdr:rowOff>
    </xdr:from>
    <xdr:to>
      <xdr:col>5</xdr:col>
      <xdr:colOff>777386</xdr:colOff>
      <xdr:row>31</xdr:row>
      <xdr:rowOff>57150</xdr:rowOff>
    </xdr:to>
    <xdr:sp macro="" textlink="">
      <xdr:nvSpPr>
        <xdr:cNvPr id="25" name="Retângulo de cantos arredondados 24">
          <a:hlinkClick xmlns:r="http://schemas.openxmlformats.org/officeDocument/2006/relationships" r:id="rId2"/>
          <a:extLst>
            <a:ext uri="{FF2B5EF4-FFF2-40B4-BE49-F238E27FC236}">
              <a16:creationId xmlns:a16="http://schemas.microsoft.com/office/drawing/2014/main" id="{00000000-0008-0000-0000-000019000000}"/>
            </a:ext>
          </a:extLst>
        </xdr:cNvPr>
        <xdr:cNvSpPr/>
      </xdr:nvSpPr>
      <xdr:spPr>
        <a:xfrm>
          <a:off x="6314058" y="7951257"/>
          <a:ext cx="2051578" cy="530226"/>
        </a:xfrm>
        <a:prstGeom prst="roundRect">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400" b="1">
              <a:solidFill>
                <a:schemeClr val="tx1"/>
              </a:solidFill>
            </a:rPr>
            <a:t>- MATRIZ </a:t>
          </a:r>
          <a:r>
            <a:rPr lang="pt-BR" sz="1400" b="1" baseline="0">
              <a:solidFill>
                <a:schemeClr val="tx1"/>
              </a:solidFill>
            </a:rPr>
            <a:t>DE RISCOS</a:t>
          </a:r>
          <a:endParaRPr lang="pt-BR" sz="1400" b="1">
            <a:solidFill>
              <a:schemeClr val="tx1"/>
            </a:solidFill>
          </a:endParaRPr>
        </a:p>
      </xdr:txBody>
    </xdr:sp>
    <xdr:clientData/>
  </xdr:twoCellAnchor>
  <xdr:twoCellAnchor>
    <xdr:from>
      <xdr:col>0</xdr:col>
      <xdr:colOff>545084</xdr:colOff>
      <xdr:row>28</xdr:row>
      <xdr:rowOff>7143</xdr:rowOff>
    </xdr:from>
    <xdr:to>
      <xdr:col>2</xdr:col>
      <xdr:colOff>22532</xdr:colOff>
      <xdr:row>31</xdr:row>
      <xdr:rowOff>7143</xdr:rowOff>
    </xdr:to>
    <xdr:sp macro="" textlink="">
      <xdr:nvSpPr>
        <xdr:cNvPr id="27" name="Retângulo de cantos arredondados 26">
          <a:hlinkClick xmlns:r="http://schemas.openxmlformats.org/officeDocument/2006/relationships" r:id="rId3"/>
          <a:extLst>
            <a:ext uri="{FF2B5EF4-FFF2-40B4-BE49-F238E27FC236}">
              <a16:creationId xmlns:a16="http://schemas.microsoft.com/office/drawing/2014/main" id="{00000000-0008-0000-0000-00001B000000}"/>
            </a:ext>
          </a:extLst>
        </xdr:cNvPr>
        <xdr:cNvSpPr/>
      </xdr:nvSpPr>
      <xdr:spPr>
        <a:xfrm>
          <a:off x="545084" y="7891726"/>
          <a:ext cx="2080948" cy="539750"/>
        </a:xfrm>
        <a:prstGeom prst="roundRect">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400" b="1">
              <a:solidFill>
                <a:schemeClr val="tx1"/>
              </a:solidFill>
            </a:rPr>
            <a:t>- DICIONÁRIO</a:t>
          </a:r>
        </a:p>
      </xdr:txBody>
    </xdr:sp>
    <xdr:clientData/>
  </xdr:twoCellAnchor>
  <xdr:twoCellAnchor>
    <xdr:from>
      <xdr:col>5</xdr:col>
      <xdr:colOff>1280543</xdr:colOff>
      <xdr:row>28</xdr:row>
      <xdr:rowOff>63504</xdr:rowOff>
    </xdr:from>
    <xdr:to>
      <xdr:col>6</xdr:col>
      <xdr:colOff>1670538</xdr:colOff>
      <xdr:row>31</xdr:row>
      <xdr:rowOff>53980</xdr:rowOff>
    </xdr:to>
    <xdr:sp macro="" textlink="">
      <xdr:nvSpPr>
        <xdr:cNvPr id="6" name="Retângulo de cantos arredondados 5">
          <a:hlinkClick xmlns:r="http://schemas.openxmlformats.org/officeDocument/2006/relationships" r:id="rId4"/>
          <a:extLst>
            <a:ext uri="{FF2B5EF4-FFF2-40B4-BE49-F238E27FC236}">
              <a16:creationId xmlns:a16="http://schemas.microsoft.com/office/drawing/2014/main" id="{00000000-0008-0000-0000-000006000000}"/>
            </a:ext>
          </a:extLst>
        </xdr:cNvPr>
        <xdr:cNvSpPr/>
      </xdr:nvSpPr>
      <xdr:spPr>
        <a:xfrm>
          <a:off x="8868793" y="7948087"/>
          <a:ext cx="2051578" cy="530226"/>
        </a:xfrm>
        <a:prstGeom prst="roundRect">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400" b="1">
              <a:solidFill>
                <a:schemeClr val="tx1"/>
              </a:solidFill>
            </a:rPr>
            <a:t>- MAPA </a:t>
          </a:r>
          <a:r>
            <a:rPr lang="pt-BR" sz="1400" b="1" baseline="0">
              <a:solidFill>
                <a:schemeClr val="tx1"/>
              </a:solidFill>
            </a:rPr>
            <a:t>DE CALOR</a:t>
          </a:r>
          <a:endParaRPr lang="pt-BR" sz="14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1774032</xdr:colOff>
      <xdr:row>143</xdr:row>
      <xdr:rowOff>142875</xdr:rowOff>
    </xdr:from>
    <xdr:to>
      <xdr:col>3</xdr:col>
      <xdr:colOff>349568</xdr:colOff>
      <xdr:row>143</xdr:row>
      <xdr:rowOff>144780</xdr:rowOff>
    </xdr:to>
    <xdr:cxnSp macro="">
      <xdr:nvCxnSpPr>
        <xdr:cNvPr id="2" name="Conector de Seta Reta 1">
          <a:extLst>
            <a:ext uri="{FF2B5EF4-FFF2-40B4-BE49-F238E27FC236}">
              <a16:creationId xmlns:a16="http://schemas.microsoft.com/office/drawing/2014/main" id="{00000000-0008-0000-0100-000002000000}"/>
            </a:ext>
          </a:extLst>
        </xdr:cNvPr>
        <xdr:cNvCxnSpPr/>
      </xdr:nvCxnSpPr>
      <xdr:spPr>
        <a:xfrm>
          <a:off x="7786688" y="44481750"/>
          <a:ext cx="611505" cy="190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1185200</xdr:colOff>
      <xdr:row>144</xdr:row>
      <xdr:rowOff>144780</xdr:rowOff>
    </xdr:from>
    <xdr:to>
      <xdr:col>3</xdr:col>
      <xdr:colOff>373380</xdr:colOff>
      <xdr:row>144</xdr:row>
      <xdr:rowOff>152404</xdr:rowOff>
    </xdr:to>
    <xdr:cxnSp macro="">
      <xdr:nvCxnSpPr>
        <xdr:cNvPr id="4" name="Conector de Seta Reta 1">
          <a:extLst>
            <a:ext uri="{FF2B5EF4-FFF2-40B4-BE49-F238E27FC236}">
              <a16:creationId xmlns:a16="http://schemas.microsoft.com/office/drawing/2014/main" id="{00000000-0008-0000-0100-000004000000}"/>
            </a:ext>
          </a:extLst>
        </xdr:cNvPr>
        <xdr:cNvCxnSpPr/>
      </xdr:nvCxnSpPr>
      <xdr:spPr>
        <a:xfrm flipV="1">
          <a:off x="6776375" y="44807505"/>
          <a:ext cx="1083655" cy="762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1117052</xdr:colOff>
      <xdr:row>156</xdr:row>
      <xdr:rowOff>104924</xdr:rowOff>
    </xdr:from>
    <xdr:to>
      <xdr:col>3</xdr:col>
      <xdr:colOff>1506605</xdr:colOff>
      <xdr:row>156</xdr:row>
      <xdr:rowOff>106017</xdr:rowOff>
    </xdr:to>
    <xdr:cxnSp macro="">
      <xdr:nvCxnSpPr>
        <xdr:cNvPr id="5" name="Conector de Seta Reta 2">
          <a:extLst>
            <a:ext uri="{FF2B5EF4-FFF2-40B4-BE49-F238E27FC236}">
              <a16:creationId xmlns:a16="http://schemas.microsoft.com/office/drawing/2014/main" id="{00000000-0008-0000-0100-000005000000}"/>
            </a:ext>
          </a:extLst>
        </xdr:cNvPr>
        <xdr:cNvCxnSpPr/>
      </xdr:nvCxnSpPr>
      <xdr:spPr>
        <a:xfrm>
          <a:off x="8603702" y="47863274"/>
          <a:ext cx="389553" cy="109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1117052</xdr:colOff>
      <xdr:row>156</xdr:row>
      <xdr:rowOff>104924</xdr:rowOff>
    </xdr:from>
    <xdr:to>
      <xdr:col>3</xdr:col>
      <xdr:colOff>1506605</xdr:colOff>
      <xdr:row>156</xdr:row>
      <xdr:rowOff>106017</xdr:rowOff>
    </xdr:to>
    <xdr:cxnSp macro="">
      <xdr:nvCxnSpPr>
        <xdr:cNvPr id="6" name="Conector de Seta Reta 5">
          <a:extLst>
            <a:ext uri="{FF2B5EF4-FFF2-40B4-BE49-F238E27FC236}">
              <a16:creationId xmlns:a16="http://schemas.microsoft.com/office/drawing/2014/main" id="{00000000-0008-0000-0100-000006000000}"/>
            </a:ext>
          </a:extLst>
        </xdr:cNvPr>
        <xdr:cNvCxnSpPr/>
      </xdr:nvCxnSpPr>
      <xdr:spPr>
        <a:xfrm>
          <a:off x="9165677" y="46863149"/>
          <a:ext cx="389553" cy="109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1117052</xdr:colOff>
      <xdr:row>184</xdr:row>
      <xdr:rowOff>104924</xdr:rowOff>
    </xdr:from>
    <xdr:to>
      <xdr:col>3</xdr:col>
      <xdr:colOff>1506605</xdr:colOff>
      <xdr:row>184</xdr:row>
      <xdr:rowOff>106017</xdr:rowOff>
    </xdr:to>
    <xdr:cxnSp macro="">
      <xdr:nvCxnSpPr>
        <xdr:cNvPr id="9" name="Conector de Seta Reta 2">
          <a:extLst>
            <a:ext uri="{FF2B5EF4-FFF2-40B4-BE49-F238E27FC236}">
              <a16:creationId xmlns:a16="http://schemas.microsoft.com/office/drawing/2014/main" id="{00000000-0008-0000-0100-000009000000}"/>
            </a:ext>
          </a:extLst>
        </xdr:cNvPr>
        <xdr:cNvCxnSpPr/>
      </xdr:nvCxnSpPr>
      <xdr:spPr>
        <a:xfrm>
          <a:off x="8594177" y="48051393"/>
          <a:ext cx="389553" cy="109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1117052</xdr:colOff>
      <xdr:row>184</xdr:row>
      <xdr:rowOff>104924</xdr:rowOff>
    </xdr:from>
    <xdr:to>
      <xdr:col>3</xdr:col>
      <xdr:colOff>1506605</xdr:colOff>
      <xdr:row>184</xdr:row>
      <xdr:rowOff>106017</xdr:rowOff>
    </xdr:to>
    <xdr:cxnSp macro="">
      <xdr:nvCxnSpPr>
        <xdr:cNvPr id="10" name="Conector de Seta Reta 5">
          <a:extLst>
            <a:ext uri="{FF2B5EF4-FFF2-40B4-BE49-F238E27FC236}">
              <a16:creationId xmlns:a16="http://schemas.microsoft.com/office/drawing/2014/main" id="{00000000-0008-0000-0100-00000A000000}"/>
            </a:ext>
          </a:extLst>
        </xdr:cNvPr>
        <xdr:cNvCxnSpPr/>
      </xdr:nvCxnSpPr>
      <xdr:spPr>
        <a:xfrm>
          <a:off x="8594177" y="48051393"/>
          <a:ext cx="389553" cy="109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211666</xdr:colOff>
      <xdr:row>4</xdr:row>
      <xdr:rowOff>0</xdr:rowOff>
    </xdr:from>
    <xdr:to>
      <xdr:col>5</xdr:col>
      <xdr:colOff>1974003</xdr:colOff>
      <xdr:row>5</xdr:row>
      <xdr:rowOff>236037</xdr:rowOff>
    </xdr:to>
    <xdr:sp macro="" textlink="">
      <xdr:nvSpPr>
        <xdr:cNvPr id="4" name="Seta para a direita 3">
          <a:hlinkClick xmlns:r="http://schemas.openxmlformats.org/officeDocument/2006/relationships" r:id="rId1"/>
          <a:extLst>
            <a:ext uri="{FF2B5EF4-FFF2-40B4-BE49-F238E27FC236}">
              <a16:creationId xmlns:a16="http://schemas.microsoft.com/office/drawing/2014/main" id="{00000000-0008-0000-0200-000004000000}"/>
            </a:ext>
          </a:extLst>
        </xdr:cNvPr>
        <xdr:cNvSpPr>
          <a:spLocks noChangeAspect="1"/>
        </xdr:cNvSpPr>
      </xdr:nvSpPr>
      <xdr:spPr>
        <a:xfrm>
          <a:off x="6988023" y="2790978"/>
          <a:ext cx="1762337" cy="710773"/>
        </a:xfrm>
        <a:prstGeom prst="rightArrow">
          <a:avLst/>
        </a:prstGeom>
        <a:solidFill>
          <a:schemeClr val="tx2">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chemeClr val="tx1"/>
              </a:solidFill>
            </a:rPr>
            <a:t>Cadastrar novo Risco</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190500</xdr:colOff>
          <xdr:row>0</xdr:row>
          <xdr:rowOff>76200</xdr:rowOff>
        </xdr:from>
        <xdr:to>
          <xdr:col>2</xdr:col>
          <xdr:colOff>1419225</xdr:colOff>
          <xdr:row>2</xdr:row>
          <xdr:rowOff>200025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6</xdr:col>
      <xdr:colOff>1047750</xdr:colOff>
      <xdr:row>64</xdr:row>
      <xdr:rowOff>0</xdr:rowOff>
    </xdr:from>
    <xdr:to>
      <xdr:col>10</xdr:col>
      <xdr:colOff>2988469</xdr:colOff>
      <xdr:row>69</xdr:row>
      <xdr:rowOff>166688</xdr:rowOff>
    </xdr:to>
    <xdr:sp macro="" textlink="">
      <xdr:nvSpPr>
        <xdr:cNvPr id="2" name="CaixaDeTexto 1">
          <a:extLst>
            <a:ext uri="{FF2B5EF4-FFF2-40B4-BE49-F238E27FC236}">
              <a16:creationId xmlns:a16="http://schemas.microsoft.com/office/drawing/2014/main" id="{00000000-0008-0000-0300-000002000000}"/>
            </a:ext>
          </a:extLst>
        </xdr:cNvPr>
        <xdr:cNvSpPr txBox="1"/>
      </xdr:nvSpPr>
      <xdr:spPr>
        <a:xfrm>
          <a:off x="10596563" y="35409188"/>
          <a:ext cx="6215062" cy="1381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200" b="1"/>
            <a:t>Obs</a:t>
          </a:r>
          <a:r>
            <a:rPr lang="pt-BR" sz="1200"/>
            <a:t>: Metodologia de Gerenciamento de Riscos em Contratações encontra-se em fase de testes e validação técnica, considerando o Regulamento Interno de Licitação e Contratos (RILC) e a Metodologia de Gerenciamento de Riscos (MGR), com parâmetros metodológicos para identificação, análise, avaliação e tratamento dos riscos.</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0</xdr:row>
          <xdr:rowOff>19050</xdr:rowOff>
        </xdr:from>
        <xdr:to>
          <xdr:col>3</xdr:col>
          <xdr:colOff>390525</xdr:colOff>
          <xdr:row>3</xdr:row>
          <xdr:rowOff>28575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8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95251</xdr:colOff>
      <xdr:row>0</xdr:row>
      <xdr:rowOff>28575</xdr:rowOff>
    </xdr:from>
    <xdr:to>
      <xdr:col>1</xdr:col>
      <xdr:colOff>742951</xdr:colOff>
      <xdr:row>1</xdr:row>
      <xdr:rowOff>104775</xdr:rowOff>
    </xdr:to>
    <xdr:sp macro="" textlink="">
      <xdr:nvSpPr>
        <xdr:cNvPr id="2" name="Seta para a direita 1">
          <a:hlinkClick xmlns:r="http://schemas.openxmlformats.org/officeDocument/2006/relationships" r:id="rId1"/>
          <a:extLst>
            <a:ext uri="{FF2B5EF4-FFF2-40B4-BE49-F238E27FC236}">
              <a16:creationId xmlns:a16="http://schemas.microsoft.com/office/drawing/2014/main" id="{00000000-0008-0000-0900-000002000000}"/>
            </a:ext>
          </a:extLst>
        </xdr:cNvPr>
        <xdr:cNvSpPr/>
      </xdr:nvSpPr>
      <xdr:spPr>
        <a:xfrm>
          <a:off x="3219451" y="28575"/>
          <a:ext cx="647700" cy="4762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t>Voltar</a:t>
          </a:r>
        </a:p>
      </xdr:txBody>
    </xdr:sp>
    <xdr:clientData/>
  </xdr:twoCellAnchor>
  <xdr:twoCellAnchor>
    <xdr:from>
      <xdr:col>5</xdr:col>
      <xdr:colOff>85725</xdr:colOff>
      <xdr:row>0</xdr:row>
      <xdr:rowOff>0</xdr:rowOff>
    </xdr:from>
    <xdr:to>
      <xdr:col>6</xdr:col>
      <xdr:colOff>114300</xdr:colOff>
      <xdr:row>1</xdr:row>
      <xdr:rowOff>133350</xdr:rowOff>
    </xdr:to>
    <xdr:sp macro="" textlink="">
      <xdr:nvSpPr>
        <xdr:cNvPr id="5" name="Seta para a direita 4">
          <a:hlinkClick xmlns:r="http://schemas.openxmlformats.org/officeDocument/2006/relationships" r:id="rId1"/>
          <a:extLst>
            <a:ext uri="{FF2B5EF4-FFF2-40B4-BE49-F238E27FC236}">
              <a16:creationId xmlns:a16="http://schemas.microsoft.com/office/drawing/2014/main" id="{00000000-0008-0000-0900-000005000000}"/>
            </a:ext>
          </a:extLst>
        </xdr:cNvPr>
        <xdr:cNvSpPr/>
      </xdr:nvSpPr>
      <xdr:spPr>
        <a:xfrm>
          <a:off x="11382375" y="0"/>
          <a:ext cx="638175" cy="5334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t>Voltar</a:t>
          </a:r>
        </a:p>
      </xdr:txBody>
    </xdr:sp>
    <xdr:clientData/>
  </xdr:twoCellAnchor>
  <xdr:twoCellAnchor>
    <xdr:from>
      <xdr:col>1</xdr:col>
      <xdr:colOff>95251</xdr:colOff>
      <xdr:row>0</xdr:row>
      <xdr:rowOff>28575</xdr:rowOff>
    </xdr:from>
    <xdr:to>
      <xdr:col>1</xdr:col>
      <xdr:colOff>742951</xdr:colOff>
      <xdr:row>1</xdr:row>
      <xdr:rowOff>104775</xdr:rowOff>
    </xdr:to>
    <xdr:sp macro="" textlink="">
      <xdr:nvSpPr>
        <xdr:cNvPr id="6" name="Seta para a direita 5">
          <a:hlinkClick xmlns:r="http://schemas.openxmlformats.org/officeDocument/2006/relationships" r:id="rId1"/>
          <a:extLst>
            <a:ext uri="{FF2B5EF4-FFF2-40B4-BE49-F238E27FC236}">
              <a16:creationId xmlns:a16="http://schemas.microsoft.com/office/drawing/2014/main" id="{00000000-0008-0000-0900-000006000000}"/>
            </a:ext>
          </a:extLst>
        </xdr:cNvPr>
        <xdr:cNvSpPr/>
      </xdr:nvSpPr>
      <xdr:spPr>
        <a:xfrm>
          <a:off x="1200151" y="28575"/>
          <a:ext cx="647700" cy="4762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t>Voltar</a:t>
          </a:r>
        </a:p>
      </xdr:txBody>
    </xdr:sp>
    <xdr:clientData/>
  </xdr:twoCellAnchor>
  <xdr:twoCellAnchor>
    <xdr:from>
      <xdr:col>4</xdr:col>
      <xdr:colOff>38100</xdr:colOff>
      <xdr:row>0</xdr:row>
      <xdr:rowOff>0</xdr:rowOff>
    </xdr:from>
    <xdr:to>
      <xdr:col>4</xdr:col>
      <xdr:colOff>790575</xdr:colOff>
      <xdr:row>1</xdr:row>
      <xdr:rowOff>0</xdr:rowOff>
    </xdr:to>
    <xdr:sp macro="" textlink="">
      <xdr:nvSpPr>
        <xdr:cNvPr id="7" name="Seta para a direita 6">
          <a:hlinkClick xmlns:r="http://schemas.openxmlformats.org/officeDocument/2006/relationships" r:id="rId2"/>
          <a:extLst>
            <a:ext uri="{FF2B5EF4-FFF2-40B4-BE49-F238E27FC236}">
              <a16:creationId xmlns:a16="http://schemas.microsoft.com/office/drawing/2014/main" id="{00000000-0008-0000-0900-000007000000}"/>
            </a:ext>
          </a:extLst>
        </xdr:cNvPr>
        <xdr:cNvSpPr/>
      </xdr:nvSpPr>
      <xdr:spPr>
        <a:xfrm>
          <a:off x="4248150" y="0"/>
          <a:ext cx="752475" cy="6000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t>Voltar</a:t>
          </a:r>
        </a:p>
      </xdr:txBody>
    </xdr:sp>
    <xdr:clientData/>
  </xdr:twoCellAnchor>
  <xdr:twoCellAnchor>
    <xdr:from>
      <xdr:col>6</xdr:col>
      <xdr:colOff>85725</xdr:colOff>
      <xdr:row>0</xdr:row>
      <xdr:rowOff>0</xdr:rowOff>
    </xdr:from>
    <xdr:to>
      <xdr:col>7</xdr:col>
      <xdr:colOff>114300</xdr:colOff>
      <xdr:row>1</xdr:row>
      <xdr:rowOff>133350</xdr:rowOff>
    </xdr:to>
    <xdr:sp macro="" textlink="">
      <xdr:nvSpPr>
        <xdr:cNvPr id="8" name="Seta para a direita 7">
          <a:hlinkClick xmlns:r="http://schemas.openxmlformats.org/officeDocument/2006/relationships" r:id="rId1"/>
          <a:extLst>
            <a:ext uri="{FF2B5EF4-FFF2-40B4-BE49-F238E27FC236}">
              <a16:creationId xmlns:a16="http://schemas.microsoft.com/office/drawing/2014/main" id="{00000000-0008-0000-0900-000008000000}"/>
            </a:ext>
          </a:extLst>
        </xdr:cNvPr>
        <xdr:cNvSpPr/>
      </xdr:nvSpPr>
      <xdr:spPr>
        <a:xfrm>
          <a:off x="6896100" y="0"/>
          <a:ext cx="0" cy="5334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t>Voltar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4.%20GESTAO%20DE%20RISCOS\11.%20RISCOS%20DOS%20CONTRATOS\Matriz%20de%20Riscos%20em%20Contrata&#231;&#245;es%20-%20V16_Vers&#227;o%20Teste%20Licita&#231;&#227;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a"/>
      <sheetName val="Dicionário"/>
      <sheetName val="Mapeamento de Riscos"/>
      <sheetName val="Matriz de Risco"/>
      <sheetName val="Gráfico de calor"/>
      <sheetName val="BD - RISCOS"/>
      <sheetName val="novas inserções"/>
      <sheetName val="BD Pedro"/>
      <sheetName val="Banco de dado - tipo de riscos"/>
      <sheetName val="Plan1"/>
    </sheetNames>
    <sheetDataSet>
      <sheetData sheetId="0">
        <row r="11">
          <cell r="C11" t="str">
            <v>59500.001234/2024-24-e</v>
          </cell>
        </row>
        <row r="15">
          <cell r="C15" t="str">
            <v>Responsável pela formalização da demanda (RILC)</v>
          </cell>
        </row>
      </sheetData>
      <sheetData sheetId="1"/>
      <sheetData sheetId="2">
        <row r="15">
          <cell r="A15" t="str">
            <v>RC001</v>
          </cell>
        </row>
        <row r="16">
          <cell r="A16" t="str">
            <v>RC002</v>
          </cell>
          <cell r="AI16">
            <v>3</v>
          </cell>
        </row>
        <row r="17">
          <cell r="A17" t="str">
            <v>RC003</v>
          </cell>
          <cell r="AI17">
            <v>4</v>
          </cell>
        </row>
        <row r="18">
          <cell r="A18" t="str">
            <v>RC004</v>
          </cell>
          <cell r="AI18">
            <v>3</v>
          </cell>
        </row>
        <row r="19">
          <cell r="A19" t="str">
            <v>RC005</v>
          </cell>
          <cell r="AI19">
            <v>3</v>
          </cell>
        </row>
        <row r="20">
          <cell r="A20" t="str">
            <v>RC006</v>
          </cell>
          <cell r="AI20">
            <v>3</v>
          </cell>
        </row>
        <row r="21">
          <cell r="A21" t="str">
            <v>RC007</v>
          </cell>
          <cell r="AI21">
            <v>4</v>
          </cell>
        </row>
        <row r="22">
          <cell r="A22" t="str">
            <v>RC008</v>
          </cell>
          <cell r="AI22">
            <v>3</v>
          </cell>
        </row>
        <row r="23">
          <cell r="A23" t="str">
            <v>RC009</v>
          </cell>
          <cell r="AI23">
            <v>2</v>
          </cell>
        </row>
        <row r="24">
          <cell r="A24" t="str">
            <v>RC010</v>
          </cell>
          <cell r="AI24">
            <v>5</v>
          </cell>
        </row>
        <row r="25">
          <cell r="A25" t="str">
            <v>RC011</v>
          </cell>
          <cell r="AI25">
            <v>0</v>
          </cell>
        </row>
        <row r="26">
          <cell r="A26" t="str">
            <v>RC012</v>
          </cell>
          <cell r="AI26">
            <v>0</v>
          </cell>
        </row>
        <row r="27">
          <cell r="A27" t="str">
            <v>RC013</v>
          </cell>
          <cell r="AI27">
            <v>0</v>
          </cell>
        </row>
        <row r="28">
          <cell r="A28" t="str">
            <v>RC014</v>
          </cell>
          <cell r="AI28">
            <v>0</v>
          </cell>
        </row>
        <row r="29">
          <cell r="A29" t="str">
            <v>RC015</v>
          </cell>
          <cell r="AI29">
            <v>0</v>
          </cell>
        </row>
        <row r="30">
          <cell r="A30" t="str">
            <v>RC016</v>
          </cell>
          <cell r="AI30">
            <v>0</v>
          </cell>
        </row>
        <row r="31">
          <cell r="A31" t="str">
            <v>RC017</v>
          </cell>
          <cell r="AI31">
            <v>0</v>
          </cell>
        </row>
        <row r="32">
          <cell r="A32" t="str">
            <v>RC018</v>
          </cell>
          <cell r="AI32">
            <v>0</v>
          </cell>
        </row>
        <row r="33">
          <cell r="A33" t="str">
            <v>RC019</v>
          </cell>
          <cell r="AI33">
            <v>0</v>
          </cell>
        </row>
        <row r="34">
          <cell r="A34" t="str">
            <v>RC020</v>
          </cell>
          <cell r="AI34">
            <v>0</v>
          </cell>
        </row>
        <row r="35">
          <cell r="A35" t="str">
            <v>RC021</v>
          </cell>
          <cell r="AI35">
            <v>0</v>
          </cell>
        </row>
        <row r="36">
          <cell r="A36" t="str">
            <v>RC022</v>
          </cell>
          <cell r="AI36">
            <v>0</v>
          </cell>
        </row>
        <row r="37">
          <cell r="A37" t="str">
            <v>RC023</v>
          </cell>
          <cell r="AI37">
            <v>0</v>
          </cell>
        </row>
        <row r="38">
          <cell r="A38" t="str">
            <v>RC024</v>
          </cell>
          <cell r="AI38">
            <v>0</v>
          </cell>
        </row>
        <row r="39">
          <cell r="A39" t="str">
            <v>RC025</v>
          </cell>
          <cell r="AI39">
            <v>0</v>
          </cell>
        </row>
        <row r="40">
          <cell r="A40" t="str">
            <v>RC026</v>
          </cell>
          <cell r="AI40">
            <v>0</v>
          </cell>
        </row>
        <row r="41">
          <cell r="A41" t="str">
            <v>RC027</v>
          </cell>
          <cell r="AI41">
            <v>0</v>
          </cell>
        </row>
        <row r="42">
          <cell r="A42" t="str">
            <v>RC028</v>
          </cell>
          <cell r="AI42">
            <v>0</v>
          </cell>
        </row>
        <row r="43">
          <cell r="A43" t="str">
            <v>RC029</v>
          </cell>
          <cell r="AI43">
            <v>0</v>
          </cell>
        </row>
        <row r="44">
          <cell r="A44" t="str">
            <v>RC030</v>
          </cell>
          <cell r="AI44">
            <v>0</v>
          </cell>
        </row>
        <row r="45">
          <cell r="A45" t="str">
            <v>RC031</v>
          </cell>
          <cell r="AI45">
            <v>0</v>
          </cell>
        </row>
        <row r="46">
          <cell r="A46" t="str">
            <v>RC032</v>
          </cell>
          <cell r="AI46">
            <v>0</v>
          </cell>
        </row>
        <row r="47">
          <cell r="A47" t="str">
            <v>RC033</v>
          </cell>
          <cell r="AI47">
            <v>0</v>
          </cell>
        </row>
        <row r="48">
          <cell r="A48" t="str">
            <v>RC034</v>
          </cell>
          <cell r="AI48">
            <v>0</v>
          </cell>
        </row>
        <row r="49">
          <cell r="A49" t="str">
            <v>RC035</v>
          </cell>
          <cell r="AI49">
            <v>0</v>
          </cell>
        </row>
        <row r="50">
          <cell r="A50" t="str">
            <v>RC036</v>
          </cell>
          <cell r="AI50">
            <v>0</v>
          </cell>
        </row>
        <row r="51">
          <cell r="A51" t="str">
            <v>RC037</v>
          </cell>
          <cell r="AI51">
            <v>0</v>
          </cell>
        </row>
        <row r="52">
          <cell r="A52" t="str">
            <v>RC038</v>
          </cell>
          <cell r="AI52">
            <v>0</v>
          </cell>
        </row>
        <row r="53">
          <cell r="A53" t="str">
            <v>RC039</v>
          </cell>
          <cell r="AI53">
            <v>0</v>
          </cell>
        </row>
        <row r="54">
          <cell r="A54" t="str">
            <v>RC040</v>
          </cell>
          <cell r="AI54">
            <v>0</v>
          </cell>
        </row>
        <row r="55">
          <cell r="A55" t="str">
            <v>RC041</v>
          </cell>
          <cell r="AI55">
            <v>0</v>
          </cell>
        </row>
        <row r="56">
          <cell r="A56" t="str">
            <v>RC042</v>
          </cell>
          <cell r="AI56">
            <v>0</v>
          </cell>
        </row>
        <row r="57">
          <cell r="A57" t="str">
            <v>RC043</v>
          </cell>
          <cell r="AI57">
            <v>0</v>
          </cell>
        </row>
        <row r="58">
          <cell r="A58" t="str">
            <v>RC044</v>
          </cell>
          <cell r="AI58">
            <v>0</v>
          </cell>
        </row>
        <row r="59">
          <cell r="A59" t="str">
            <v>RC045</v>
          </cell>
          <cell r="AI59">
            <v>0</v>
          </cell>
        </row>
        <row r="60">
          <cell r="A60" t="str">
            <v>RC046</v>
          </cell>
          <cell r="AI60">
            <v>0</v>
          </cell>
        </row>
        <row r="61">
          <cell r="A61" t="str">
            <v>RC047</v>
          </cell>
          <cell r="AI61">
            <v>0</v>
          </cell>
        </row>
        <row r="62">
          <cell r="A62" t="str">
            <v>RC048</v>
          </cell>
          <cell r="AI62">
            <v>0</v>
          </cell>
        </row>
        <row r="63">
          <cell r="A63" t="str">
            <v>RC049</v>
          </cell>
          <cell r="AI63">
            <v>0</v>
          </cell>
        </row>
        <row r="64">
          <cell r="A64" t="str">
            <v>RC050</v>
          </cell>
          <cell r="AI64">
            <v>0</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5"/>
  <sheetViews>
    <sheetView showGridLines="0" tabSelected="1" topLeftCell="A13" zoomScale="90" zoomScaleNormal="90" zoomScalePageLayoutView="90" workbookViewId="0">
      <selection activeCell="C13" sqref="C13:G13"/>
    </sheetView>
  </sheetViews>
  <sheetFormatPr defaultColWidth="0" defaultRowHeight="14.25" zeroHeight="1" x14ac:dyDescent="0.2"/>
  <cols>
    <col min="1" max="1" width="11.5703125" style="25" customWidth="1"/>
    <col min="2" max="2" width="27.42578125" style="25" customWidth="1"/>
    <col min="3" max="6" width="24.85546875" style="25" customWidth="1"/>
    <col min="7" max="7" width="27" style="25" customWidth="1"/>
    <col min="8" max="8" width="2.7109375" style="25" customWidth="1"/>
    <col min="9" max="16384" width="9.140625" style="25" hidden="1"/>
  </cols>
  <sheetData>
    <row r="1" spans="1:7" ht="15.75" x14ac:dyDescent="0.2">
      <c r="C1" s="231" t="s">
        <v>1101</v>
      </c>
      <c r="D1" s="231"/>
      <c r="E1" s="231"/>
      <c r="F1" s="231"/>
      <c r="G1" s="231"/>
    </row>
    <row r="2" spans="1:7" ht="15.75" x14ac:dyDescent="0.2">
      <c r="C2" s="232" t="s">
        <v>698</v>
      </c>
      <c r="D2" s="232"/>
      <c r="E2" s="232"/>
      <c r="F2" s="232"/>
      <c r="G2" s="232"/>
    </row>
    <row r="3" spans="1:7" ht="15.75" customHeight="1" x14ac:dyDescent="0.2">
      <c r="C3" s="231"/>
      <c r="D3" s="231"/>
      <c r="E3" s="231"/>
      <c r="F3" s="231"/>
      <c r="G3" s="231"/>
    </row>
    <row r="4" spans="1:7" x14ac:dyDescent="0.2"/>
    <row r="5" spans="1:7" ht="36.75" customHeight="1" x14ac:dyDescent="0.2">
      <c r="A5" s="233" t="s">
        <v>955</v>
      </c>
      <c r="B5" s="233"/>
      <c r="C5" s="233"/>
      <c r="D5" s="233"/>
      <c r="E5" s="233"/>
      <c r="F5" s="233"/>
      <c r="G5" s="233"/>
    </row>
    <row r="6" spans="1:7" x14ac:dyDescent="0.2">
      <c r="A6" s="236" t="s">
        <v>914</v>
      </c>
      <c r="B6" s="236"/>
      <c r="C6" s="237"/>
      <c r="D6" s="237"/>
      <c r="E6" s="237"/>
      <c r="F6" s="237"/>
      <c r="G6" s="237"/>
    </row>
    <row r="7" spans="1:7" ht="15" x14ac:dyDescent="0.25">
      <c r="A7"/>
      <c r="B7"/>
      <c r="C7"/>
      <c r="D7"/>
      <c r="E7"/>
      <c r="F7"/>
      <c r="G7"/>
    </row>
    <row r="8" spans="1:7" ht="21.95" customHeight="1" x14ac:dyDescent="0.2">
      <c r="A8" s="234" t="s">
        <v>870</v>
      </c>
      <c r="B8" s="234"/>
      <c r="C8" s="234"/>
      <c r="D8" s="234"/>
      <c r="E8" s="234"/>
      <c r="F8" s="234"/>
      <c r="G8" s="234"/>
    </row>
    <row r="9" spans="1:7" ht="12.75" customHeight="1" x14ac:dyDescent="0.25">
      <c r="A9"/>
      <c r="B9"/>
      <c r="C9"/>
      <c r="D9"/>
      <c r="E9"/>
      <c r="F9"/>
      <c r="G9"/>
    </row>
    <row r="10" spans="1:7" ht="21.95" customHeight="1" x14ac:dyDescent="0.2">
      <c r="A10" s="235" t="s">
        <v>1102</v>
      </c>
      <c r="B10" s="235"/>
      <c r="C10" s="235"/>
      <c r="D10" s="235"/>
      <c r="E10" s="235"/>
      <c r="F10" s="235"/>
      <c r="G10" s="235"/>
    </row>
    <row r="11" spans="1:7" s="26" customFormat="1" ht="21.95" customHeight="1" x14ac:dyDescent="0.2">
      <c r="A11" s="228" t="s">
        <v>869</v>
      </c>
      <c r="B11" s="228"/>
      <c r="C11" s="226" t="s">
        <v>1276</v>
      </c>
      <c r="D11" s="226"/>
      <c r="E11" s="226"/>
      <c r="F11" s="226"/>
      <c r="G11" s="226"/>
    </row>
    <row r="12" spans="1:7" s="26" customFormat="1" ht="54" customHeight="1" x14ac:dyDescent="0.2">
      <c r="A12" s="228" t="s">
        <v>1114</v>
      </c>
      <c r="B12" s="228"/>
      <c r="C12" s="225" t="s">
        <v>1315</v>
      </c>
      <c r="D12" s="226"/>
      <c r="E12" s="226"/>
      <c r="F12" s="226"/>
      <c r="G12" s="226"/>
    </row>
    <row r="13" spans="1:7" ht="54" customHeight="1" x14ac:dyDescent="0.2">
      <c r="A13" s="228" t="s">
        <v>1115</v>
      </c>
      <c r="B13" s="228"/>
      <c r="C13" s="225" t="s">
        <v>1277</v>
      </c>
      <c r="D13" s="226"/>
      <c r="E13" s="226"/>
      <c r="F13" s="226"/>
      <c r="G13" s="226"/>
    </row>
    <row r="14" spans="1:7" ht="35.25" customHeight="1" x14ac:dyDescent="0.2">
      <c r="A14" s="228" t="s">
        <v>871</v>
      </c>
      <c r="B14" s="228"/>
      <c r="C14" s="225" t="s">
        <v>1278</v>
      </c>
      <c r="D14" s="226"/>
      <c r="E14" s="226"/>
      <c r="F14" s="226"/>
      <c r="G14" s="226"/>
    </row>
    <row r="15" spans="1:7" ht="21.95" customHeight="1" x14ac:dyDescent="0.2">
      <c r="A15" s="228" t="s">
        <v>915</v>
      </c>
      <c r="B15" s="228"/>
      <c r="C15" s="225" t="s">
        <v>1279</v>
      </c>
      <c r="D15" s="226"/>
      <c r="E15" s="226"/>
      <c r="F15" s="226"/>
      <c r="G15" s="226"/>
    </row>
    <row r="16" spans="1:7" ht="21.95" customHeight="1" x14ac:dyDescent="0.2">
      <c r="A16" s="228" t="s">
        <v>896</v>
      </c>
      <c r="B16" s="228"/>
      <c r="C16" s="225" t="s">
        <v>1280</v>
      </c>
      <c r="D16" s="226"/>
      <c r="E16" s="226"/>
      <c r="F16" s="226"/>
      <c r="G16" s="226"/>
    </row>
    <row r="17" spans="1:7" ht="21.95" customHeight="1" x14ac:dyDescent="0.2">
      <c r="A17" s="228" t="s">
        <v>1099</v>
      </c>
      <c r="B17" s="228"/>
      <c r="C17" s="238" t="s">
        <v>1281</v>
      </c>
      <c r="D17" s="229"/>
      <c r="E17" s="229"/>
      <c r="F17" s="229"/>
      <c r="G17" s="229"/>
    </row>
    <row r="18" spans="1:7" ht="21.75" customHeight="1" x14ac:dyDescent="0.25">
      <c r="A18" s="149"/>
      <c r="B18" s="149"/>
      <c r="C18" s="149"/>
      <c r="D18" s="149"/>
      <c r="E18" s="149"/>
      <c r="F18" s="149"/>
      <c r="G18" s="149"/>
    </row>
    <row r="19" spans="1:7" ht="21.95" customHeight="1" x14ac:dyDescent="0.2">
      <c r="A19" s="235" t="s">
        <v>1103</v>
      </c>
      <c r="B19" s="235"/>
      <c r="C19" s="235"/>
      <c r="D19" s="235"/>
      <c r="E19" s="235"/>
      <c r="F19" s="235"/>
      <c r="G19" s="235"/>
    </row>
    <row r="20" spans="1:7" ht="21.95" customHeight="1" x14ac:dyDescent="0.2">
      <c r="A20" s="240" t="s">
        <v>1117</v>
      </c>
      <c r="B20" s="240"/>
      <c r="C20" s="240"/>
      <c r="D20" s="240"/>
      <c r="E20" s="240"/>
      <c r="F20" s="240"/>
      <c r="G20" s="240"/>
    </row>
    <row r="21" spans="1:7" ht="21.95" customHeight="1" x14ac:dyDescent="0.2">
      <c r="A21" s="150" t="s">
        <v>1104</v>
      </c>
      <c r="B21" s="229" t="s">
        <v>1282</v>
      </c>
      <c r="C21" s="229"/>
      <c r="D21" s="229"/>
      <c r="E21" s="230"/>
      <c r="F21" s="129" t="s">
        <v>1105</v>
      </c>
      <c r="G21" s="151" t="s">
        <v>1280</v>
      </c>
    </row>
    <row r="22" spans="1:7" s="27" customFormat="1" ht="20.25" customHeight="1" x14ac:dyDescent="0.2">
      <c r="A22" s="240" t="s">
        <v>1118</v>
      </c>
      <c r="B22" s="240"/>
      <c r="C22" s="240"/>
      <c r="D22" s="240"/>
      <c r="E22" s="240"/>
      <c r="F22" s="240"/>
      <c r="G22" s="240"/>
    </row>
    <row r="23" spans="1:7" s="26" customFormat="1" ht="21.95" customHeight="1" x14ac:dyDescent="0.2">
      <c r="A23" s="150" t="s">
        <v>1104</v>
      </c>
      <c r="B23" s="229" t="s">
        <v>1283</v>
      </c>
      <c r="C23" s="229"/>
      <c r="D23" s="229"/>
      <c r="E23" s="230"/>
      <c r="F23" s="129" t="s">
        <v>1105</v>
      </c>
      <c r="G23" s="151" t="s">
        <v>1279</v>
      </c>
    </row>
    <row r="24" spans="1:7" s="26" customFormat="1" ht="21.95" customHeight="1" x14ac:dyDescent="0.2">
      <c r="A24" s="150" t="s">
        <v>1104</v>
      </c>
      <c r="B24" s="229"/>
      <c r="C24" s="229"/>
      <c r="D24" s="229"/>
      <c r="E24" s="230"/>
      <c r="F24" s="129" t="s">
        <v>1105</v>
      </c>
      <c r="G24" s="151"/>
    </row>
    <row r="25" spans="1:7" s="26" customFormat="1" ht="21.95" customHeight="1" x14ac:dyDescent="0.2">
      <c r="A25" s="150" t="s">
        <v>1104</v>
      </c>
      <c r="B25" s="229"/>
      <c r="C25" s="229"/>
      <c r="D25" s="229"/>
      <c r="E25" s="230"/>
      <c r="F25" s="129" t="s">
        <v>1105</v>
      </c>
      <c r="G25" s="151"/>
    </row>
    <row r="26" spans="1:7" s="26" customFormat="1" ht="21.95" hidden="1" customHeight="1" x14ac:dyDescent="0.2">
      <c r="A26" s="150" t="s">
        <v>1104</v>
      </c>
      <c r="B26" s="229"/>
      <c r="C26" s="229"/>
      <c r="D26" s="229"/>
      <c r="E26" s="230"/>
      <c r="F26" s="129" t="s">
        <v>1105</v>
      </c>
      <c r="G26" s="151"/>
    </row>
    <row r="27" spans="1:7" s="26" customFormat="1" ht="21.95" hidden="1" customHeight="1" x14ac:dyDescent="0.2">
      <c r="A27" s="150" t="s">
        <v>1104</v>
      </c>
      <c r="B27" s="229"/>
      <c r="C27" s="229"/>
      <c r="D27" s="229"/>
      <c r="E27" s="230"/>
      <c r="F27" s="129" t="s">
        <v>1105</v>
      </c>
      <c r="G27" s="151"/>
    </row>
    <row r="28" spans="1:7" x14ac:dyDescent="0.2"/>
    <row r="29" spans="1:7" x14ac:dyDescent="0.2"/>
    <row r="30" spans="1:7" x14ac:dyDescent="0.2"/>
    <row r="31" spans="1:7" x14ac:dyDescent="0.2"/>
    <row r="32" spans="1:7" x14ac:dyDescent="0.2"/>
    <row r="33" x14ac:dyDescent="0.2"/>
    <row r="34" x14ac:dyDescent="0.2"/>
    <row r="38" ht="15.75" hidden="1" customHeight="1" x14ac:dyDescent="0.2"/>
    <row r="59" spans="1:7" ht="35.25" hidden="1" customHeight="1" x14ac:dyDescent="0.2">
      <c r="A59" s="241" t="s">
        <v>917</v>
      </c>
      <c r="B59" s="241"/>
      <c r="C59" s="241"/>
      <c r="D59" s="241"/>
      <c r="E59" s="241"/>
      <c r="F59" s="241"/>
      <c r="G59" s="241"/>
    </row>
    <row r="62" spans="1:7" ht="22.5" hidden="1" customHeight="1" x14ac:dyDescent="0.2">
      <c r="A62" s="239" t="s">
        <v>920</v>
      </c>
      <c r="B62" s="239"/>
      <c r="C62" s="239"/>
      <c r="D62" s="239"/>
      <c r="E62" s="239"/>
      <c r="F62" s="239"/>
      <c r="G62" s="239"/>
    </row>
    <row r="63" spans="1:7" ht="32.25" hidden="1" customHeight="1" x14ac:dyDescent="0.2">
      <c r="A63" s="227" t="s">
        <v>918</v>
      </c>
      <c r="B63" s="227"/>
      <c r="C63" s="227"/>
      <c r="D63" s="227"/>
      <c r="E63" s="227"/>
      <c r="F63" s="227"/>
      <c r="G63" s="227"/>
    </row>
    <row r="64" spans="1:7" ht="30.75" hidden="1" customHeight="1" x14ac:dyDescent="0.2">
      <c r="A64" s="227" t="s">
        <v>919</v>
      </c>
      <c r="B64" s="227"/>
      <c r="C64" s="227"/>
      <c r="D64" s="227"/>
      <c r="E64" s="227"/>
      <c r="F64" s="227"/>
      <c r="G64" s="227"/>
    </row>
    <row r="65" spans="1:2" hidden="1" x14ac:dyDescent="0.2">
      <c r="A65" s="29"/>
      <c r="B65" s="29"/>
    </row>
  </sheetData>
  <sheetProtection algorithmName="SHA-512" hashValue="mmgQY1cPMu3nHcca5IphaFTb4q+DxmKiXU5vwuB9ayoj2sukK4Bj1WK1SzfUnXkJSMLa+mQ3vNt0NRZBxOzk+w==" saltValue="4ZYg+S3QMFnZzj2mxzTJUA==" spinCount="100000" sheet="1" formatRows="0"/>
  <mergeCells count="34">
    <mergeCell ref="C17:G17"/>
    <mergeCell ref="A64:G64"/>
    <mergeCell ref="A62:G62"/>
    <mergeCell ref="C16:G16"/>
    <mergeCell ref="A19:G19"/>
    <mergeCell ref="A20:G20"/>
    <mergeCell ref="A22:G22"/>
    <mergeCell ref="A59:G59"/>
    <mergeCell ref="B23:E23"/>
    <mergeCell ref="C1:G1"/>
    <mergeCell ref="C2:G2"/>
    <mergeCell ref="C3:G3"/>
    <mergeCell ref="C12:G12"/>
    <mergeCell ref="A5:G5"/>
    <mergeCell ref="A8:G8"/>
    <mergeCell ref="A10:G10"/>
    <mergeCell ref="A6:G6"/>
    <mergeCell ref="C11:G11"/>
    <mergeCell ref="C13:G13"/>
    <mergeCell ref="C14:G14"/>
    <mergeCell ref="C15:G15"/>
    <mergeCell ref="A63:G63"/>
    <mergeCell ref="A11:B11"/>
    <mergeCell ref="A12:B12"/>
    <mergeCell ref="A13:B13"/>
    <mergeCell ref="A14:B14"/>
    <mergeCell ref="A15:B15"/>
    <mergeCell ref="A16:B16"/>
    <mergeCell ref="B21:E21"/>
    <mergeCell ref="B24:E24"/>
    <mergeCell ref="B25:E25"/>
    <mergeCell ref="B26:E26"/>
    <mergeCell ref="B27:E27"/>
    <mergeCell ref="A17:B17"/>
  </mergeCells>
  <dataValidations xWindow="86" yWindow="453" count="1">
    <dataValidation allowBlank="1" showInputMessage="1" showErrorMessage="1" promptTitle="Art. 21, inciso I - RILC" prompt="Descrição da necessidade da contratação, considerando o problema a ser resolvido" sqref="A13:B13" xr:uid="{00000000-0002-0000-0000-000000000000}"/>
  </dataValidations>
  <pageMargins left="0.511811024" right="0.511811024" top="0.78740157499999996" bottom="0.78740157499999996" header="0.31496062000000002" footer="0.31496062000000002"/>
  <pageSetup paperSize="9" scale="55" orientation="portrait" horizontalDpi="300" verticalDpi="300" r:id="rId1"/>
  <drawing r:id="rId2"/>
  <legacyDrawing r:id="rId3"/>
  <oleObjects>
    <mc:AlternateContent xmlns:mc="http://schemas.openxmlformats.org/markup-compatibility/2006">
      <mc:Choice Requires="x14">
        <oleObject shapeId="6145" r:id="rId4">
          <objectPr defaultSize="0" autoPict="0" r:id="rId5">
            <anchor moveWithCells="1" sizeWithCells="1">
              <from>
                <xdr:col>0</xdr:col>
                <xdr:colOff>95250</xdr:colOff>
                <xdr:row>0</xdr:row>
                <xdr:rowOff>9525</xdr:rowOff>
              </from>
              <to>
                <xdr:col>1</xdr:col>
                <xdr:colOff>1143000</xdr:colOff>
                <xdr:row>2</xdr:row>
                <xdr:rowOff>142875</xdr:rowOff>
              </to>
            </anchor>
          </objectPr>
        </oleObject>
      </mc:Choice>
      <mc:Fallback>
        <oleObject shapeId="614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77"/>
  <sheetViews>
    <sheetView showGridLines="0" topLeftCell="C1" workbookViewId="0">
      <pane xSplit="2" ySplit="1" topLeftCell="E2" activePane="bottomRight" state="frozen"/>
      <selection activeCell="C1" sqref="C1"/>
      <selection pane="topRight" activeCell="E1" sqref="E1"/>
      <selection pane="bottomLeft" activeCell="C2" sqref="C2"/>
      <selection pane="bottomRight" activeCell="D72" sqref="D72"/>
    </sheetView>
  </sheetViews>
  <sheetFormatPr defaultRowHeight="15" x14ac:dyDescent="0.25"/>
  <cols>
    <col min="1" max="1" width="16.5703125" hidden="1" customWidth="1"/>
    <col min="2" max="2" width="13.42578125" hidden="1" customWidth="1"/>
    <col min="3" max="3" width="17.28515625" customWidth="1"/>
    <col min="4" max="4" width="75.28515625" customWidth="1"/>
    <col min="5" max="5" width="13.5703125" customWidth="1"/>
    <col min="6" max="6" width="54.7109375" hidden="1" customWidth="1"/>
    <col min="7" max="8" width="9.140625" hidden="1" customWidth="1"/>
    <col min="9" max="10" width="9.140625" customWidth="1"/>
  </cols>
  <sheetData>
    <row r="1" spans="1:6" ht="47.25" x14ac:dyDescent="0.25">
      <c r="A1" s="71" t="s">
        <v>141</v>
      </c>
      <c r="C1" s="72" t="s">
        <v>1110</v>
      </c>
      <c r="D1" s="71" t="s">
        <v>98</v>
      </c>
      <c r="F1" s="71" t="s">
        <v>143</v>
      </c>
    </row>
    <row r="2" spans="1:6" x14ac:dyDescent="0.25">
      <c r="A2" s="39"/>
      <c r="D2" s="74" t="s">
        <v>210</v>
      </c>
      <c r="F2" s="40"/>
    </row>
    <row r="3" spans="1:6" x14ac:dyDescent="0.25">
      <c r="A3" s="39"/>
      <c r="D3" s="75" t="s">
        <v>221</v>
      </c>
      <c r="F3" s="40"/>
    </row>
    <row r="4" spans="1:6" x14ac:dyDescent="0.25">
      <c r="A4" s="39"/>
      <c r="D4" s="75" t="s">
        <v>211</v>
      </c>
      <c r="F4" s="40"/>
    </row>
    <row r="5" spans="1:6" x14ac:dyDescent="0.25">
      <c r="A5" s="39"/>
      <c r="D5" s="75" t="s">
        <v>212</v>
      </c>
      <c r="F5" s="40"/>
    </row>
    <row r="6" spans="1:6" x14ac:dyDescent="0.25">
      <c r="A6" s="39"/>
      <c r="C6" s="73"/>
      <c r="D6" s="75" t="s">
        <v>213</v>
      </c>
      <c r="F6" s="40"/>
    </row>
    <row r="7" spans="1:6" x14ac:dyDescent="0.25">
      <c r="A7" s="39"/>
      <c r="D7" s="75" t="s">
        <v>215</v>
      </c>
      <c r="F7" s="40"/>
    </row>
    <row r="8" spans="1:6" ht="25.5" x14ac:dyDescent="0.25">
      <c r="A8" s="39"/>
      <c r="D8" s="75" t="s">
        <v>214</v>
      </c>
      <c r="F8" s="40"/>
    </row>
    <row r="9" spans="1:6" x14ac:dyDescent="0.25">
      <c r="A9" s="40"/>
      <c r="D9" s="75" t="s">
        <v>216</v>
      </c>
      <c r="F9" s="40"/>
    </row>
    <row r="10" spans="1:6" x14ac:dyDescent="0.25">
      <c r="A10" s="40"/>
      <c r="D10" s="75" t="s">
        <v>217</v>
      </c>
      <c r="F10" s="40"/>
    </row>
    <row r="11" spans="1:6" x14ac:dyDescent="0.25">
      <c r="A11" s="40"/>
      <c r="D11" s="75" t="s">
        <v>218</v>
      </c>
      <c r="F11" s="40"/>
    </row>
    <row r="12" spans="1:6" x14ac:dyDescent="0.25">
      <c r="A12" s="1"/>
      <c r="D12" s="75" t="s">
        <v>219</v>
      </c>
      <c r="F12" s="1"/>
    </row>
    <row r="13" spans="1:6" x14ac:dyDescent="0.25">
      <c r="A13" s="1"/>
      <c r="D13" s="75" t="s">
        <v>130</v>
      </c>
      <c r="F13" s="1"/>
    </row>
    <row r="14" spans="1:6" x14ac:dyDescent="0.25">
      <c r="A14" s="1"/>
      <c r="D14" s="75" t="s">
        <v>127</v>
      </c>
      <c r="F14" s="1"/>
    </row>
    <row r="15" spans="1:6" x14ac:dyDescent="0.25">
      <c r="A15" s="1"/>
      <c r="D15" s="75" t="s">
        <v>125</v>
      </c>
      <c r="F15" s="1"/>
    </row>
    <row r="16" spans="1:6" x14ac:dyDescent="0.25">
      <c r="A16" s="1"/>
      <c r="D16" s="75" t="s">
        <v>118</v>
      </c>
      <c r="F16" s="1"/>
    </row>
    <row r="17" spans="1:6" ht="25.5" x14ac:dyDescent="0.25">
      <c r="A17" s="1"/>
      <c r="D17" s="75" t="s">
        <v>131</v>
      </c>
      <c r="F17" s="1"/>
    </row>
    <row r="18" spans="1:6" x14ac:dyDescent="0.25">
      <c r="A18" s="1"/>
      <c r="D18" s="75" t="s">
        <v>111</v>
      </c>
      <c r="F18" s="1"/>
    </row>
    <row r="19" spans="1:6" ht="25.5" x14ac:dyDescent="0.25">
      <c r="A19" s="1"/>
      <c r="D19" s="75" t="s">
        <v>113</v>
      </c>
      <c r="F19" s="1"/>
    </row>
    <row r="20" spans="1:6" x14ac:dyDescent="0.25">
      <c r="A20" s="1"/>
      <c r="D20" s="75" t="s">
        <v>109</v>
      </c>
      <c r="F20" s="1"/>
    </row>
    <row r="21" spans="1:6" x14ac:dyDescent="0.25">
      <c r="A21" s="1"/>
      <c r="D21" s="75" t="s">
        <v>136</v>
      </c>
      <c r="F21" s="1"/>
    </row>
    <row r="22" spans="1:6" x14ac:dyDescent="0.25">
      <c r="A22" s="1"/>
      <c r="D22" s="75" t="s">
        <v>123</v>
      </c>
      <c r="F22" s="1"/>
    </row>
    <row r="23" spans="1:6" x14ac:dyDescent="0.25">
      <c r="A23" s="1"/>
      <c r="D23" s="75" t="s">
        <v>103</v>
      </c>
      <c r="F23" s="1"/>
    </row>
    <row r="24" spans="1:6" x14ac:dyDescent="0.25">
      <c r="A24" s="1"/>
      <c r="D24" s="75" t="s">
        <v>207</v>
      </c>
      <c r="F24" s="1"/>
    </row>
    <row r="25" spans="1:6" x14ac:dyDescent="0.25">
      <c r="A25" s="1"/>
      <c r="D25" s="75" t="s">
        <v>133</v>
      </c>
      <c r="F25" s="1"/>
    </row>
    <row r="26" spans="1:6" x14ac:dyDescent="0.25">
      <c r="A26" s="1"/>
      <c r="D26" s="75" t="s">
        <v>134</v>
      </c>
      <c r="F26" s="1"/>
    </row>
    <row r="27" spans="1:6" x14ac:dyDescent="0.25">
      <c r="A27" s="1"/>
      <c r="D27" s="75" t="s">
        <v>135</v>
      </c>
      <c r="F27" s="1"/>
    </row>
    <row r="28" spans="1:6" x14ac:dyDescent="0.25">
      <c r="A28" s="1"/>
      <c r="D28" s="75" t="s">
        <v>129</v>
      </c>
      <c r="F28" s="1"/>
    </row>
    <row r="29" spans="1:6" x14ac:dyDescent="0.25">
      <c r="A29" s="1"/>
      <c r="D29" s="75" t="s">
        <v>121</v>
      </c>
      <c r="F29" s="1"/>
    </row>
    <row r="30" spans="1:6" x14ac:dyDescent="0.25">
      <c r="A30" s="1"/>
      <c r="D30" s="75" t="s">
        <v>1082</v>
      </c>
      <c r="F30" s="1"/>
    </row>
    <row r="31" spans="1:6" ht="25.5" x14ac:dyDescent="0.25">
      <c r="A31" s="1"/>
      <c r="D31" s="75" t="s">
        <v>117</v>
      </c>
      <c r="F31" s="1"/>
    </row>
    <row r="32" spans="1:6" x14ac:dyDescent="0.25">
      <c r="A32" s="1"/>
      <c r="D32" s="75" t="s">
        <v>104</v>
      </c>
      <c r="F32" s="1"/>
    </row>
    <row r="33" spans="1:6" x14ac:dyDescent="0.25">
      <c r="A33" s="1"/>
      <c r="D33" s="75" t="s">
        <v>101</v>
      </c>
      <c r="F33" s="1"/>
    </row>
    <row r="34" spans="1:6" x14ac:dyDescent="0.25">
      <c r="A34" s="1"/>
      <c r="D34" s="75" t="s">
        <v>105</v>
      </c>
      <c r="F34" s="1"/>
    </row>
    <row r="35" spans="1:6" ht="25.5" x14ac:dyDescent="0.25">
      <c r="A35" s="1"/>
      <c r="D35" s="75" t="s">
        <v>110</v>
      </c>
      <c r="F35" s="1"/>
    </row>
    <row r="36" spans="1:6" x14ac:dyDescent="0.25">
      <c r="A36" s="1"/>
      <c r="D36" s="75" t="s">
        <v>100</v>
      </c>
      <c r="F36" s="1"/>
    </row>
    <row r="37" spans="1:6" x14ac:dyDescent="0.25">
      <c r="A37" s="1"/>
      <c r="D37" s="75" t="s">
        <v>205</v>
      </c>
      <c r="F37" s="1"/>
    </row>
    <row r="38" spans="1:6" x14ac:dyDescent="0.25">
      <c r="A38" s="1"/>
      <c r="D38" s="75" t="s">
        <v>208</v>
      </c>
      <c r="F38" s="1"/>
    </row>
    <row r="39" spans="1:6" x14ac:dyDescent="0.25">
      <c r="A39" s="1"/>
      <c r="D39" s="75" t="s">
        <v>139</v>
      </c>
      <c r="F39" s="1"/>
    </row>
    <row r="40" spans="1:6" x14ac:dyDescent="0.25">
      <c r="A40" s="1"/>
      <c r="D40" s="75" t="s">
        <v>99</v>
      </c>
      <c r="F40" s="1"/>
    </row>
    <row r="41" spans="1:6" x14ac:dyDescent="0.25">
      <c r="A41" s="1"/>
      <c r="D41" s="75" t="s">
        <v>122</v>
      </c>
      <c r="F41" s="1"/>
    </row>
    <row r="42" spans="1:6" x14ac:dyDescent="0.25">
      <c r="A42" s="1"/>
      <c r="D42" s="75" t="s">
        <v>116</v>
      </c>
      <c r="F42" s="1"/>
    </row>
    <row r="43" spans="1:6" x14ac:dyDescent="0.25">
      <c r="A43" s="1"/>
      <c r="D43" s="75" t="s">
        <v>202</v>
      </c>
      <c r="F43" s="1"/>
    </row>
    <row r="44" spans="1:6" x14ac:dyDescent="0.25">
      <c r="A44" s="1"/>
      <c r="D44" s="75" t="s">
        <v>107</v>
      </c>
      <c r="F44" s="1"/>
    </row>
    <row r="45" spans="1:6" x14ac:dyDescent="0.25">
      <c r="A45" s="1"/>
      <c r="D45" s="75" t="s">
        <v>108</v>
      </c>
      <c r="F45" s="1"/>
    </row>
    <row r="46" spans="1:6" x14ac:dyDescent="0.25">
      <c r="A46" s="1"/>
      <c r="D46" s="75" t="s">
        <v>124</v>
      </c>
      <c r="F46" s="1"/>
    </row>
    <row r="47" spans="1:6" x14ac:dyDescent="0.25">
      <c r="A47" s="1"/>
      <c r="D47" s="75" t="s">
        <v>120</v>
      </c>
      <c r="F47" s="1"/>
    </row>
    <row r="48" spans="1:6" ht="18" customHeight="1" x14ac:dyDescent="0.25">
      <c r="A48" s="1"/>
      <c r="D48" s="75" t="s">
        <v>112</v>
      </c>
      <c r="F48" s="1"/>
    </row>
    <row r="49" spans="1:6" x14ac:dyDescent="0.25">
      <c r="A49" s="1"/>
      <c r="D49" s="75" t="s">
        <v>209</v>
      </c>
      <c r="F49" s="1"/>
    </row>
    <row r="50" spans="1:6" x14ac:dyDescent="0.25">
      <c r="A50" s="1"/>
      <c r="D50" s="75" t="s">
        <v>128</v>
      </c>
      <c r="F50" s="1"/>
    </row>
    <row r="51" spans="1:6" x14ac:dyDescent="0.25">
      <c r="A51" s="1"/>
      <c r="D51" s="75" t="s">
        <v>206</v>
      </c>
      <c r="F51" s="1"/>
    </row>
    <row r="52" spans="1:6" x14ac:dyDescent="0.25">
      <c r="A52" s="1"/>
      <c r="D52" s="75" t="s">
        <v>119</v>
      </c>
      <c r="F52" s="1"/>
    </row>
    <row r="53" spans="1:6" x14ac:dyDescent="0.25">
      <c r="A53" s="1"/>
      <c r="D53" s="75" t="s">
        <v>102</v>
      </c>
      <c r="F53" s="1"/>
    </row>
    <row r="54" spans="1:6" ht="25.5" x14ac:dyDescent="0.25">
      <c r="A54" s="1"/>
      <c r="D54" s="75" t="s">
        <v>203</v>
      </c>
      <c r="F54" s="1"/>
    </row>
    <row r="55" spans="1:6" ht="25.5" x14ac:dyDescent="0.25">
      <c r="A55" s="1"/>
      <c r="D55" s="75" t="s">
        <v>137</v>
      </c>
      <c r="F55" s="1"/>
    </row>
    <row r="56" spans="1:6" x14ac:dyDescent="0.25">
      <c r="A56" s="1"/>
      <c r="D56" s="75" t="s">
        <v>138</v>
      </c>
      <c r="F56" s="1"/>
    </row>
    <row r="57" spans="1:6" x14ac:dyDescent="0.25">
      <c r="D57" s="75" t="s">
        <v>220</v>
      </c>
    </row>
    <row r="58" spans="1:6" x14ac:dyDescent="0.25">
      <c r="D58" s="75" t="s">
        <v>106</v>
      </c>
    </row>
    <row r="59" spans="1:6" x14ac:dyDescent="0.25">
      <c r="D59" s="75" t="s">
        <v>204</v>
      </c>
    </row>
    <row r="60" spans="1:6" ht="25.5" x14ac:dyDescent="0.25">
      <c r="D60" s="75" t="s">
        <v>137</v>
      </c>
    </row>
    <row r="61" spans="1:6" x14ac:dyDescent="0.25">
      <c r="D61" s="75" t="s">
        <v>138</v>
      </c>
    </row>
    <row r="62" spans="1:6" x14ac:dyDescent="0.25">
      <c r="D62" s="75" t="s">
        <v>220</v>
      </c>
    </row>
    <row r="63" spans="1:6" x14ac:dyDescent="0.25">
      <c r="D63" s="75" t="s">
        <v>106</v>
      </c>
    </row>
    <row r="64" spans="1:6" x14ac:dyDescent="0.25">
      <c r="D64" s="75" t="s">
        <v>204</v>
      </c>
    </row>
    <row r="65" spans="3:4" x14ac:dyDescent="0.25">
      <c r="C65" t="s">
        <v>1100</v>
      </c>
      <c r="D65" s="75" t="s">
        <v>1165</v>
      </c>
    </row>
    <row r="66" spans="3:4" x14ac:dyDescent="0.25">
      <c r="D66" s="75"/>
    </row>
    <row r="67" spans="3:4" x14ac:dyDescent="0.25">
      <c r="D67" s="75"/>
    </row>
    <row r="68" spans="3:4" x14ac:dyDescent="0.25">
      <c r="D68" s="75"/>
    </row>
    <row r="69" spans="3:4" x14ac:dyDescent="0.25">
      <c r="D69" s="75"/>
    </row>
    <row r="70" spans="3:4" x14ac:dyDescent="0.25">
      <c r="D70" s="75"/>
    </row>
    <row r="71" spans="3:4" x14ac:dyDescent="0.25">
      <c r="D71" s="75"/>
    </row>
    <row r="72" spans="3:4" x14ac:dyDescent="0.25">
      <c r="D72" s="75"/>
    </row>
    <row r="73" spans="3:4" x14ac:dyDescent="0.25">
      <c r="D73" s="75"/>
    </row>
    <row r="74" spans="3:4" x14ac:dyDescent="0.25">
      <c r="D74" s="75"/>
    </row>
    <row r="75" spans="3:4" x14ac:dyDescent="0.25">
      <c r="D75" s="75"/>
    </row>
    <row r="76" spans="3:4" x14ac:dyDescent="0.25">
      <c r="D76" s="75"/>
    </row>
    <row r="77" spans="3:4" x14ac:dyDescent="0.25">
      <c r="D77" s="75"/>
    </row>
  </sheetData>
  <sheetProtection formatRows="0"/>
  <autoFilter ref="C1:D65" xr:uid="{00000000-0009-0000-0000-000009000000}"/>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85"/>
  <sheetViews>
    <sheetView showGridLines="0" showWhiteSpace="0" topLeftCell="A66" zoomScale="80" zoomScaleNormal="80" zoomScalePageLayoutView="80" workbookViewId="0">
      <selection activeCell="A85" sqref="A85:E194"/>
    </sheetView>
  </sheetViews>
  <sheetFormatPr defaultColWidth="0" defaultRowHeight="14.25" customHeight="1" zeroHeight="1" x14ac:dyDescent="0.2"/>
  <cols>
    <col min="1" max="1" width="52" style="25" customWidth="1"/>
    <col min="2" max="2" width="31.85546875" style="25" customWidth="1"/>
    <col min="3" max="4" width="28.42578125" style="25" customWidth="1"/>
    <col min="5" max="6" width="27.28515625" style="25" customWidth="1"/>
    <col min="7" max="7" width="1.85546875" style="25" customWidth="1"/>
    <col min="8" max="16384" width="9.140625" style="25" hidden="1"/>
  </cols>
  <sheetData>
    <row r="1" spans="1:7" s="32" customFormat="1" ht="28.15" customHeight="1" x14ac:dyDescent="0.2">
      <c r="A1" s="329" t="s">
        <v>955</v>
      </c>
      <c r="B1" s="330"/>
      <c r="C1" s="330"/>
      <c r="D1" s="330"/>
      <c r="E1" s="331"/>
      <c r="F1" s="30"/>
      <c r="G1" s="31"/>
    </row>
    <row r="2" spans="1:7" s="32" customFormat="1" ht="37.15" customHeight="1" x14ac:dyDescent="0.2">
      <c r="A2" s="332" t="s">
        <v>959</v>
      </c>
      <c r="B2" s="333"/>
      <c r="C2" s="333"/>
      <c r="D2" s="333"/>
      <c r="E2" s="334"/>
      <c r="F2" s="30"/>
      <c r="G2" s="31"/>
    </row>
    <row r="3" spans="1:7" s="32" customFormat="1" ht="6" customHeight="1" x14ac:dyDescent="0.2">
      <c r="A3" s="41"/>
      <c r="B3" s="42"/>
      <c r="C3" s="42"/>
      <c r="D3" s="42"/>
      <c r="E3" s="43"/>
      <c r="F3" s="30"/>
      <c r="G3" s="31"/>
    </row>
    <row r="4" spans="1:7" s="32" customFormat="1" ht="6" customHeight="1" x14ac:dyDescent="0.2">
      <c r="A4" s="44"/>
      <c r="B4" s="44"/>
      <c r="C4" s="44"/>
      <c r="D4" s="44"/>
      <c r="E4" s="44"/>
      <c r="F4" s="30"/>
      <c r="G4" s="31"/>
    </row>
    <row r="5" spans="1:7" s="32" customFormat="1" ht="6" customHeight="1" x14ac:dyDescent="0.2">
      <c r="A5" s="45"/>
      <c r="B5" s="44"/>
      <c r="C5" s="44"/>
      <c r="D5" s="44"/>
      <c r="E5" s="44"/>
      <c r="F5" s="30"/>
      <c r="G5" s="31"/>
    </row>
    <row r="6" spans="1:7" s="32" customFormat="1" ht="6" customHeight="1" x14ac:dyDescent="0.2">
      <c r="A6" s="44"/>
      <c r="B6" s="44"/>
      <c r="C6" s="44"/>
      <c r="D6" s="44"/>
      <c r="E6" s="44"/>
      <c r="F6" s="30"/>
      <c r="G6" s="31"/>
    </row>
    <row r="7" spans="1:7" s="32" customFormat="1" ht="25.15" customHeight="1" x14ac:dyDescent="0.2">
      <c r="A7" s="84" t="s">
        <v>960</v>
      </c>
      <c r="B7" s="85"/>
      <c r="C7" s="85"/>
      <c r="D7" s="85"/>
      <c r="E7" s="86"/>
      <c r="F7" s="30"/>
      <c r="G7" s="31"/>
    </row>
    <row r="8" spans="1:7" s="32" customFormat="1" ht="31.9" customHeight="1" x14ac:dyDescent="0.2">
      <c r="A8" s="87" t="s">
        <v>4</v>
      </c>
      <c r="B8" s="275" t="s">
        <v>1084</v>
      </c>
      <c r="C8" s="276"/>
      <c r="D8" s="276"/>
      <c r="E8" s="277"/>
      <c r="F8" s="30"/>
      <c r="G8" s="31"/>
    </row>
    <row r="9" spans="1:7" s="32" customFormat="1" ht="19.899999999999999" customHeight="1" x14ac:dyDescent="0.2">
      <c r="A9" s="88" t="s">
        <v>6</v>
      </c>
      <c r="B9" s="278" t="s">
        <v>7</v>
      </c>
      <c r="C9" s="279"/>
      <c r="D9" s="279"/>
      <c r="E9" s="280"/>
      <c r="F9" s="30"/>
      <c r="G9" s="31"/>
    </row>
    <row r="10" spans="1:7" s="32" customFormat="1" ht="14.45" customHeight="1" x14ac:dyDescent="0.2">
      <c r="A10" s="89"/>
      <c r="B10" s="335"/>
      <c r="C10" s="336"/>
      <c r="D10" s="336"/>
      <c r="E10" s="337"/>
      <c r="F10" s="30"/>
      <c r="G10" s="31"/>
    </row>
    <row r="11" spans="1:7" s="32" customFormat="1" ht="14.45" customHeight="1" x14ac:dyDescent="0.2">
      <c r="A11" s="90" t="s">
        <v>961</v>
      </c>
      <c r="B11" s="338" t="s">
        <v>962</v>
      </c>
      <c r="C11" s="339"/>
      <c r="D11" s="339"/>
      <c r="E11" s="340"/>
      <c r="F11" s="30"/>
      <c r="G11" s="31"/>
    </row>
    <row r="12" spans="1:7" s="32" customFormat="1" ht="14.45" customHeight="1" x14ac:dyDescent="0.2">
      <c r="A12" s="91"/>
      <c r="B12" s="341"/>
      <c r="C12" s="342"/>
      <c r="D12" s="342"/>
      <c r="E12" s="343"/>
      <c r="F12" s="30"/>
      <c r="G12" s="31"/>
    </row>
    <row r="13" spans="1:7" ht="15" x14ac:dyDescent="0.25">
      <c r="A13"/>
      <c r="B13"/>
      <c r="C13"/>
      <c r="D13"/>
      <c r="E13"/>
    </row>
    <row r="14" spans="1:7" s="32" customFormat="1" ht="25.15" customHeight="1" x14ac:dyDescent="0.2">
      <c r="A14" s="84" t="s">
        <v>877</v>
      </c>
      <c r="B14" s="85"/>
      <c r="C14" s="85"/>
      <c r="D14" s="85"/>
      <c r="E14" s="86"/>
      <c r="F14" s="30"/>
      <c r="G14" s="31"/>
    </row>
    <row r="15" spans="1:7" s="32" customFormat="1" ht="31.9" customHeight="1" x14ac:dyDescent="0.2">
      <c r="A15" s="87" t="s">
        <v>4</v>
      </c>
      <c r="B15" s="275" t="s">
        <v>963</v>
      </c>
      <c r="C15" s="276"/>
      <c r="D15" s="276"/>
      <c r="E15" s="277"/>
      <c r="F15" s="30"/>
      <c r="G15" s="31"/>
    </row>
    <row r="16" spans="1:7" s="32" customFormat="1" ht="19.899999999999999" customHeight="1" x14ac:dyDescent="0.2">
      <c r="A16" s="88" t="s">
        <v>6</v>
      </c>
      <c r="B16" s="278" t="s">
        <v>7</v>
      </c>
      <c r="C16" s="279"/>
      <c r="D16" s="279"/>
      <c r="E16" s="280"/>
      <c r="F16" s="30"/>
      <c r="G16" s="31"/>
    </row>
    <row r="17" spans="1:7" s="32" customFormat="1" ht="28.5" customHeight="1" x14ac:dyDescent="0.2">
      <c r="A17" s="92" t="s">
        <v>964</v>
      </c>
      <c r="B17" s="335"/>
      <c r="C17" s="336"/>
      <c r="D17" s="336"/>
      <c r="E17" s="337"/>
      <c r="F17" s="30"/>
      <c r="G17" s="31"/>
    </row>
    <row r="18" spans="1:7" s="32" customFormat="1" ht="19.5" customHeight="1" x14ac:dyDescent="0.2">
      <c r="A18" s="93" t="s">
        <v>965</v>
      </c>
      <c r="B18" s="338" t="s">
        <v>1068</v>
      </c>
      <c r="C18" s="339"/>
      <c r="D18" s="339"/>
      <c r="E18" s="340"/>
      <c r="F18" s="30"/>
      <c r="G18" s="31"/>
    </row>
    <row r="19" spans="1:7" s="32" customFormat="1" ht="20.25" customHeight="1" x14ac:dyDescent="0.2">
      <c r="A19" s="93" t="s">
        <v>966</v>
      </c>
      <c r="B19" s="78"/>
      <c r="C19" s="79"/>
      <c r="D19" s="79"/>
      <c r="E19" s="94"/>
      <c r="F19" s="30"/>
      <c r="G19" s="31"/>
    </row>
    <row r="20" spans="1:7" s="32" customFormat="1" ht="21" customHeight="1" x14ac:dyDescent="0.2">
      <c r="A20" s="95" t="s">
        <v>967</v>
      </c>
      <c r="B20" s="341"/>
      <c r="C20" s="342"/>
      <c r="D20" s="342"/>
      <c r="E20" s="343"/>
      <c r="F20" s="30"/>
      <c r="G20" s="31"/>
    </row>
    <row r="21" spans="1:7" ht="15" x14ac:dyDescent="0.25">
      <c r="A21"/>
      <c r="B21"/>
      <c r="C21"/>
      <c r="D21"/>
      <c r="E21"/>
    </row>
    <row r="22" spans="1:7" s="32" customFormat="1" ht="25.15" customHeight="1" x14ac:dyDescent="0.2">
      <c r="A22" s="84" t="s">
        <v>699</v>
      </c>
      <c r="B22" s="85"/>
      <c r="C22" s="85"/>
      <c r="D22" s="85"/>
      <c r="E22" s="86"/>
      <c r="F22" s="30"/>
      <c r="G22" s="31"/>
    </row>
    <row r="23" spans="1:7" s="32" customFormat="1" ht="31.9" customHeight="1" x14ac:dyDescent="0.2">
      <c r="A23" s="87" t="s">
        <v>4</v>
      </c>
      <c r="B23" s="275" t="s">
        <v>1069</v>
      </c>
      <c r="C23" s="276"/>
      <c r="D23" s="276"/>
      <c r="E23" s="277"/>
      <c r="F23" s="30"/>
      <c r="G23" s="31"/>
    </row>
    <row r="24" spans="1:7" s="32" customFormat="1" ht="19.899999999999999" customHeight="1" x14ac:dyDescent="0.2">
      <c r="A24" s="88" t="s">
        <v>6</v>
      </c>
      <c r="B24" s="278" t="s">
        <v>7</v>
      </c>
      <c r="C24" s="279"/>
      <c r="D24" s="279"/>
      <c r="E24" s="280"/>
      <c r="F24" s="30"/>
      <c r="G24" s="31"/>
    </row>
    <row r="25" spans="1:7" s="32" customFormat="1" ht="33" customHeight="1" x14ac:dyDescent="0.2">
      <c r="A25" s="93" t="s">
        <v>700</v>
      </c>
      <c r="B25" s="272" t="s">
        <v>1070</v>
      </c>
      <c r="C25" s="273"/>
      <c r="D25" s="273"/>
      <c r="E25" s="274"/>
      <c r="F25" s="30"/>
      <c r="G25" s="31"/>
    </row>
    <row r="26" spans="1:7" s="32" customFormat="1" ht="33" customHeight="1" x14ac:dyDescent="0.2">
      <c r="A26" s="93" t="s">
        <v>968</v>
      </c>
      <c r="B26" s="272" t="s">
        <v>1071</v>
      </c>
      <c r="C26" s="273"/>
      <c r="D26" s="273"/>
      <c r="E26" s="274"/>
      <c r="F26" s="30"/>
      <c r="G26" s="31"/>
    </row>
    <row r="27" spans="1:7" s="32" customFormat="1" ht="32.25" customHeight="1" x14ac:dyDescent="0.2">
      <c r="A27" s="95" t="s">
        <v>969</v>
      </c>
      <c r="B27" s="293" t="s">
        <v>1072</v>
      </c>
      <c r="C27" s="294"/>
      <c r="D27" s="294"/>
      <c r="E27" s="295"/>
      <c r="F27" s="30"/>
      <c r="G27" s="31"/>
    </row>
    <row r="28" spans="1:7" ht="15" x14ac:dyDescent="0.25">
      <c r="A28"/>
      <c r="B28"/>
      <c r="C28"/>
      <c r="D28"/>
      <c r="E28"/>
    </row>
    <row r="29" spans="1:7" s="32" customFormat="1" ht="25.15" customHeight="1" x14ac:dyDescent="0.2">
      <c r="A29" s="84" t="s">
        <v>1073</v>
      </c>
      <c r="B29" s="85"/>
      <c r="C29" s="85"/>
      <c r="D29" s="85"/>
      <c r="E29" s="86"/>
      <c r="F29" s="30"/>
      <c r="G29" s="31"/>
    </row>
    <row r="30" spans="1:7" s="32" customFormat="1" ht="47.25" customHeight="1" x14ac:dyDescent="0.2">
      <c r="A30" s="87" t="s">
        <v>4</v>
      </c>
      <c r="B30" s="275" t="s">
        <v>970</v>
      </c>
      <c r="C30" s="276"/>
      <c r="D30" s="276"/>
      <c r="E30" s="277"/>
      <c r="F30" s="30"/>
      <c r="G30" s="31"/>
    </row>
    <row r="31" spans="1:7" s="32" customFormat="1" ht="19.899999999999999" customHeight="1" x14ac:dyDescent="0.2">
      <c r="A31" s="88" t="s">
        <v>6</v>
      </c>
      <c r="B31" s="278" t="s">
        <v>7</v>
      </c>
      <c r="C31" s="279"/>
      <c r="D31" s="279"/>
      <c r="E31" s="280"/>
      <c r="F31" s="30"/>
      <c r="G31" s="31"/>
    </row>
    <row r="32" spans="1:7" s="32" customFormat="1" ht="21.6" customHeight="1" x14ac:dyDescent="0.2">
      <c r="A32" s="93" t="s">
        <v>971</v>
      </c>
      <c r="B32" s="320" t="s">
        <v>972</v>
      </c>
      <c r="C32" s="321"/>
      <c r="D32" s="321"/>
      <c r="E32" s="322"/>
      <c r="F32" s="30"/>
      <c r="G32" s="31"/>
    </row>
    <row r="33" spans="1:7" s="32" customFormat="1" ht="21.6" customHeight="1" x14ac:dyDescent="0.2">
      <c r="A33" s="93" t="s">
        <v>973</v>
      </c>
      <c r="B33" s="320" t="s">
        <v>974</v>
      </c>
      <c r="C33" s="321"/>
      <c r="D33" s="321"/>
      <c r="E33" s="322"/>
      <c r="F33" s="30"/>
      <c r="G33" s="31"/>
    </row>
    <row r="34" spans="1:7" s="32" customFormat="1" ht="25.9" customHeight="1" x14ac:dyDescent="0.2">
      <c r="A34" s="93" t="s">
        <v>702</v>
      </c>
      <c r="B34" s="320" t="s">
        <v>975</v>
      </c>
      <c r="C34" s="321"/>
      <c r="D34" s="321"/>
      <c r="E34" s="322"/>
      <c r="F34" s="30"/>
      <c r="G34" s="31"/>
    </row>
    <row r="35" spans="1:7" s="32" customFormat="1" ht="25.9" customHeight="1" x14ac:dyDescent="0.2">
      <c r="A35" s="93" t="s">
        <v>976</v>
      </c>
      <c r="B35" s="320" t="s">
        <v>977</v>
      </c>
      <c r="C35" s="321"/>
      <c r="D35" s="321"/>
      <c r="E35" s="322"/>
      <c r="F35" s="30"/>
      <c r="G35" s="31"/>
    </row>
    <row r="36" spans="1:7" s="32" customFormat="1" ht="25.9" customHeight="1" x14ac:dyDescent="0.2">
      <c r="A36" s="95" t="s">
        <v>978</v>
      </c>
      <c r="B36" s="323" t="s">
        <v>979</v>
      </c>
      <c r="C36" s="324"/>
      <c r="D36" s="324"/>
      <c r="E36" s="325"/>
      <c r="F36" s="30"/>
      <c r="G36" s="31"/>
    </row>
    <row r="37" spans="1:7" ht="15" x14ac:dyDescent="0.25">
      <c r="A37"/>
      <c r="B37"/>
      <c r="C37"/>
      <c r="D37"/>
      <c r="E37"/>
    </row>
    <row r="38" spans="1:7" s="32" customFormat="1" ht="25.15" customHeight="1" x14ac:dyDescent="0.2">
      <c r="A38" s="84" t="s">
        <v>980</v>
      </c>
      <c r="B38" s="85"/>
      <c r="C38" s="85"/>
      <c r="D38" s="85"/>
      <c r="E38" s="86"/>
      <c r="F38" s="30"/>
      <c r="G38" s="31"/>
    </row>
    <row r="39" spans="1:7" s="32" customFormat="1" ht="32.25" customHeight="1" x14ac:dyDescent="0.2">
      <c r="A39" s="87" t="s">
        <v>4</v>
      </c>
      <c r="B39" s="275" t="s">
        <v>981</v>
      </c>
      <c r="C39" s="276"/>
      <c r="D39" s="276"/>
      <c r="E39" s="277"/>
      <c r="F39" s="30"/>
      <c r="G39" s="31"/>
    </row>
    <row r="40" spans="1:7" s="32" customFormat="1" ht="19.899999999999999" customHeight="1" x14ac:dyDescent="0.2">
      <c r="A40" s="88" t="s">
        <v>6</v>
      </c>
      <c r="B40" s="278" t="s">
        <v>7</v>
      </c>
      <c r="C40" s="279"/>
      <c r="D40" s="279"/>
      <c r="E40" s="280"/>
      <c r="F40" s="30"/>
      <c r="G40" s="31"/>
    </row>
    <row r="41" spans="1:7" s="32" customFormat="1" ht="29.25" customHeight="1" x14ac:dyDescent="0.2">
      <c r="A41" s="95" t="s">
        <v>982</v>
      </c>
      <c r="B41" s="326" t="s">
        <v>1085</v>
      </c>
      <c r="C41" s="327"/>
      <c r="D41" s="327"/>
      <c r="E41" s="328"/>
      <c r="F41" s="30"/>
      <c r="G41" s="31"/>
    </row>
    <row r="42" spans="1:7" ht="15" x14ac:dyDescent="0.25">
      <c r="A42"/>
      <c r="B42"/>
      <c r="C42"/>
      <c r="D42"/>
      <c r="E42"/>
    </row>
    <row r="43" spans="1:7" s="32" customFormat="1" ht="25.15" customHeight="1" x14ac:dyDescent="0.2">
      <c r="A43" s="84" t="s">
        <v>98</v>
      </c>
      <c r="B43" s="85"/>
      <c r="C43" s="85"/>
      <c r="D43" s="85"/>
      <c r="E43" s="86"/>
      <c r="F43" s="30"/>
      <c r="G43" s="31"/>
    </row>
    <row r="44" spans="1:7" s="32" customFormat="1" ht="62.25" customHeight="1" x14ac:dyDescent="0.2">
      <c r="A44" s="96" t="s">
        <v>4</v>
      </c>
      <c r="B44" s="269" t="s">
        <v>984</v>
      </c>
      <c r="C44" s="270"/>
      <c r="D44" s="270"/>
      <c r="E44" s="271"/>
      <c r="F44" s="30"/>
      <c r="G44" s="31"/>
    </row>
    <row r="45" spans="1:7" ht="15" x14ac:dyDescent="0.25">
      <c r="A45"/>
      <c r="B45"/>
      <c r="C45"/>
      <c r="D45"/>
      <c r="E45"/>
    </row>
    <row r="46" spans="1:7" s="32" customFormat="1" ht="25.15" customHeight="1" x14ac:dyDescent="0.2">
      <c r="A46" s="84" t="s">
        <v>1075</v>
      </c>
      <c r="B46" s="85"/>
      <c r="C46" s="85"/>
      <c r="D46" s="85"/>
      <c r="E46" s="86"/>
      <c r="F46" s="30"/>
      <c r="G46" s="31"/>
    </row>
    <row r="47" spans="1:7" s="32" customFormat="1" ht="59.45" customHeight="1" x14ac:dyDescent="0.2">
      <c r="A47" s="87" t="s">
        <v>4</v>
      </c>
      <c r="B47" s="275" t="s">
        <v>985</v>
      </c>
      <c r="C47" s="276"/>
      <c r="D47" s="276"/>
      <c r="E47" s="277"/>
      <c r="F47" s="30"/>
      <c r="G47" s="31"/>
    </row>
    <row r="48" spans="1:7" s="32" customFormat="1" ht="19.899999999999999" customHeight="1" x14ac:dyDescent="0.2">
      <c r="A48" s="88" t="s">
        <v>6</v>
      </c>
      <c r="B48" s="278" t="s">
        <v>7</v>
      </c>
      <c r="C48" s="279"/>
      <c r="D48" s="279"/>
      <c r="E48" s="280"/>
      <c r="F48" s="30"/>
      <c r="G48" s="31"/>
    </row>
    <row r="49" spans="1:7" s="32" customFormat="1" ht="34.5" customHeight="1" x14ac:dyDescent="0.2">
      <c r="A49" s="93" t="s">
        <v>986</v>
      </c>
      <c r="B49" s="311" t="s">
        <v>987</v>
      </c>
      <c r="C49" s="312"/>
      <c r="D49" s="312"/>
      <c r="E49" s="313"/>
      <c r="F49" s="30"/>
      <c r="G49" s="31"/>
    </row>
    <row r="50" spans="1:7" s="32" customFormat="1" ht="34.5" customHeight="1" x14ac:dyDescent="0.2">
      <c r="A50" s="93" t="s">
        <v>988</v>
      </c>
      <c r="B50" s="311" t="s">
        <v>989</v>
      </c>
      <c r="C50" s="312"/>
      <c r="D50" s="312"/>
      <c r="E50" s="313"/>
      <c r="F50" s="30"/>
      <c r="G50" s="31"/>
    </row>
    <row r="51" spans="1:7" s="32" customFormat="1" ht="27" customHeight="1" x14ac:dyDescent="0.2">
      <c r="A51" s="93" t="s">
        <v>990</v>
      </c>
      <c r="B51" s="311" t="s">
        <v>991</v>
      </c>
      <c r="C51" s="312"/>
      <c r="D51" s="312"/>
      <c r="E51" s="313"/>
      <c r="F51" s="30"/>
      <c r="G51" s="31"/>
    </row>
    <row r="52" spans="1:7" s="32" customFormat="1" ht="30" customHeight="1" x14ac:dyDescent="0.2">
      <c r="A52" s="93" t="s">
        <v>992</v>
      </c>
      <c r="B52" s="311" t="s">
        <v>993</v>
      </c>
      <c r="C52" s="312"/>
      <c r="D52" s="312"/>
      <c r="E52" s="313"/>
      <c r="F52" s="30"/>
      <c r="G52" s="31"/>
    </row>
    <row r="53" spans="1:7" s="32" customFormat="1" ht="24.75" customHeight="1" x14ac:dyDescent="0.2">
      <c r="A53" s="93" t="s">
        <v>994</v>
      </c>
      <c r="B53" s="311" t="s">
        <v>995</v>
      </c>
      <c r="C53" s="312"/>
      <c r="D53" s="312"/>
      <c r="E53" s="313"/>
      <c r="F53" s="30"/>
      <c r="G53" s="31"/>
    </row>
    <row r="54" spans="1:7" s="32" customFormat="1" ht="28.5" customHeight="1" x14ac:dyDescent="0.2">
      <c r="A54" s="95" t="s">
        <v>996</v>
      </c>
      <c r="B54" s="314" t="s">
        <v>997</v>
      </c>
      <c r="C54" s="315"/>
      <c r="D54" s="315"/>
      <c r="E54" s="316"/>
      <c r="F54" s="30"/>
      <c r="G54" s="31"/>
    </row>
    <row r="55" spans="1:7" ht="15" x14ac:dyDescent="0.25">
      <c r="A55"/>
      <c r="B55"/>
      <c r="C55"/>
      <c r="D55"/>
      <c r="E55"/>
    </row>
    <row r="56" spans="1:7" s="32" customFormat="1" ht="25.15" customHeight="1" x14ac:dyDescent="0.2">
      <c r="A56" s="84" t="s">
        <v>143</v>
      </c>
      <c r="B56" s="85"/>
      <c r="C56" s="85"/>
      <c r="D56" s="85"/>
      <c r="E56" s="86"/>
      <c r="F56" s="30"/>
      <c r="G56" s="31"/>
    </row>
    <row r="57" spans="1:7" s="32" customFormat="1" ht="39" customHeight="1" x14ac:dyDescent="0.2">
      <c r="A57" s="87" t="s">
        <v>4</v>
      </c>
      <c r="B57" s="275" t="s">
        <v>998</v>
      </c>
      <c r="C57" s="276"/>
      <c r="D57" s="276"/>
      <c r="E57" s="277"/>
      <c r="F57" s="30"/>
      <c r="G57" s="31"/>
    </row>
    <row r="58" spans="1:7" s="32" customFormat="1" ht="19.899999999999999" customHeight="1" x14ac:dyDescent="0.2">
      <c r="A58" s="88" t="s">
        <v>6</v>
      </c>
      <c r="B58" s="278" t="s">
        <v>7</v>
      </c>
      <c r="C58" s="279"/>
      <c r="D58" s="279"/>
      <c r="E58" s="280"/>
      <c r="F58" s="30"/>
      <c r="G58" s="31"/>
    </row>
    <row r="59" spans="1:7" s="32" customFormat="1" ht="33" customHeight="1" x14ac:dyDescent="0.2">
      <c r="A59" s="95" t="s">
        <v>982</v>
      </c>
      <c r="B59" s="317" t="s">
        <v>983</v>
      </c>
      <c r="C59" s="318"/>
      <c r="D59" s="318"/>
      <c r="E59" s="319"/>
      <c r="F59" s="30"/>
      <c r="G59" s="31"/>
    </row>
    <row r="60" spans="1:7" ht="15" x14ac:dyDescent="0.25">
      <c r="A60"/>
      <c r="B60"/>
      <c r="C60"/>
      <c r="D60"/>
      <c r="E60"/>
    </row>
    <row r="61" spans="1:7" s="32" customFormat="1" ht="25.15" customHeight="1" x14ac:dyDescent="0.2">
      <c r="A61" s="84" t="s">
        <v>999</v>
      </c>
      <c r="B61" s="85"/>
      <c r="C61" s="85"/>
      <c r="D61" s="85"/>
      <c r="E61" s="86"/>
      <c r="F61" s="30"/>
      <c r="G61" s="31"/>
    </row>
    <row r="62" spans="1:7" s="33" customFormat="1" ht="13.9" customHeight="1" x14ac:dyDescent="0.25">
      <c r="A62" s="97"/>
      <c r="B62" s="46"/>
      <c r="C62" s="47"/>
      <c r="D62" s="47"/>
      <c r="E62" s="98"/>
      <c r="F62" s="30"/>
      <c r="G62" s="31"/>
    </row>
    <row r="63" spans="1:7" s="32" customFormat="1" ht="39" customHeight="1" x14ac:dyDescent="0.2">
      <c r="A63" s="87" t="s">
        <v>4</v>
      </c>
      <c r="B63" s="275" t="s">
        <v>1000</v>
      </c>
      <c r="C63" s="276"/>
      <c r="D63" s="276"/>
      <c r="E63" s="277"/>
      <c r="F63" s="30"/>
      <c r="G63" s="31"/>
    </row>
    <row r="64" spans="1:7" s="32" customFormat="1" ht="19.899999999999999" customHeight="1" x14ac:dyDescent="0.2">
      <c r="A64" s="88" t="s">
        <v>6</v>
      </c>
      <c r="B64" s="278" t="s">
        <v>7</v>
      </c>
      <c r="C64" s="279"/>
      <c r="D64" s="279"/>
      <c r="E64" s="280"/>
      <c r="F64" s="30"/>
      <c r="G64" s="31"/>
    </row>
    <row r="65" spans="1:7" s="32" customFormat="1" ht="46.5" customHeight="1" x14ac:dyDescent="0.2">
      <c r="A65" s="93" t="s">
        <v>887</v>
      </c>
      <c r="B65" s="272" t="s">
        <v>1076</v>
      </c>
      <c r="C65" s="273"/>
      <c r="D65" s="273"/>
      <c r="E65" s="274"/>
      <c r="F65" s="30"/>
      <c r="G65" s="31"/>
    </row>
    <row r="66" spans="1:7" s="32" customFormat="1" ht="33" customHeight="1" x14ac:dyDescent="0.2">
      <c r="A66" s="93" t="s">
        <v>1001</v>
      </c>
      <c r="B66" s="272" t="s">
        <v>1109</v>
      </c>
      <c r="C66" s="273"/>
      <c r="D66" s="273"/>
      <c r="E66" s="274"/>
      <c r="F66" s="30"/>
      <c r="G66" s="31"/>
    </row>
    <row r="67" spans="1:7" ht="27.75" customHeight="1" x14ac:dyDescent="0.2">
      <c r="A67" s="95" t="s">
        <v>1086</v>
      </c>
      <c r="B67" s="293" t="s">
        <v>1087</v>
      </c>
      <c r="C67" s="294"/>
      <c r="D67" s="294"/>
      <c r="E67" s="295"/>
    </row>
    <row r="68" spans="1:7" ht="15" x14ac:dyDescent="0.25">
      <c r="A68"/>
      <c r="B68"/>
      <c r="C68"/>
      <c r="D68"/>
      <c r="E68"/>
    </row>
    <row r="69" spans="1:7" s="32" customFormat="1" ht="25.15" customHeight="1" x14ac:dyDescent="0.2">
      <c r="A69" s="84" t="s">
        <v>144</v>
      </c>
      <c r="B69" s="85"/>
      <c r="C69" s="85"/>
      <c r="D69" s="85"/>
      <c r="E69" s="86"/>
      <c r="F69" s="30"/>
      <c r="G69" s="31"/>
    </row>
    <row r="70" spans="1:7" s="33" customFormat="1" ht="13.9" customHeight="1" x14ac:dyDescent="0.25">
      <c r="A70" s="99"/>
      <c r="B70" s="57"/>
      <c r="C70" s="56"/>
      <c r="D70" s="56"/>
      <c r="E70" s="98"/>
      <c r="F70" s="30"/>
      <c r="G70" s="31"/>
    </row>
    <row r="71" spans="1:7" s="32" customFormat="1" ht="24" customHeight="1" x14ac:dyDescent="0.2">
      <c r="A71" s="87" t="s">
        <v>4</v>
      </c>
      <c r="B71" s="275" t="s">
        <v>1002</v>
      </c>
      <c r="C71" s="276"/>
      <c r="D71" s="276"/>
      <c r="E71" s="277"/>
      <c r="F71" s="30"/>
      <c r="G71" s="31"/>
    </row>
    <row r="72" spans="1:7" s="32" customFormat="1" ht="19.899999999999999" customHeight="1" x14ac:dyDescent="0.2">
      <c r="A72" s="88" t="s">
        <v>6</v>
      </c>
      <c r="B72" s="48" t="s">
        <v>2</v>
      </c>
      <c r="C72" s="278" t="s">
        <v>7</v>
      </c>
      <c r="D72" s="279"/>
      <c r="E72" s="280"/>
      <c r="F72" s="30"/>
      <c r="G72" s="31"/>
    </row>
    <row r="73" spans="1:7" s="32" customFormat="1" ht="22.15" customHeight="1" x14ac:dyDescent="0.2">
      <c r="A73" s="100" t="s">
        <v>198</v>
      </c>
      <c r="B73" s="49">
        <v>1</v>
      </c>
      <c r="C73" s="296" t="s">
        <v>1088</v>
      </c>
      <c r="D73" s="297"/>
      <c r="E73" s="298"/>
      <c r="F73" s="30"/>
      <c r="G73" s="31"/>
    </row>
    <row r="74" spans="1:7" s="32" customFormat="1" ht="22.15" customHeight="1" x14ac:dyDescent="0.2">
      <c r="A74" s="100" t="s">
        <v>0</v>
      </c>
      <c r="B74" s="50">
        <v>2</v>
      </c>
      <c r="C74" s="296" t="s">
        <v>1089</v>
      </c>
      <c r="D74" s="297"/>
      <c r="E74" s="298"/>
      <c r="F74" s="30"/>
      <c r="G74" s="31"/>
    </row>
    <row r="75" spans="1:7" s="32" customFormat="1" ht="22.15" customHeight="1" x14ac:dyDescent="0.2">
      <c r="A75" s="100" t="s">
        <v>1</v>
      </c>
      <c r="B75" s="51">
        <v>3</v>
      </c>
      <c r="C75" s="296" t="s">
        <v>1090</v>
      </c>
      <c r="D75" s="297"/>
      <c r="E75" s="298"/>
      <c r="F75" s="30"/>
      <c r="G75" s="31"/>
    </row>
    <row r="76" spans="1:7" s="32" customFormat="1" ht="22.15" customHeight="1" x14ac:dyDescent="0.2">
      <c r="A76" s="100" t="s">
        <v>199</v>
      </c>
      <c r="B76" s="52">
        <v>4</v>
      </c>
      <c r="C76" s="296" t="s">
        <v>1091</v>
      </c>
      <c r="D76" s="297"/>
      <c r="E76" s="298"/>
      <c r="F76" s="30"/>
      <c r="G76" s="31"/>
    </row>
    <row r="77" spans="1:7" s="32" customFormat="1" ht="22.15" customHeight="1" x14ac:dyDescent="0.2">
      <c r="A77" s="101" t="s">
        <v>200</v>
      </c>
      <c r="B77" s="102">
        <v>5</v>
      </c>
      <c r="C77" s="305" t="s">
        <v>1092</v>
      </c>
      <c r="D77" s="306"/>
      <c r="E77" s="307"/>
      <c r="F77" s="30"/>
      <c r="G77" s="31"/>
    </row>
    <row r="78" spans="1:7" ht="15" x14ac:dyDescent="0.25">
      <c r="A78"/>
      <c r="B78"/>
      <c r="C78"/>
      <c r="D78"/>
      <c r="E78"/>
    </row>
    <row r="79" spans="1:7" s="32" customFormat="1" ht="25.15" customHeight="1" x14ac:dyDescent="0.2">
      <c r="A79" s="308" t="s">
        <v>196</v>
      </c>
      <c r="B79" s="309"/>
      <c r="C79" s="309"/>
      <c r="D79" s="309"/>
      <c r="E79" s="309"/>
      <c r="F79" s="310"/>
      <c r="G79" s="31"/>
    </row>
    <row r="80" spans="1:7" ht="28.5" customHeight="1" x14ac:dyDescent="0.2">
      <c r="A80" s="53" t="s">
        <v>184</v>
      </c>
      <c r="B80" s="53" t="s">
        <v>185</v>
      </c>
      <c r="C80" s="53" t="s">
        <v>897</v>
      </c>
      <c r="D80" s="53" t="s">
        <v>898</v>
      </c>
      <c r="E80" s="53" t="s">
        <v>188</v>
      </c>
      <c r="F80" s="53" t="s">
        <v>899</v>
      </c>
    </row>
    <row r="81" spans="1:7" ht="100.5" customHeight="1" x14ac:dyDescent="0.2">
      <c r="A81" s="54" t="s">
        <v>1093</v>
      </c>
      <c r="B81" s="54" t="s">
        <v>1094</v>
      </c>
      <c r="C81" s="54" t="s">
        <v>900</v>
      </c>
      <c r="D81" s="54" t="s">
        <v>901</v>
      </c>
      <c r="E81" s="54" t="s">
        <v>916</v>
      </c>
      <c r="F81" s="54" t="s">
        <v>902</v>
      </c>
    </row>
    <row r="82" spans="1:7" ht="16.5" customHeight="1" x14ac:dyDescent="0.2">
      <c r="A82" s="55" t="s">
        <v>1003</v>
      </c>
      <c r="B82" s="55" t="s">
        <v>1003</v>
      </c>
      <c r="C82" s="55" t="s">
        <v>1003</v>
      </c>
      <c r="D82" s="55" t="s">
        <v>1003</v>
      </c>
      <c r="E82" s="55" t="s">
        <v>1003</v>
      </c>
      <c r="F82" s="55" t="s">
        <v>1003</v>
      </c>
    </row>
    <row r="83" spans="1:7" ht="15" x14ac:dyDescent="0.25">
      <c r="A83"/>
      <c r="B83"/>
      <c r="C83"/>
      <c r="D83"/>
      <c r="E83"/>
    </row>
    <row r="84" spans="1:7" ht="15" x14ac:dyDescent="0.25">
      <c r="A84"/>
      <c r="B84"/>
      <c r="C84"/>
      <c r="D84"/>
      <c r="E84"/>
    </row>
    <row r="85" spans="1:7" s="32" customFormat="1" ht="25.15" customHeight="1" x14ac:dyDescent="0.2">
      <c r="A85" s="84" t="s">
        <v>184</v>
      </c>
      <c r="B85" s="103"/>
      <c r="C85" s="103"/>
      <c r="D85" s="103"/>
      <c r="E85" s="104"/>
      <c r="F85" s="30"/>
      <c r="G85" s="31"/>
    </row>
    <row r="86" spans="1:7" s="32" customFormat="1" ht="31.9" customHeight="1" x14ac:dyDescent="0.2">
      <c r="A86" s="87" t="s">
        <v>4</v>
      </c>
      <c r="B86" s="275" t="s">
        <v>1004</v>
      </c>
      <c r="C86" s="276"/>
      <c r="D86" s="276"/>
      <c r="E86" s="277"/>
      <c r="F86" s="30"/>
      <c r="G86" s="31"/>
    </row>
    <row r="87" spans="1:7" s="32" customFormat="1" ht="19.899999999999999" customHeight="1" thickBot="1" x14ac:dyDescent="0.25">
      <c r="A87" s="88" t="s">
        <v>6</v>
      </c>
      <c r="B87" s="48" t="s">
        <v>2</v>
      </c>
      <c r="C87" s="299" t="s">
        <v>7</v>
      </c>
      <c r="D87" s="300"/>
      <c r="E87" s="301"/>
      <c r="F87" s="30"/>
      <c r="G87" s="31"/>
    </row>
    <row r="88" spans="1:7" s="32" customFormat="1" ht="30" customHeight="1" x14ac:dyDescent="0.2">
      <c r="A88" s="100" t="s">
        <v>191</v>
      </c>
      <c r="B88" s="49">
        <v>1</v>
      </c>
      <c r="C88" s="302" t="s">
        <v>1005</v>
      </c>
      <c r="D88" s="303"/>
      <c r="E88" s="304"/>
      <c r="F88" s="30"/>
      <c r="G88" s="31"/>
    </row>
    <row r="89" spans="1:7" s="32" customFormat="1" ht="30" customHeight="1" x14ac:dyDescent="0.2">
      <c r="A89" s="100" t="s">
        <v>190</v>
      </c>
      <c r="B89" s="50">
        <v>2</v>
      </c>
      <c r="C89" s="272" t="s">
        <v>904</v>
      </c>
      <c r="D89" s="273"/>
      <c r="E89" s="274"/>
      <c r="F89" s="30"/>
      <c r="G89" s="31"/>
    </row>
    <row r="90" spans="1:7" s="32" customFormat="1" ht="30" customHeight="1" x14ac:dyDescent="0.2">
      <c r="A90" s="100" t="s">
        <v>192</v>
      </c>
      <c r="B90" s="51">
        <v>3</v>
      </c>
      <c r="C90" s="272" t="s">
        <v>905</v>
      </c>
      <c r="D90" s="273"/>
      <c r="E90" s="274"/>
      <c r="F90" s="30"/>
      <c r="G90" s="31"/>
    </row>
    <row r="91" spans="1:7" s="32" customFormat="1" ht="30" customHeight="1" x14ac:dyDescent="0.2">
      <c r="A91" s="100" t="s">
        <v>197</v>
      </c>
      <c r="B91" s="52">
        <v>4</v>
      </c>
      <c r="C91" s="272" t="s">
        <v>1006</v>
      </c>
      <c r="D91" s="273"/>
      <c r="E91" s="274"/>
      <c r="F91" s="30"/>
      <c r="G91" s="31"/>
    </row>
    <row r="92" spans="1:7" s="32" customFormat="1" ht="30" customHeight="1" x14ac:dyDescent="0.2">
      <c r="A92" s="101" t="s">
        <v>888</v>
      </c>
      <c r="B92" s="102">
        <v>5</v>
      </c>
      <c r="C92" s="293" t="s">
        <v>1007</v>
      </c>
      <c r="D92" s="294"/>
      <c r="E92" s="295"/>
      <c r="F92" s="30"/>
      <c r="G92" s="31"/>
    </row>
    <row r="93" spans="1:7" s="33" customFormat="1" ht="13.9" customHeight="1" x14ac:dyDescent="0.25">
      <c r="A93" s="56"/>
      <c r="B93" s="57"/>
      <c r="C93" s="56"/>
      <c r="D93" s="56"/>
      <c r="E93" s="56"/>
      <c r="F93" s="30"/>
      <c r="G93" s="31"/>
    </row>
    <row r="94" spans="1:7" s="32" customFormat="1" ht="25.15" customHeight="1" x14ac:dyDescent="0.2">
      <c r="A94" s="84" t="s">
        <v>185</v>
      </c>
      <c r="B94" s="103"/>
      <c r="C94" s="103"/>
      <c r="D94" s="103"/>
      <c r="E94" s="104"/>
      <c r="F94" s="30"/>
      <c r="G94" s="31"/>
    </row>
    <row r="95" spans="1:7" s="32" customFormat="1" ht="33" customHeight="1" x14ac:dyDescent="0.2">
      <c r="A95" s="87" t="s">
        <v>4</v>
      </c>
      <c r="B95" s="275" t="s">
        <v>1008</v>
      </c>
      <c r="C95" s="276"/>
      <c r="D95" s="276"/>
      <c r="E95" s="277"/>
      <c r="F95" s="30"/>
      <c r="G95" s="31"/>
    </row>
    <row r="96" spans="1:7" s="32" customFormat="1" ht="19.899999999999999" customHeight="1" x14ac:dyDescent="0.2">
      <c r="A96" s="87" t="s">
        <v>6</v>
      </c>
      <c r="B96" s="48" t="s">
        <v>2</v>
      </c>
      <c r="C96" s="278" t="s">
        <v>7</v>
      </c>
      <c r="D96" s="279"/>
      <c r="E96" s="280"/>
      <c r="F96" s="30"/>
      <c r="G96" s="31"/>
    </row>
    <row r="97" spans="1:7" s="32" customFormat="1" ht="24" customHeight="1" x14ac:dyDescent="0.2">
      <c r="A97" s="100" t="s">
        <v>191</v>
      </c>
      <c r="B97" s="49">
        <v>1</v>
      </c>
      <c r="C97" s="272" t="s">
        <v>1009</v>
      </c>
      <c r="D97" s="273"/>
      <c r="E97" s="274"/>
      <c r="F97" s="30"/>
      <c r="G97" s="31"/>
    </row>
    <row r="98" spans="1:7" s="32" customFormat="1" ht="24" customHeight="1" x14ac:dyDescent="0.2">
      <c r="A98" s="100" t="s">
        <v>190</v>
      </c>
      <c r="B98" s="50">
        <v>2</v>
      </c>
      <c r="C98" s="272" t="s">
        <v>906</v>
      </c>
      <c r="D98" s="273"/>
      <c r="E98" s="274"/>
      <c r="F98" s="30"/>
      <c r="G98" s="31"/>
    </row>
    <row r="99" spans="1:7" s="32" customFormat="1" ht="24" customHeight="1" x14ac:dyDescent="0.2">
      <c r="A99" s="100" t="s">
        <v>192</v>
      </c>
      <c r="B99" s="51">
        <v>3</v>
      </c>
      <c r="C99" s="272" t="s">
        <v>907</v>
      </c>
      <c r="D99" s="273"/>
      <c r="E99" s="274"/>
      <c r="F99" s="30"/>
      <c r="G99" s="31"/>
    </row>
    <row r="100" spans="1:7" s="32" customFormat="1" ht="24" customHeight="1" x14ac:dyDescent="0.2">
      <c r="A100" s="100" t="s">
        <v>197</v>
      </c>
      <c r="B100" s="52">
        <v>4</v>
      </c>
      <c r="C100" s="272" t="s">
        <v>908</v>
      </c>
      <c r="D100" s="273"/>
      <c r="E100" s="274"/>
      <c r="F100" s="30"/>
      <c r="G100" s="31"/>
    </row>
    <row r="101" spans="1:7" s="32" customFormat="1" ht="24" customHeight="1" x14ac:dyDescent="0.2">
      <c r="A101" s="101" t="s">
        <v>888</v>
      </c>
      <c r="B101" s="102">
        <v>5</v>
      </c>
      <c r="C101" s="293" t="s">
        <v>1010</v>
      </c>
      <c r="D101" s="294"/>
      <c r="E101" s="295"/>
      <c r="F101" s="30"/>
      <c r="G101" s="31"/>
    </row>
    <row r="102" spans="1:7" s="36" customFormat="1" ht="13.9" customHeight="1" x14ac:dyDescent="0.25">
      <c r="A102" s="58"/>
      <c r="B102" s="58"/>
      <c r="C102" s="59"/>
      <c r="D102" s="59"/>
      <c r="E102" s="59"/>
      <c r="F102" s="34"/>
      <c r="G102" s="35"/>
    </row>
    <row r="103" spans="1:7" s="32" customFormat="1" ht="25.15" customHeight="1" x14ac:dyDescent="0.2">
      <c r="A103" s="84" t="s">
        <v>186</v>
      </c>
      <c r="B103" s="103"/>
      <c r="C103" s="103"/>
      <c r="D103" s="103"/>
      <c r="E103" s="104"/>
      <c r="F103" s="30"/>
      <c r="G103" s="31"/>
    </row>
    <row r="104" spans="1:7" s="32" customFormat="1" ht="31.9" customHeight="1" x14ac:dyDescent="0.2">
      <c r="A104" s="87" t="s">
        <v>4</v>
      </c>
      <c r="B104" s="275" t="s">
        <v>900</v>
      </c>
      <c r="C104" s="276"/>
      <c r="D104" s="276"/>
      <c r="E104" s="277"/>
      <c r="F104" s="30"/>
      <c r="G104" s="31"/>
    </row>
    <row r="105" spans="1:7" s="32" customFormat="1" ht="19.899999999999999" customHeight="1" x14ac:dyDescent="0.2">
      <c r="A105" s="88" t="s">
        <v>6</v>
      </c>
      <c r="B105" s="48" t="s">
        <v>2</v>
      </c>
      <c r="C105" s="278" t="s">
        <v>7</v>
      </c>
      <c r="D105" s="279"/>
      <c r="E105" s="280"/>
      <c r="F105" s="30"/>
      <c r="G105" s="31"/>
    </row>
    <row r="106" spans="1:7" s="32" customFormat="1" ht="19.899999999999999" customHeight="1" x14ac:dyDescent="0.2">
      <c r="A106" s="100" t="s">
        <v>191</v>
      </c>
      <c r="B106" s="49">
        <v>1</v>
      </c>
      <c r="C106" s="272" t="s">
        <v>1011</v>
      </c>
      <c r="D106" s="273"/>
      <c r="E106" s="274"/>
      <c r="F106" s="30"/>
      <c r="G106" s="31"/>
    </row>
    <row r="107" spans="1:7" s="32" customFormat="1" ht="19.899999999999999" customHeight="1" x14ac:dyDescent="0.2">
      <c r="A107" s="100" t="s">
        <v>190</v>
      </c>
      <c r="B107" s="50">
        <v>2</v>
      </c>
      <c r="C107" s="272" t="s">
        <v>909</v>
      </c>
      <c r="D107" s="273"/>
      <c r="E107" s="274"/>
      <c r="F107" s="30"/>
      <c r="G107" s="31"/>
    </row>
    <row r="108" spans="1:7" s="32" customFormat="1" ht="19.899999999999999" customHeight="1" x14ac:dyDescent="0.2">
      <c r="A108" s="100" t="s">
        <v>192</v>
      </c>
      <c r="B108" s="51">
        <v>3</v>
      </c>
      <c r="C108" s="272" t="s">
        <v>910</v>
      </c>
      <c r="D108" s="273"/>
      <c r="E108" s="274"/>
      <c r="F108" s="30"/>
      <c r="G108" s="31"/>
    </row>
    <row r="109" spans="1:7" s="32" customFormat="1" ht="19.899999999999999" customHeight="1" x14ac:dyDescent="0.2">
      <c r="A109" s="100" t="s">
        <v>197</v>
      </c>
      <c r="B109" s="52">
        <v>4</v>
      </c>
      <c r="C109" s="272" t="s">
        <v>911</v>
      </c>
      <c r="D109" s="273"/>
      <c r="E109" s="274"/>
      <c r="F109" s="30"/>
      <c r="G109" s="31"/>
    </row>
    <row r="110" spans="1:7" s="32" customFormat="1" ht="19.899999999999999" customHeight="1" x14ac:dyDescent="0.2">
      <c r="A110" s="101" t="s">
        <v>888</v>
      </c>
      <c r="B110" s="102">
        <v>5</v>
      </c>
      <c r="C110" s="293" t="s">
        <v>912</v>
      </c>
      <c r="D110" s="294"/>
      <c r="E110" s="295"/>
      <c r="F110" s="30"/>
      <c r="G110" s="31"/>
    </row>
    <row r="111" spans="1:7" s="33" customFormat="1" ht="13.9" customHeight="1" x14ac:dyDescent="0.25">
      <c r="A111" s="56"/>
      <c r="B111" s="56"/>
      <c r="C111" s="46"/>
      <c r="D111" s="46"/>
      <c r="E111" s="46"/>
      <c r="F111" s="30"/>
      <c r="G111" s="31"/>
    </row>
    <row r="112" spans="1:7" s="32" customFormat="1" ht="25.15" customHeight="1" x14ac:dyDescent="0.2">
      <c r="A112" s="84" t="s">
        <v>187</v>
      </c>
      <c r="B112" s="103"/>
      <c r="C112" s="103"/>
      <c r="D112" s="103"/>
      <c r="E112" s="104"/>
      <c r="F112" s="30"/>
      <c r="G112" s="31"/>
    </row>
    <row r="113" spans="1:7" s="32" customFormat="1" ht="31.9" customHeight="1" x14ac:dyDescent="0.2">
      <c r="A113" s="87" t="s">
        <v>4</v>
      </c>
      <c r="B113" s="275" t="s">
        <v>1123</v>
      </c>
      <c r="C113" s="276"/>
      <c r="D113" s="276"/>
      <c r="E113" s="277"/>
      <c r="F113" s="30"/>
      <c r="G113" s="31"/>
    </row>
    <row r="114" spans="1:7" s="32" customFormat="1" ht="19.899999999999999" customHeight="1" x14ac:dyDescent="0.2">
      <c r="A114" s="88" t="s">
        <v>6</v>
      </c>
      <c r="B114" s="48" t="s">
        <v>2</v>
      </c>
      <c r="C114" s="278" t="s">
        <v>7</v>
      </c>
      <c r="D114" s="279"/>
      <c r="E114" s="280"/>
      <c r="F114" s="30"/>
      <c r="G114" s="31"/>
    </row>
    <row r="115" spans="1:7" s="32" customFormat="1" ht="19.899999999999999" customHeight="1" x14ac:dyDescent="0.2">
      <c r="A115" s="100" t="s">
        <v>191</v>
      </c>
      <c r="B115" s="49">
        <v>1</v>
      </c>
      <c r="C115" s="272" t="s">
        <v>1012</v>
      </c>
      <c r="D115" s="273"/>
      <c r="E115" s="274"/>
      <c r="F115" s="30"/>
      <c r="G115" s="31"/>
    </row>
    <row r="116" spans="1:7" s="32" customFormat="1" ht="19.899999999999999" customHeight="1" x14ac:dyDescent="0.2">
      <c r="A116" s="100" t="s">
        <v>190</v>
      </c>
      <c r="B116" s="50">
        <v>2</v>
      </c>
      <c r="C116" s="272" t="s">
        <v>1013</v>
      </c>
      <c r="D116" s="273"/>
      <c r="E116" s="274"/>
      <c r="F116" s="30"/>
      <c r="G116" s="31"/>
    </row>
    <row r="117" spans="1:7" s="32" customFormat="1" ht="19.899999999999999" customHeight="1" x14ac:dyDescent="0.2">
      <c r="A117" s="100" t="s">
        <v>192</v>
      </c>
      <c r="B117" s="51">
        <v>3</v>
      </c>
      <c r="C117" s="272" t="s">
        <v>1014</v>
      </c>
      <c r="D117" s="273"/>
      <c r="E117" s="274"/>
      <c r="F117" s="30"/>
      <c r="G117" s="31"/>
    </row>
    <row r="118" spans="1:7" s="32" customFormat="1" ht="19.899999999999999" customHeight="1" x14ac:dyDescent="0.2">
      <c r="A118" s="100" t="s">
        <v>197</v>
      </c>
      <c r="B118" s="52">
        <v>4</v>
      </c>
      <c r="C118" s="272" t="s">
        <v>1015</v>
      </c>
      <c r="D118" s="273"/>
      <c r="E118" s="274"/>
      <c r="F118" s="30"/>
      <c r="G118" s="31"/>
    </row>
    <row r="119" spans="1:7" s="32" customFormat="1" ht="19.899999999999999" customHeight="1" x14ac:dyDescent="0.2">
      <c r="A119" s="101" t="s">
        <v>888</v>
      </c>
      <c r="B119" s="102">
        <v>5</v>
      </c>
      <c r="C119" s="293" t="s">
        <v>1124</v>
      </c>
      <c r="D119" s="294"/>
      <c r="E119" s="295"/>
      <c r="F119" s="30"/>
      <c r="G119" s="31"/>
    </row>
    <row r="120" spans="1:7" s="36" customFormat="1" ht="13.9" customHeight="1" x14ac:dyDescent="0.25">
      <c r="A120" s="58"/>
      <c r="B120" s="58"/>
      <c r="C120" s="59"/>
      <c r="D120" s="59"/>
      <c r="E120" s="59"/>
      <c r="F120" s="34"/>
      <c r="G120" s="35"/>
    </row>
    <row r="121" spans="1:7" s="32" customFormat="1" ht="25.15" customHeight="1" x14ac:dyDescent="0.2">
      <c r="A121" s="84" t="s">
        <v>188</v>
      </c>
      <c r="B121" s="103"/>
      <c r="C121" s="103"/>
      <c r="D121" s="103"/>
      <c r="E121" s="104"/>
      <c r="F121" s="30"/>
      <c r="G121" s="31"/>
    </row>
    <row r="122" spans="1:7" s="32" customFormat="1" ht="38.450000000000003" customHeight="1" x14ac:dyDescent="0.2">
      <c r="A122" s="87" t="s">
        <v>4</v>
      </c>
      <c r="B122" s="275" t="s">
        <v>916</v>
      </c>
      <c r="C122" s="276"/>
      <c r="D122" s="276"/>
      <c r="E122" s="277"/>
      <c r="F122" s="30"/>
      <c r="G122" s="31"/>
    </row>
    <row r="123" spans="1:7" s="32" customFormat="1" ht="19.899999999999999" customHeight="1" x14ac:dyDescent="0.2">
      <c r="A123" s="88" t="s">
        <v>6</v>
      </c>
      <c r="B123" s="48" t="s">
        <v>2</v>
      </c>
      <c r="C123" s="278" t="s">
        <v>7</v>
      </c>
      <c r="D123" s="279"/>
      <c r="E123" s="280"/>
      <c r="F123" s="30"/>
      <c r="G123" s="31"/>
    </row>
    <row r="124" spans="1:7" s="32" customFormat="1" ht="30" customHeight="1" x14ac:dyDescent="0.2">
      <c r="A124" s="100" t="s">
        <v>191</v>
      </c>
      <c r="B124" s="49">
        <v>1</v>
      </c>
      <c r="C124" s="272" t="s">
        <v>913</v>
      </c>
      <c r="D124" s="273"/>
      <c r="E124" s="274"/>
      <c r="F124" s="30"/>
      <c r="G124" s="31"/>
    </row>
    <row r="125" spans="1:7" s="32" customFormat="1" ht="25.9" customHeight="1" x14ac:dyDescent="0.2">
      <c r="A125" s="100" t="s">
        <v>190</v>
      </c>
      <c r="B125" s="50">
        <v>2</v>
      </c>
      <c r="C125" s="272" t="s">
        <v>1016</v>
      </c>
      <c r="D125" s="273"/>
      <c r="E125" s="274"/>
      <c r="F125" s="30"/>
      <c r="G125" s="31"/>
    </row>
    <row r="126" spans="1:7" s="32" customFormat="1" ht="30" customHeight="1" x14ac:dyDescent="0.2">
      <c r="A126" s="100" t="s">
        <v>192</v>
      </c>
      <c r="B126" s="51">
        <v>3</v>
      </c>
      <c r="C126" s="272" t="s">
        <v>1017</v>
      </c>
      <c r="D126" s="273"/>
      <c r="E126" s="274"/>
      <c r="F126" s="30"/>
      <c r="G126" s="31"/>
    </row>
    <row r="127" spans="1:7" s="32" customFormat="1" ht="30" customHeight="1" x14ac:dyDescent="0.2">
      <c r="A127" s="100" t="s">
        <v>197</v>
      </c>
      <c r="B127" s="52">
        <v>4</v>
      </c>
      <c r="C127" s="272" t="s">
        <v>1239</v>
      </c>
      <c r="D127" s="273"/>
      <c r="E127" s="274"/>
      <c r="F127" s="30"/>
      <c r="G127" s="31"/>
    </row>
    <row r="128" spans="1:7" s="32" customFormat="1" ht="30" customHeight="1" x14ac:dyDescent="0.2">
      <c r="A128" s="101" t="s">
        <v>888</v>
      </c>
      <c r="B128" s="102">
        <v>5</v>
      </c>
      <c r="C128" s="293" t="s">
        <v>1018</v>
      </c>
      <c r="D128" s="294"/>
      <c r="E128" s="295"/>
      <c r="F128" s="30"/>
      <c r="G128" s="31"/>
    </row>
    <row r="129" spans="1:7" s="33" customFormat="1" ht="13.9" customHeight="1" x14ac:dyDescent="0.25">
      <c r="A129" s="56"/>
      <c r="B129" s="56"/>
      <c r="C129" s="46"/>
      <c r="D129" s="46"/>
      <c r="E129" s="46"/>
      <c r="F129" s="30"/>
      <c r="G129" s="31"/>
    </row>
    <row r="130" spans="1:7" s="32" customFormat="1" ht="25.15" customHeight="1" x14ac:dyDescent="0.2">
      <c r="A130" s="84" t="s">
        <v>189</v>
      </c>
      <c r="B130" s="103"/>
      <c r="C130" s="103"/>
      <c r="D130" s="103"/>
      <c r="E130" s="104"/>
      <c r="F130" s="30"/>
      <c r="G130" s="31"/>
    </row>
    <row r="131" spans="1:7" s="32" customFormat="1" ht="31.9" customHeight="1" x14ac:dyDescent="0.2">
      <c r="A131" s="87" t="s">
        <v>4</v>
      </c>
      <c r="B131" s="275" t="s">
        <v>1019</v>
      </c>
      <c r="C131" s="276"/>
      <c r="D131" s="276"/>
      <c r="E131" s="277"/>
      <c r="F131" s="30"/>
      <c r="G131" s="31"/>
    </row>
    <row r="132" spans="1:7" s="32" customFormat="1" ht="19.899999999999999" customHeight="1" x14ac:dyDescent="0.2">
      <c r="A132" s="88" t="s">
        <v>6</v>
      </c>
      <c r="B132" s="48" t="s">
        <v>2</v>
      </c>
      <c r="C132" s="278" t="s">
        <v>7</v>
      </c>
      <c r="D132" s="279"/>
      <c r="E132" s="280"/>
      <c r="F132" s="30"/>
      <c r="G132" s="31"/>
    </row>
    <row r="133" spans="1:7" s="32" customFormat="1" ht="30" customHeight="1" x14ac:dyDescent="0.2">
      <c r="A133" s="100" t="s">
        <v>191</v>
      </c>
      <c r="B133" s="49">
        <v>1</v>
      </c>
      <c r="C133" s="272" t="s">
        <v>1020</v>
      </c>
      <c r="D133" s="273"/>
      <c r="E133" s="274"/>
      <c r="F133" s="30"/>
      <c r="G133" s="31"/>
    </row>
    <row r="134" spans="1:7" s="32" customFormat="1" ht="30" customHeight="1" x14ac:dyDescent="0.2">
      <c r="A134" s="100" t="s">
        <v>190</v>
      </c>
      <c r="B134" s="50">
        <v>2</v>
      </c>
      <c r="C134" s="272" t="s">
        <v>1021</v>
      </c>
      <c r="D134" s="273"/>
      <c r="E134" s="274"/>
      <c r="F134" s="30"/>
      <c r="G134" s="31"/>
    </row>
    <row r="135" spans="1:7" s="32" customFormat="1" ht="30" customHeight="1" x14ac:dyDescent="0.2">
      <c r="A135" s="100" t="s">
        <v>192</v>
      </c>
      <c r="B135" s="51">
        <v>3</v>
      </c>
      <c r="C135" s="272" t="s">
        <v>1022</v>
      </c>
      <c r="D135" s="273"/>
      <c r="E135" s="274"/>
      <c r="F135" s="30"/>
      <c r="G135" s="31"/>
    </row>
    <row r="136" spans="1:7" s="32" customFormat="1" ht="30" customHeight="1" x14ac:dyDescent="0.2">
      <c r="A136" s="100" t="s">
        <v>197</v>
      </c>
      <c r="B136" s="52">
        <v>4</v>
      </c>
      <c r="C136" s="272" t="s">
        <v>1023</v>
      </c>
      <c r="D136" s="273"/>
      <c r="E136" s="274"/>
      <c r="F136" s="30"/>
      <c r="G136" s="31"/>
    </row>
    <row r="137" spans="1:7" s="32" customFormat="1" ht="33.75" customHeight="1" x14ac:dyDescent="0.2">
      <c r="A137" s="101" t="s">
        <v>888</v>
      </c>
      <c r="B137" s="102">
        <v>5</v>
      </c>
      <c r="C137" s="293" t="s">
        <v>1095</v>
      </c>
      <c r="D137" s="294"/>
      <c r="E137" s="295"/>
      <c r="F137" s="30"/>
      <c r="G137" s="31"/>
    </row>
    <row r="138" spans="1:7" ht="15" x14ac:dyDescent="0.25">
      <c r="A138"/>
      <c r="B138"/>
      <c r="C138"/>
      <c r="D138"/>
      <c r="E138"/>
    </row>
    <row r="139" spans="1:7" s="33" customFormat="1" ht="25.15" customHeight="1" x14ac:dyDescent="0.2">
      <c r="A139" s="84" t="s">
        <v>1096</v>
      </c>
      <c r="B139" s="103"/>
      <c r="C139" s="103"/>
      <c r="D139" s="103"/>
      <c r="E139" s="104"/>
      <c r="F139" s="30"/>
      <c r="G139" s="31"/>
    </row>
    <row r="140" spans="1:7" s="33" customFormat="1" ht="30.6" customHeight="1" x14ac:dyDescent="0.2">
      <c r="A140" s="87" t="s">
        <v>4</v>
      </c>
      <c r="B140" s="275" t="s">
        <v>1024</v>
      </c>
      <c r="C140" s="276"/>
      <c r="D140" s="276"/>
      <c r="E140" s="277"/>
      <c r="F140" s="30"/>
      <c r="G140" s="31"/>
    </row>
    <row r="141" spans="1:7" s="33" customFormat="1" ht="19.899999999999999" customHeight="1" x14ac:dyDescent="0.2">
      <c r="A141" s="88" t="s">
        <v>6</v>
      </c>
      <c r="B141" s="48" t="s">
        <v>2</v>
      </c>
      <c r="C141" s="278" t="s">
        <v>7</v>
      </c>
      <c r="D141" s="279"/>
      <c r="E141" s="280"/>
      <c r="F141" s="30"/>
      <c r="G141" s="37"/>
    </row>
    <row r="142" spans="1:7" s="33" customFormat="1" ht="20.45" customHeight="1" x14ac:dyDescent="0.2">
      <c r="A142" s="100" t="s">
        <v>191</v>
      </c>
      <c r="B142" s="49">
        <v>1</v>
      </c>
      <c r="C142" s="281" t="s">
        <v>1025</v>
      </c>
      <c r="D142" s="282"/>
      <c r="E142" s="283"/>
      <c r="F142" s="30"/>
      <c r="G142" s="37"/>
    </row>
    <row r="143" spans="1:7" s="33" customFormat="1" ht="20.45" customHeight="1" x14ac:dyDescent="0.2">
      <c r="A143" s="100" t="s">
        <v>190</v>
      </c>
      <c r="B143" s="50">
        <v>2</v>
      </c>
      <c r="C143" s="284"/>
      <c r="D143" s="285"/>
      <c r="E143" s="286"/>
      <c r="F143" s="30"/>
      <c r="G143" s="37"/>
    </row>
    <row r="144" spans="1:7" s="33" customFormat="1" ht="20.45" customHeight="1" x14ac:dyDescent="0.2">
      <c r="A144" s="100" t="s">
        <v>192</v>
      </c>
      <c r="B144" s="51">
        <v>3</v>
      </c>
      <c r="C144" s="60" t="s">
        <v>1078</v>
      </c>
      <c r="D144" s="61" t="s">
        <v>1077</v>
      </c>
      <c r="E144" s="105"/>
      <c r="F144" s="30"/>
      <c r="G144" s="37"/>
    </row>
    <row r="145" spans="1:7" s="33" customFormat="1" ht="20.45" customHeight="1" x14ac:dyDescent="0.2">
      <c r="A145" s="100" t="s">
        <v>197</v>
      </c>
      <c r="B145" s="52">
        <v>4</v>
      </c>
      <c r="C145" s="62">
        <v>3</v>
      </c>
      <c r="D145" s="63" t="s">
        <v>192</v>
      </c>
      <c r="E145" s="106"/>
      <c r="F145" s="30"/>
      <c r="G145" s="37"/>
    </row>
    <row r="146" spans="1:7" s="33" customFormat="1" ht="20.45" customHeight="1" x14ac:dyDescent="0.2">
      <c r="A146" s="101" t="s">
        <v>1026</v>
      </c>
      <c r="B146" s="102">
        <v>5</v>
      </c>
      <c r="C146" s="287"/>
      <c r="D146" s="288"/>
      <c r="E146" s="289"/>
      <c r="F146" s="30"/>
      <c r="G146" s="37"/>
    </row>
    <row r="147" spans="1:7" ht="15" x14ac:dyDescent="0.25">
      <c r="A147"/>
      <c r="B147"/>
      <c r="C147"/>
      <c r="D147"/>
      <c r="E147"/>
    </row>
    <row r="148" spans="1:7" s="38" customFormat="1" ht="25.15" customHeight="1" x14ac:dyDescent="0.25">
      <c r="A148" s="84" t="s">
        <v>1027</v>
      </c>
      <c r="B148" s="103"/>
      <c r="C148" s="103"/>
      <c r="D148" s="103"/>
      <c r="E148" s="104"/>
      <c r="F148" s="30"/>
      <c r="G148" s="31"/>
    </row>
    <row r="149" spans="1:7" s="32" customFormat="1" ht="56.45" customHeight="1" x14ac:dyDescent="0.2">
      <c r="A149" s="87" t="s">
        <v>4</v>
      </c>
      <c r="B149" s="290" t="s">
        <v>1028</v>
      </c>
      <c r="C149" s="291"/>
      <c r="D149" s="291"/>
      <c r="E149" s="292"/>
      <c r="F149" s="30"/>
      <c r="G149" s="31"/>
    </row>
    <row r="150" spans="1:7" s="32" customFormat="1" ht="19.899999999999999" customHeight="1" x14ac:dyDescent="0.2">
      <c r="A150" s="88" t="s">
        <v>6</v>
      </c>
      <c r="B150" s="48" t="s">
        <v>2</v>
      </c>
      <c r="C150" s="278" t="s">
        <v>7</v>
      </c>
      <c r="D150" s="279"/>
      <c r="E150" s="280"/>
      <c r="F150" s="30"/>
      <c r="G150" s="31"/>
    </row>
    <row r="151" spans="1:7" s="32" customFormat="1" ht="13.9" customHeight="1" x14ac:dyDescent="0.25">
      <c r="A151" s="254" t="s">
        <v>1029</v>
      </c>
      <c r="B151" s="257" t="s">
        <v>1030</v>
      </c>
      <c r="C151" s="260"/>
      <c r="D151" s="261"/>
      <c r="E151" s="262"/>
      <c r="F151" s="30"/>
      <c r="G151" s="31"/>
    </row>
    <row r="152" spans="1:7" s="32" customFormat="1" ht="13.9" customHeight="1" x14ac:dyDescent="0.2">
      <c r="A152" s="255"/>
      <c r="B152" s="258"/>
      <c r="C152" s="263" t="s">
        <v>1108</v>
      </c>
      <c r="D152" s="264"/>
      <c r="E152" s="265"/>
      <c r="F152" s="30"/>
      <c r="G152" s="31"/>
    </row>
    <row r="153" spans="1:7" s="32" customFormat="1" ht="13.9" customHeight="1" x14ac:dyDescent="0.2">
      <c r="A153" s="255"/>
      <c r="B153" s="258"/>
      <c r="C153" s="263"/>
      <c r="D153" s="264"/>
      <c r="E153" s="265"/>
      <c r="F153" s="30"/>
      <c r="G153" s="31"/>
    </row>
    <row r="154" spans="1:7" s="32" customFormat="1" ht="20.25" customHeight="1" x14ac:dyDescent="0.2">
      <c r="A154" s="255"/>
      <c r="B154" s="258"/>
      <c r="C154" s="263"/>
      <c r="D154" s="264"/>
      <c r="E154" s="265"/>
      <c r="F154" s="30"/>
      <c r="G154" s="31"/>
    </row>
    <row r="155" spans="1:7" s="32" customFormat="1" ht="13.9" customHeight="1" x14ac:dyDescent="0.2">
      <c r="A155" s="255"/>
      <c r="B155" s="258"/>
      <c r="C155" s="76"/>
      <c r="D155" s="77"/>
      <c r="E155" s="107"/>
      <c r="F155" s="30"/>
      <c r="G155" s="31"/>
    </row>
    <row r="156" spans="1:7" s="32" customFormat="1" ht="13.9" customHeight="1" x14ac:dyDescent="0.2">
      <c r="A156" s="255"/>
      <c r="B156" s="258"/>
      <c r="C156" s="64" t="s">
        <v>1031</v>
      </c>
      <c r="D156" s="65" t="s">
        <v>1027</v>
      </c>
      <c r="E156" s="108" t="s">
        <v>1032</v>
      </c>
      <c r="F156" s="30"/>
      <c r="G156" s="31"/>
    </row>
    <row r="157" spans="1:7" s="32" customFormat="1" ht="13.9" customHeight="1" x14ac:dyDescent="0.25">
      <c r="A157" s="255"/>
      <c r="B157" s="258"/>
      <c r="C157" s="66" t="s">
        <v>1033</v>
      </c>
      <c r="D157" s="67" t="s">
        <v>1106</v>
      </c>
      <c r="E157" s="109" t="s">
        <v>1107</v>
      </c>
      <c r="F157" s="30"/>
      <c r="G157" s="31"/>
    </row>
    <row r="158" spans="1:7" s="32" customFormat="1" ht="13.9" customHeight="1" x14ac:dyDescent="0.25">
      <c r="A158" s="255"/>
      <c r="B158" s="258"/>
      <c r="C158" s="66" t="s">
        <v>1034</v>
      </c>
      <c r="D158" s="68"/>
      <c r="E158" s="110"/>
      <c r="F158" s="30"/>
      <c r="G158" s="31"/>
    </row>
    <row r="159" spans="1:7" s="32" customFormat="1" ht="14.25" customHeight="1" x14ac:dyDescent="0.2">
      <c r="A159" s="256"/>
      <c r="B159" s="259"/>
      <c r="C159" s="266"/>
      <c r="D159" s="267"/>
      <c r="E159" s="268"/>
      <c r="F159" s="30"/>
      <c r="G159" s="31"/>
    </row>
    <row r="160" spans="1:7" ht="15" x14ac:dyDescent="0.25">
      <c r="A160"/>
      <c r="B160"/>
      <c r="C160"/>
      <c r="D160"/>
      <c r="E160"/>
    </row>
    <row r="161" spans="1:5" ht="15" x14ac:dyDescent="0.2">
      <c r="A161" s="84" t="s">
        <v>3</v>
      </c>
      <c r="B161" s="103"/>
      <c r="C161" s="103"/>
      <c r="D161" s="103"/>
      <c r="E161" s="104"/>
    </row>
    <row r="162" spans="1:5" ht="15.75" customHeight="1" x14ac:dyDescent="0.2">
      <c r="A162" s="96" t="s">
        <v>4</v>
      </c>
      <c r="B162" s="269" t="s">
        <v>1097</v>
      </c>
      <c r="C162" s="270"/>
      <c r="D162" s="270"/>
      <c r="E162" s="271"/>
    </row>
    <row r="163" spans="1:5" ht="15" x14ac:dyDescent="0.25">
      <c r="A163"/>
      <c r="B163"/>
      <c r="C163"/>
      <c r="D163"/>
      <c r="E163"/>
    </row>
    <row r="164" spans="1:5" ht="15" x14ac:dyDescent="0.2">
      <c r="A164" s="84" t="s">
        <v>1035</v>
      </c>
      <c r="B164" s="103"/>
      <c r="C164" s="103"/>
      <c r="D164" s="103"/>
      <c r="E164" s="104"/>
    </row>
    <row r="165" spans="1:5" ht="15.75" customHeight="1" x14ac:dyDescent="0.2">
      <c r="A165" s="96" t="s">
        <v>4</v>
      </c>
      <c r="B165" s="269" t="s">
        <v>1098</v>
      </c>
      <c r="C165" s="270"/>
      <c r="D165" s="270"/>
      <c r="E165" s="271"/>
    </row>
    <row r="166" spans="1:5" ht="15" x14ac:dyDescent="0.25">
      <c r="A166"/>
      <c r="B166"/>
      <c r="C166"/>
      <c r="D166"/>
      <c r="E166"/>
    </row>
    <row r="167" spans="1:5" ht="15" x14ac:dyDescent="0.2">
      <c r="A167" s="84" t="s">
        <v>1036</v>
      </c>
      <c r="B167" s="103"/>
      <c r="C167" s="103"/>
      <c r="D167" s="103"/>
      <c r="E167" s="104"/>
    </row>
    <row r="168" spans="1:5" ht="15.75" customHeight="1" x14ac:dyDescent="0.2">
      <c r="A168" s="87" t="s">
        <v>4</v>
      </c>
      <c r="B168" s="275" t="s">
        <v>1037</v>
      </c>
      <c r="C168" s="276"/>
      <c r="D168" s="276"/>
      <c r="E168" s="277"/>
    </row>
    <row r="169" spans="1:5" ht="15" x14ac:dyDescent="0.2">
      <c r="A169" s="88" t="s">
        <v>6</v>
      </c>
      <c r="B169" s="69" t="s">
        <v>1038</v>
      </c>
      <c r="C169" s="278" t="s">
        <v>7</v>
      </c>
      <c r="D169" s="279"/>
      <c r="E169" s="280"/>
    </row>
    <row r="170" spans="1:5" ht="33" customHeight="1" x14ac:dyDescent="0.2">
      <c r="A170" s="93" t="s">
        <v>193</v>
      </c>
      <c r="B170" s="70">
        <v>5</v>
      </c>
      <c r="C170" s="272" t="s">
        <v>1039</v>
      </c>
      <c r="D170" s="273"/>
      <c r="E170" s="274"/>
    </row>
    <row r="171" spans="1:5" ht="46.5" customHeight="1" x14ac:dyDescent="0.2">
      <c r="A171" s="93" t="s">
        <v>1040</v>
      </c>
      <c r="B171" s="70">
        <v>4</v>
      </c>
      <c r="C171" s="272" t="s">
        <v>1041</v>
      </c>
      <c r="D171" s="273"/>
      <c r="E171" s="274"/>
    </row>
    <row r="172" spans="1:5" ht="62.25" customHeight="1" x14ac:dyDescent="0.2">
      <c r="A172" s="93" t="s">
        <v>1042</v>
      </c>
      <c r="B172" s="70">
        <v>3</v>
      </c>
      <c r="C172" s="272" t="s">
        <v>1043</v>
      </c>
      <c r="D172" s="273"/>
      <c r="E172" s="274"/>
    </row>
    <row r="173" spans="1:5" ht="52.5" customHeight="1" x14ac:dyDescent="0.2">
      <c r="A173" s="93" t="s">
        <v>1044</v>
      </c>
      <c r="B173" s="70">
        <v>2</v>
      </c>
      <c r="C173" s="272" t="s">
        <v>1045</v>
      </c>
      <c r="D173" s="273"/>
      <c r="E173" s="274"/>
    </row>
    <row r="174" spans="1:5" ht="51" customHeight="1" x14ac:dyDescent="0.2">
      <c r="A174" s="95" t="s">
        <v>1046</v>
      </c>
      <c r="B174" s="111">
        <v>1</v>
      </c>
      <c r="C174" s="293" t="s">
        <v>1047</v>
      </c>
      <c r="D174" s="294"/>
      <c r="E174" s="295"/>
    </row>
    <row r="175" spans="1:5" ht="15" x14ac:dyDescent="0.25">
      <c r="B175"/>
      <c r="C175"/>
      <c r="D175"/>
      <c r="E175"/>
    </row>
    <row r="176" spans="1:5" ht="15" x14ac:dyDescent="0.2">
      <c r="A176" s="84" t="s">
        <v>874</v>
      </c>
      <c r="B176" s="103"/>
      <c r="C176" s="103"/>
      <c r="D176" s="103"/>
      <c r="E176" s="104"/>
    </row>
    <row r="177" spans="1:5" ht="15.75" customHeight="1" x14ac:dyDescent="0.2">
      <c r="A177" s="87" t="s">
        <v>4</v>
      </c>
      <c r="B177" s="275" t="s">
        <v>1048</v>
      </c>
      <c r="C177" s="276"/>
      <c r="D177" s="276"/>
      <c r="E177" s="277"/>
    </row>
    <row r="178" spans="1:5" ht="15" customHeight="1" x14ac:dyDescent="0.2">
      <c r="A178" s="213" t="s">
        <v>6</v>
      </c>
      <c r="B178" s="344" t="s">
        <v>7</v>
      </c>
      <c r="C178" s="344"/>
      <c r="D178" s="344"/>
      <c r="E178" s="345"/>
    </row>
    <row r="179" spans="1:5" ht="15" customHeight="1" x14ac:dyDescent="0.2">
      <c r="A179" s="242" t="s">
        <v>1049</v>
      </c>
      <c r="B179" s="250" t="s">
        <v>1050</v>
      </c>
      <c r="C179" s="250"/>
      <c r="D179" s="250"/>
      <c r="E179" s="251"/>
    </row>
    <row r="180" spans="1:5" ht="15" customHeight="1" x14ac:dyDescent="0.2">
      <c r="A180" s="243"/>
      <c r="B180" s="252"/>
      <c r="C180" s="252"/>
      <c r="D180" s="252"/>
      <c r="E180" s="253"/>
    </row>
    <row r="181" spans="1:5" ht="15" customHeight="1" x14ac:dyDescent="0.2">
      <c r="A181" s="244" t="s">
        <v>1051</v>
      </c>
      <c r="B181" s="252"/>
      <c r="C181" s="252"/>
      <c r="D181" s="252"/>
      <c r="E181" s="253"/>
    </row>
    <row r="182" spans="1:5" ht="15" customHeight="1" x14ac:dyDescent="0.2">
      <c r="A182" s="245"/>
      <c r="B182" s="252"/>
      <c r="C182" s="252"/>
      <c r="D182" s="252"/>
      <c r="E182" s="253"/>
    </row>
    <row r="183" spans="1:5" ht="15" customHeight="1" x14ac:dyDescent="0.25">
      <c r="A183" s="246" t="s">
        <v>1052</v>
      </c>
      <c r="B183"/>
      <c r="C183" s="214" t="s">
        <v>1160</v>
      </c>
      <c r="D183" s="215" t="s">
        <v>1156</v>
      </c>
      <c r="E183" s="218" t="s">
        <v>695</v>
      </c>
    </row>
    <row r="184" spans="1:5" ht="15" customHeight="1" x14ac:dyDescent="0.25">
      <c r="A184" s="247"/>
      <c r="B184" s="212"/>
      <c r="C184" s="216" t="s">
        <v>1157</v>
      </c>
      <c r="E184" s="221"/>
    </row>
    <row r="185" spans="1:5" ht="15" customHeight="1" x14ac:dyDescent="0.25">
      <c r="A185" s="248" t="s">
        <v>1053</v>
      </c>
      <c r="B185" s="212"/>
      <c r="C185" s="216" t="s">
        <v>1158</v>
      </c>
      <c r="D185" s="217" t="s">
        <v>1161</v>
      </c>
      <c r="E185" s="219" t="s">
        <v>1202</v>
      </c>
    </row>
    <row r="186" spans="1:5" ht="15" customHeight="1" x14ac:dyDescent="0.25">
      <c r="A186" s="249"/>
      <c r="B186" s="155"/>
      <c r="C186" s="220" t="s">
        <v>1159</v>
      </c>
      <c r="D186" s="155"/>
      <c r="E186" s="156"/>
    </row>
    <row r="187" spans="1:5" ht="15" x14ac:dyDescent="0.25">
      <c r="A187"/>
      <c r="B187"/>
      <c r="C187"/>
      <c r="D187"/>
      <c r="E187"/>
    </row>
    <row r="188" spans="1:5" ht="15" x14ac:dyDescent="0.2">
      <c r="A188" s="84" t="s">
        <v>890</v>
      </c>
      <c r="B188" s="103"/>
      <c r="C188" s="103"/>
      <c r="D188" s="103"/>
      <c r="E188" s="104"/>
    </row>
    <row r="189" spans="1:5" ht="15.75" customHeight="1" x14ac:dyDescent="0.2">
      <c r="A189" s="87" t="s">
        <v>4</v>
      </c>
      <c r="B189" s="275" t="s">
        <v>1125</v>
      </c>
      <c r="C189" s="276"/>
      <c r="D189" s="276"/>
      <c r="E189" s="277"/>
    </row>
    <row r="190" spans="1:5" ht="15" x14ac:dyDescent="0.2">
      <c r="A190" s="88" t="s">
        <v>6</v>
      </c>
      <c r="B190" s="278" t="s">
        <v>7</v>
      </c>
      <c r="C190" s="279"/>
      <c r="D190" s="279"/>
      <c r="E190" s="280"/>
    </row>
    <row r="191" spans="1:5" ht="15" x14ac:dyDescent="0.2">
      <c r="A191" s="93" t="s">
        <v>889</v>
      </c>
      <c r="B191" s="272" t="s">
        <v>1054</v>
      </c>
      <c r="C191" s="273"/>
      <c r="D191" s="273"/>
      <c r="E191" s="274"/>
    </row>
    <row r="192" spans="1:5" ht="14.25" customHeight="1" x14ac:dyDescent="0.2">
      <c r="A192" s="93" t="s">
        <v>1055</v>
      </c>
      <c r="B192" s="272" t="s">
        <v>1056</v>
      </c>
      <c r="C192" s="273"/>
      <c r="D192" s="273"/>
      <c r="E192" s="274"/>
    </row>
    <row r="193" spans="1:7" ht="14.25" customHeight="1" x14ac:dyDescent="0.2">
      <c r="A193" s="93" t="s">
        <v>1057</v>
      </c>
      <c r="B193" s="272" t="s">
        <v>1058</v>
      </c>
      <c r="C193" s="273"/>
      <c r="D193" s="273"/>
      <c r="E193" s="274"/>
    </row>
    <row r="194" spans="1:7" ht="14.25" customHeight="1" x14ac:dyDescent="0.2">
      <c r="A194" s="95" t="s">
        <v>1059</v>
      </c>
      <c r="B194" s="293" t="s">
        <v>1060</v>
      </c>
      <c r="C194" s="294"/>
      <c r="D194" s="294"/>
      <c r="E194" s="295"/>
    </row>
    <row r="195" spans="1:7" ht="15" x14ac:dyDescent="0.25">
      <c r="A195"/>
      <c r="B195"/>
      <c r="C195"/>
      <c r="D195"/>
      <c r="E195"/>
    </row>
    <row r="196" spans="1:7" ht="15" x14ac:dyDescent="0.2">
      <c r="A196" s="84" t="s">
        <v>880</v>
      </c>
      <c r="B196" s="103"/>
      <c r="C196" s="103"/>
      <c r="D196" s="103"/>
      <c r="E196" s="104"/>
    </row>
    <row r="197" spans="1:7" ht="20.25" customHeight="1" x14ac:dyDescent="0.2">
      <c r="A197" s="96" t="s">
        <v>4</v>
      </c>
      <c r="B197" s="269" t="s">
        <v>1061</v>
      </c>
      <c r="C197" s="270"/>
      <c r="D197" s="270"/>
      <c r="E197" s="271"/>
    </row>
    <row r="198" spans="1:7" ht="15" x14ac:dyDescent="0.25">
      <c r="A198"/>
      <c r="B198"/>
      <c r="C198"/>
      <c r="D198"/>
      <c r="E198"/>
    </row>
    <row r="199" spans="1:7" ht="15" x14ac:dyDescent="0.2">
      <c r="A199" s="84" t="s">
        <v>881</v>
      </c>
      <c r="B199" s="103"/>
      <c r="C199" s="103"/>
      <c r="D199" s="103"/>
      <c r="E199" s="104"/>
    </row>
    <row r="200" spans="1:7" ht="23.25" customHeight="1" x14ac:dyDescent="0.2">
      <c r="A200" s="96" t="s">
        <v>4</v>
      </c>
      <c r="B200" s="269" t="s">
        <v>1062</v>
      </c>
      <c r="C200" s="270"/>
      <c r="D200" s="270"/>
      <c r="E200" s="271"/>
    </row>
    <row r="201" spans="1:7" ht="15" x14ac:dyDescent="0.25">
      <c r="A201"/>
      <c r="B201"/>
      <c r="C201"/>
      <c r="D201"/>
      <c r="E201"/>
    </row>
    <row r="202" spans="1:7" s="32" customFormat="1" ht="25.15" customHeight="1" x14ac:dyDescent="0.2">
      <c r="A202" s="84" t="s">
        <v>882</v>
      </c>
      <c r="B202" s="103"/>
      <c r="C202" s="103"/>
      <c r="D202" s="103"/>
      <c r="E202" s="104"/>
      <c r="F202" s="30"/>
      <c r="G202" s="31"/>
    </row>
    <row r="203" spans="1:7" s="32" customFormat="1" ht="27" customHeight="1" x14ac:dyDescent="0.2">
      <c r="A203" s="96" t="s">
        <v>4</v>
      </c>
      <c r="B203" s="346" t="s">
        <v>1063</v>
      </c>
      <c r="C203" s="347"/>
      <c r="D203" s="347"/>
      <c r="E203" s="348"/>
      <c r="F203" s="30"/>
      <c r="G203" s="31"/>
    </row>
    <row r="204" spans="1:7" ht="15" x14ac:dyDescent="0.25">
      <c r="A204"/>
      <c r="B204"/>
      <c r="C204"/>
      <c r="D204"/>
      <c r="E204"/>
    </row>
    <row r="205" spans="1:7" s="32" customFormat="1" ht="26.25" customHeight="1" x14ac:dyDescent="0.2">
      <c r="A205" s="84" t="s">
        <v>885</v>
      </c>
      <c r="B205" s="103"/>
      <c r="C205" s="103"/>
      <c r="D205" s="103"/>
      <c r="E205" s="104"/>
      <c r="F205" s="30"/>
      <c r="G205" s="31"/>
    </row>
    <row r="206" spans="1:7" s="32" customFormat="1" ht="21.75" customHeight="1" x14ac:dyDescent="0.2">
      <c r="A206" s="96" t="s">
        <v>4</v>
      </c>
      <c r="B206" s="269" t="s">
        <v>1064</v>
      </c>
      <c r="C206" s="270"/>
      <c r="D206" s="270"/>
      <c r="E206" s="271"/>
      <c r="F206" s="30"/>
      <c r="G206" s="31"/>
    </row>
    <row r="207" spans="1:7" ht="15" x14ac:dyDescent="0.25">
      <c r="A207"/>
      <c r="B207"/>
      <c r="C207"/>
      <c r="D207"/>
      <c r="E207"/>
    </row>
    <row r="208" spans="1:7" s="32" customFormat="1" ht="26.25" customHeight="1" x14ac:dyDescent="0.2">
      <c r="A208" s="84" t="s">
        <v>886</v>
      </c>
      <c r="B208" s="103"/>
      <c r="C208" s="103"/>
      <c r="D208" s="103"/>
      <c r="E208" s="104"/>
      <c r="F208" s="30"/>
      <c r="G208" s="31"/>
    </row>
    <row r="209" spans="1:7" s="32" customFormat="1" ht="25.5" customHeight="1" x14ac:dyDescent="0.2">
      <c r="A209" s="96" t="s">
        <v>4</v>
      </c>
      <c r="B209" s="269" t="s">
        <v>1064</v>
      </c>
      <c r="C209" s="270"/>
      <c r="D209" s="270"/>
      <c r="E209" s="271"/>
      <c r="F209" s="30"/>
      <c r="G209" s="31"/>
    </row>
    <row r="210" spans="1:7" ht="15" x14ac:dyDescent="0.25">
      <c r="A210"/>
      <c r="B210"/>
      <c r="C210"/>
      <c r="D210"/>
      <c r="E210"/>
    </row>
    <row r="211" spans="1:7" s="32" customFormat="1" ht="25.15" customHeight="1" x14ac:dyDescent="0.2">
      <c r="A211" s="84" t="s">
        <v>883</v>
      </c>
      <c r="B211" s="103"/>
      <c r="C211" s="103"/>
      <c r="D211" s="103"/>
      <c r="E211" s="104"/>
      <c r="F211" s="30"/>
      <c r="G211" s="31"/>
    </row>
    <row r="212" spans="1:7" s="32" customFormat="1" ht="25.5" customHeight="1" x14ac:dyDescent="0.2">
      <c r="A212" s="96" t="s">
        <v>4</v>
      </c>
      <c r="B212" s="269" t="s">
        <v>1065</v>
      </c>
      <c r="C212" s="270"/>
      <c r="D212" s="270"/>
      <c r="E212" s="271"/>
      <c r="F212" s="30"/>
      <c r="G212" s="31"/>
    </row>
    <row r="213" spans="1:7" ht="15" x14ac:dyDescent="0.25">
      <c r="A213"/>
      <c r="B213"/>
      <c r="C213"/>
      <c r="D213"/>
      <c r="E213"/>
    </row>
    <row r="214" spans="1:7" s="32" customFormat="1" ht="25.15" customHeight="1" x14ac:dyDescent="0.2">
      <c r="A214" s="84" t="s">
        <v>1066</v>
      </c>
      <c r="B214" s="103"/>
      <c r="C214" s="103"/>
      <c r="D214" s="103"/>
      <c r="E214" s="104"/>
      <c r="F214" s="30"/>
      <c r="G214" s="31"/>
    </row>
    <row r="215" spans="1:7" s="32" customFormat="1" ht="31.5" customHeight="1" x14ac:dyDescent="0.2">
      <c r="A215" s="96" t="s">
        <v>4</v>
      </c>
      <c r="B215" s="269" t="s">
        <v>1067</v>
      </c>
      <c r="C215" s="270"/>
      <c r="D215" s="270"/>
      <c r="E215" s="271"/>
      <c r="F215" s="30"/>
      <c r="G215" s="31"/>
    </row>
    <row r="216" spans="1:7" ht="15" hidden="1" x14ac:dyDescent="0.25">
      <c r="A216"/>
      <c r="B216"/>
      <c r="C216"/>
      <c r="D216"/>
      <c r="E216"/>
    </row>
    <row r="217" spans="1:7" ht="15" hidden="1" x14ac:dyDescent="0.25">
      <c r="A217"/>
      <c r="B217"/>
      <c r="C217"/>
      <c r="D217"/>
      <c r="E217"/>
    </row>
    <row r="218" spans="1:7" ht="15" hidden="1" x14ac:dyDescent="0.25">
      <c r="A218"/>
      <c r="B218"/>
      <c r="C218"/>
      <c r="D218"/>
      <c r="E218"/>
    </row>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sheetData>
  <sheetProtection algorithmName="SHA-512" hashValue="kfJPwoCo+F9C7oOEl2TiE2CTn8nz91+wD3R4k98Wcc/3zk1Ncm1A0IDaL5Cku8YaCc2zD8tXW5m77DoNht2gmA==" saltValue="RhyETilFkfA9fec90xdH3A==" spinCount="100000" sheet="1" objects="1" scenarios="1" formatRows="0"/>
  <mergeCells count="134">
    <mergeCell ref="B215:E215"/>
    <mergeCell ref="B165:E165"/>
    <mergeCell ref="B168:E168"/>
    <mergeCell ref="C174:E174"/>
    <mergeCell ref="B178:E178"/>
    <mergeCell ref="B194:E194"/>
    <mergeCell ref="B197:E197"/>
    <mergeCell ref="B200:E200"/>
    <mergeCell ref="B203:E203"/>
    <mergeCell ref="B193:E193"/>
    <mergeCell ref="B189:E189"/>
    <mergeCell ref="B190:E190"/>
    <mergeCell ref="B191:E191"/>
    <mergeCell ref="B192:E192"/>
    <mergeCell ref="B206:E206"/>
    <mergeCell ref="B209:E209"/>
    <mergeCell ref="B212:E212"/>
    <mergeCell ref="C101:E101"/>
    <mergeCell ref="B104:E104"/>
    <mergeCell ref="C110:E110"/>
    <mergeCell ref="B113:E113"/>
    <mergeCell ref="C119:E119"/>
    <mergeCell ref="B122:E122"/>
    <mergeCell ref="C128:E128"/>
    <mergeCell ref="B131:E131"/>
    <mergeCell ref="C137:E137"/>
    <mergeCell ref="C108:E108"/>
    <mergeCell ref="C109:E109"/>
    <mergeCell ref="C114:E114"/>
    <mergeCell ref="C105:E105"/>
    <mergeCell ref="C106:E106"/>
    <mergeCell ref="C107:E107"/>
    <mergeCell ref="C123:E123"/>
    <mergeCell ref="C124:E124"/>
    <mergeCell ref="C125:E125"/>
    <mergeCell ref="C126:E126"/>
    <mergeCell ref="C115:E115"/>
    <mergeCell ref="C116:E116"/>
    <mergeCell ref="C117:E117"/>
    <mergeCell ref="C118:E118"/>
    <mergeCell ref="C134:E134"/>
    <mergeCell ref="B30:E30"/>
    <mergeCell ref="B31:E31"/>
    <mergeCell ref="B32:E32"/>
    <mergeCell ref="B33:E33"/>
    <mergeCell ref="A1:E1"/>
    <mergeCell ref="A2:E2"/>
    <mergeCell ref="B8:E8"/>
    <mergeCell ref="B9:E9"/>
    <mergeCell ref="B10:E10"/>
    <mergeCell ref="B11:E11"/>
    <mergeCell ref="B12:E12"/>
    <mergeCell ref="B15:E15"/>
    <mergeCell ref="B16:E16"/>
    <mergeCell ref="B17:E17"/>
    <mergeCell ref="B18:E18"/>
    <mergeCell ref="B20:E20"/>
    <mergeCell ref="B23:E23"/>
    <mergeCell ref="B24:E24"/>
    <mergeCell ref="B25:E25"/>
    <mergeCell ref="B26:E26"/>
    <mergeCell ref="B27:E27"/>
    <mergeCell ref="B48:E48"/>
    <mergeCell ref="B49:E49"/>
    <mergeCell ref="B50:E50"/>
    <mergeCell ref="B51:E51"/>
    <mergeCell ref="B52:E52"/>
    <mergeCell ref="B34:E34"/>
    <mergeCell ref="B35:E35"/>
    <mergeCell ref="B36:E36"/>
    <mergeCell ref="B39:E39"/>
    <mergeCell ref="B40:E40"/>
    <mergeCell ref="B41:E41"/>
    <mergeCell ref="B44:E44"/>
    <mergeCell ref="B47:E47"/>
    <mergeCell ref="B63:E63"/>
    <mergeCell ref="B64:E64"/>
    <mergeCell ref="B65:E65"/>
    <mergeCell ref="B66:E66"/>
    <mergeCell ref="B53:E53"/>
    <mergeCell ref="B54:E54"/>
    <mergeCell ref="B57:E57"/>
    <mergeCell ref="B58:E58"/>
    <mergeCell ref="B59:E59"/>
    <mergeCell ref="B67:E67"/>
    <mergeCell ref="C76:E76"/>
    <mergeCell ref="C87:E87"/>
    <mergeCell ref="C88:E88"/>
    <mergeCell ref="C72:E72"/>
    <mergeCell ref="C73:E73"/>
    <mergeCell ref="C74:E74"/>
    <mergeCell ref="C75:E75"/>
    <mergeCell ref="B71:E71"/>
    <mergeCell ref="C77:E77"/>
    <mergeCell ref="B86:E86"/>
    <mergeCell ref="A79:F79"/>
    <mergeCell ref="C96:E96"/>
    <mergeCell ref="C97:E97"/>
    <mergeCell ref="C98:E98"/>
    <mergeCell ref="C99:E99"/>
    <mergeCell ref="C100:E100"/>
    <mergeCell ref="C89:E89"/>
    <mergeCell ref="C90:E90"/>
    <mergeCell ref="C91:E91"/>
    <mergeCell ref="C92:E92"/>
    <mergeCell ref="B95:E95"/>
    <mergeCell ref="C135:E135"/>
    <mergeCell ref="C136:E136"/>
    <mergeCell ref="C127:E127"/>
    <mergeCell ref="C132:E132"/>
    <mergeCell ref="C133:E133"/>
    <mergeCell ref="B140:E140"/>
    <mergeCell ref="C150:E150"/>
    <mergeCell ref="C141:E141"/>
    <mergeCell ref="C142:E143"/>
    <mergeCell ref="C146:E146"/>
    <mergeCell ref="B149:E149"/>
    <mergeCell ref="A179:A180"/>
    <mergeCell ref="A181:A182"/>
    <mergeCell ref="A183:A184"/>
    <mergeCell ref="A185:A186"/>
    <mergeCell ref="B179:E182"/>
    <mergeCell ref="A151:A159"/>
    <mergeCell ref="B151:B159"/>
    <mergeCell ref="C151:E151"/>
    <mergeCell ref="C152:E154"/>
    <mergeCell ref="C159:E159"/>
    <mergeCell ref="B162:E162"/>
    <mergeCell ref="C172:E172"/>
    <mergeCell ref="C173:E173"/>
    <mergeCell ref="B177:E177"/>
    <mergeCell ref="C169:E169"/>
    <mergeCell ref="C170:E170"/>
    <mergeCell ref="C171:E171"/>
  </mergeCells>
  <dataValidations count="1">
    <dataValidation allowBlank="1" showInputMessage="1" showErrorMessage="1" sqref="A38 A43 A46 A69 A85 A79 A161 A164" xr:uid="{00000000-0002-0000-0100-000000000000}"/>
  </dataValidations>
  <printOptions horizontalCentered="1"/>
  <pageMargins left="0.23622047244094491" right="0.23622047244094491" top="0.74803149606299213" bottom="0.74803149606299213" header="0.31496062992125984" footer="0.31496062992125984"/>
  <pageSetup paperSize="9" scale="51" fitToHeight="0" orientation="portrait" horizontalDpi="300" verticalDpi="300" r:id="rId1"/>
  <rowBreaks count="3" manualBreakCount="3">
    <brk id="54" max="16383" man="1"/>
    <brk id="102" max="16383" man="1"/>
    <brk id="16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pageSetUpPr fitToPage="1"/>
  </sheetPr>
  <dimension ref="A1:AR65"/>
  <sheetViews>
    <sheetView showGridLines="0" zoomScale="70" zoomScaleNormal="70" workbookViewId="0">
      <pane xSplit="1" ySplit="7" topLeftCell="B21" activePane="bottomRight" state="frozen"/>
      <selection pane="topRight" activeCell="B1" sqref="B1"/>
      <selection pane="bottomLeft" activeCell="A15" sqref="A15"/>
      <selection pane="bottomRight" activeCell="A31" sqref="A31"/>
    </sheetView>
  </sheetViews>
  <sheetFormatPr defaultColWidth="0" defaultRowHeight="15" zeroHeight="1" x14ac:dyDescent="0.25"/>
  <cols>
    <col min="1" max="1" width="10.140625" customWidth="1"/>
    <col min="2" max="2" width="34.28515625" customWidth="1"/>
    <col min="3" max="3" width="16.42578125" bestFit="1" customWidth="1"/>
    <col min="4" max="4" width="17.85546875" customWidth="1"/>
    <col min="5" max="5" width="41.7109375" customWidth="1"/>
    <col min="6" max="6" width="39.7109375" customWidth="1"/>
    <col min="7" max="7" width="13.85546875" customWidth="1"/>
    <col min="8" max="8" width="40.7109375" customWidth="1"/>
    <col min="9" max="9" width="24.85546875" customWidth="1"/>
    <col min="10" max="10" width="24.7109375" customWidth="1"/>
    <col min="11" max="11" width="11" hidden="1" customWidth="1"/>
    <col min="12" max="12" width="12.140625" hidden="1" customWidth="1"/>
    <col min="13" max="13" width="19.42578125" customWidth="1"/>
    <col min="14" max="14" width="16.85546875" customWidth="1"/>
    <col min="15" max="15" width="15.5703125" customWidth="1"/>
    <col min="16" max="16" width="16.42578125" customWidth="1"/>
    <col min="17" max="17" width="25" customWidth="1"/>
    <col min="18" max="18" width="19.5703125" customWidth="1"/>
    <col min="19" max="19" width="10.140625" hidden="1" customWidth="1"/>
    <col min="20" max="20" width="10.7109375" hidden="1" customWidth="1"/>
    <col min="21" max="21" width="14.5703125" hidden="1" customWidth="1"/>
    <col min="22" max="22" width="21.5703125" customWidth="1"/>
    <col min="23" max="23" width="14.140625" hidden="1" customWidth="1"/>
    <col min="24" max="24" width="17.7109375" hidden="1" customWidth="1"/>
    <col min="25" max="25" width="17.7109375" customWidth="1"/>
    <col min="26" max="27" width="38.7109375" customWidth="1"/>
    <col min="28" max="28" width="16" customWidth="1"/>
    <col min="29" max="30" width="11.42578125" hidden="1" customWidth="1"/>
    <col min="31" max="31" width="13.85546875" hidden="1" customWidth="1"/>
    <col min="32" max="32" width="21.28515625" hidden="1" customWidth="1"/>
    <col min="33" max="33" width="21.28515625" customWidth="1"/>
    <col min="34" max="34" width="16.140625" customWidth="1"/>
    <col min="35" max="35" width="40.5703125" customWidth="1"/>
    <col min="36" max="36" width="23.140625" customWidth="1"/>
    <col min="37" max="37" width="47.85546875" customWidth="1"/>
    <col min="38" max="38" width="22.28515625" customWidth="1"/>
    <col min="39" max="40" width="18.42578125" customWidth="1"/>
    <col min="41" max="41" width="28" customWidth="1"/>
    <col min="42" max="42" width="17.85546875" customWidth="1"/>
    <col min="43" max="43" width="18.7109375" customWidth="1"/>
    <col min="44" max="44" width="3" customWidth="1"/>
    <col min="45" max="16384" width="8.85546875" hidden="1"/>
  </cols>
  <sheetData>
    <row r="1" spans="1:43" ht="23.25" x14ac:dyDescent="0.25">
      <c r="A1" s="359" t="s">
        <v>956</v>
      </c>
      <c r="B1" s="359"/>
      <c r="C1" s="359"/>
      <c r="D1" s="359"/>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359"/>
      <c r="AL1" s="359"/>
      <c r="AM1" s="359"/>
      <c r="AN1" s="359"/>
      <c r="AO1" s="359"/>
      <c r="AP1" s="359"/>
      <c r="AQ1" s="359"/>
    </row>
    <row r="2" spans="1:43" ht="6.75" customHeight="1" x14ac:dyDescent="0.25"/>
    <row r="3" spans="1:43" ht="18.75" customHeight="1" x14ac:dyDescent="0.25">
      <c r="A3" s="351" t="s">
        <v>869</v>
      </c>
      <c r="B3" s="351"/>
      <c r="C3" s="351"/>
      <c r="D3" s="349" t="str">
        <f>Capa!C11</f>
        <v xml:space="preserve">59550.000861/2024-90-e </v>
      </c>
      <c r="E3" s="349"/>
      <c r="F3" s="349"/>
      <c r="G3" s="349"/>
      <c r="H3" s="349"/>
      <c r="I3" s="349"/>
      <c r="J3" s="349"/>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row>
    <row r="4" spans="1:43" ht="36.75" customHeight="1" x14ac:dyDescent="0.25">
      <c r="A4" s="351" t="str">
        <f>Capa!A12</f>
        <v>OBJETO DA CONTRATAÇÃO:</v>
      </c>
      <c r="B4" s="351"/>
      <c r="C4" s="351"/>
      <c r="D4" s="350" t="str">
        <f>Capa!C12</f>
        <v>CONTRATAÇÃO DE SERVIÇOS DE EXECUÇÃO DE CAPA ASFÁLTICA COM CONCRETO BETUMINOSO USINADO A QUENTE (CBUQ), EM VIAS DE DIVERSOS MUNICÍPIOS INSERIDOS NA ÁREA DE ATUAÇÃO DA 5ª SUPERINTENDÊNCIA REGIONAL DA CODEVASF, NO ESTADO DE ALAGOAS.</v>
      </c>
      <c r="E4" s="350"/>
      <c r="F4" s="350"/>
      <c r="G4" s="350"/>
      <c r="H4" s="350"/>
      <c r="I4" s="350"/>
      <c r="J4" s="350"/>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9"/>
      <c r="AN4" s="131"/>
      <c r="AO4" s="131"/>
      <c r="AP4" s="131"/>
      <c r="AQ4" s="131"/>
    </row>
    <row r="5" spans="1:43" ht="26.25" customHeight="1" x14ac:dyDescent="0.25">
      <c r="A5" s="140"/>
      <c r="B5" s="140"/>
      <c r="C5" s="140"/>
      <c r="D5" s="140"/>
      <c r="E5" s="141"/>
      <c r="F5" s="141"/>
      <c r="G5" s="141"/>
      <c r="H5" s="141"/>
      <c r="I5" s="131"/>
      <c r="J5" s="131"/>
      <c r="K5" s="131" t="s">
        <v>1083</v>
      </c>
      <c r="L5" s="131" t="s">
        <v>1083</v>
      </c>
      <c r="M5" s="131"/>
      <c r="N5" s="131"/>
      <c r="O5" s="131"/>
      <c r="P5" s="131"/>
      <c r="Q5" s="131"/>
      <c r="R5" s="131"/>
      <c r="S5" s="131" t="s">
        <v>1083</v>
      </c>
      <c r="T5" s="131" t="s">
        <v>1083</v>
      </c>
      <c r="U5" s="131" t="s">
        <v>1083</v>
      </c>
      <c r="V5" s="131"/>
      <c r="W5" s="131" t="s">
        <v>1083</v>
      </c>
      <c r="X5" s="131" t="s">
        <v>1083</v>
      </c>
      <c r="Y5" s="131"/>
      <c r="Z5" s="131"/>
      <c r="AA5" s="131"/>
      <c r="AB5" s="131"/>
      <c r="AC5" s="131" t="s">
        <v>1083</v>
      </c>
      <c r="AD5" s="131" t="s">
        <v>1083</v>
      </c>
      <c r="AE5" s="131" t="s">
        <v>1083</v>
      </c>
      <c r="AF5" s="131" t="s">
        <v>1083</v>
      </c>
      <c r="AG5" s="131"/>
      <c r="AH5" s="131"/>
      <c r="AI5" s="131"/>
      <c r="AJ5" s="131"/>
      <c r="AK5" s="82"/>
      <c r="AL5" s="82"/>
      <c r="AM5" s="82"/>
      <c r="AN5" s="82"/>
      <c r="AO5" s="82"/>
      <c r="AP5" s="82"/>
      <c r="AQ5" s="131"/>
    </row>
    <row r="6" spans="1:43" ht="24.75" customHeight="1" x14ac:dyDescent="0.25">
      <c r="A6" s="355" t="s">
        <v>167</v>
      </c>
      <c r="B6" s="355" t="s">
        <v>877</v>
      </c>
      <c r="C6" s="355" t="s">
        <v>699</v>
      </c>
      <c r="D6" s="355" t="s">
        <v>1073</v>
      </c>
      <c r="E6" s="355" t="s">
        <v>141</v>
      </c>
      <c r="F6" s="355" t="s">
        <v>1116</v>
      </c>
      <c r="G6" s="355" t="s">
        <v>1074</v>
      </c>
      <c r="H6" s="355" t="s">
        <v>143</v>
      </c>
      <c r="I6" s="355" t="s">
        <v>1079</v>
      </c>
      <c r="J6" s="360" t="s">
        <v>144</v>
      </c>
      <c r="K6" s="353" t="s">
        <v>893</v>
      </c>
      <c r="L6" s="353" t="s">
        <v>894</v>
      </c>
      <c r="M6" s="356" t="s">
        <v>196</v>
      </c>
      <c r="N6" s="357"/>
      <c r="O6" s="357"/>
      <c r="P6" s="357"/>
      <c r="Q6" s="357"/>
      <c r="R6" s="357"/>
      <c r="S6" s="357"/>
      <c r="T6" s="357"/>
      <c r="U6" s="357"/>
      <c r="V6" s="358"/>
      <c r="W6" s="354" t="s">
        <v>891</v>
      </c>
      <c r="X6" s="354" t="s">
        <v>892</v>
      </c>
      <c r="Y6" s="354" t="s">
        <v>873</v>
      </c>
      <c r="Z6" s="352" t="s">
        <v>875</v>
      </c>
      <c r="AA6" s="352"/>
      <c r="AB6" s="352"/>
      <c r="AC6" s="142"/>
      <c r="AD6" s="142"/>
      <c r="AE6" s="354" t="s">
        <v>695</v>
      </c>
      <c r="AF6" s="354" t="s">
        <v>874</v>
      </c>
      <c r="AG6" s="354" t="s">
        <v>1081</v>
      </c>
      <c r="AH6" s="352" t="s">
        <v>195</v>
      </c>
      <c r="AI6" s="352"/>
      <c r="AJ6" s="352"/>
      <c r="AK6" s="352"/>
      <c r="AL6" s="352"/>
      <c r="AM6" s="352"/>
      <c r="AN6" s="352"/>
      <c r="AO6" s="352"/>
      <c r="AP6" s="352"/>
      <c r="AQ6" s="352"/>
    </row>
    <row r="7" spans="1:43" ht="61.5" customHeight="1" x14ac:dyDescent="0.25">
      <c r="A7" s="355"/>
      <c r="B7" s="355"/>
      <c r="C7" s="355"/>
      <c r="D7" s="355"/>
      <c r="E7" s="355"/>
      <c r="F7" s="355"/>
      <c r="G7" s="355"/>
      <c r="H7" s="355"/>
      <c r="I7" s="355"/>
      <c r="J7" s="360"/>
      <c r="K7" s="353"/>
      <c r="L7" s="353"/>
      <c r="M7" s="112" t="s">
        <v>184</v>
      </c>
      <c r="N7" s="112" t="s">
        <v>185</v>
      </c>
      <c r="O7" s="112" t="s">
        <v>186</v>
      </c>
      <c r="P7" s="112" t="s">
        <v>187</v>
      </c>
      <c r="Q7" s="112" t="s">
        <v>188</v>
      </c>
      <c r="R7" s="112" t="s">
        <v>189</v>
      </c>
      <c r="S7" s="143" t="s">
        <v>2</v>
      </c>
      <c r="T7" s="143" t="s">
        <v>194</v>
      </c>
      <c r="U7" s="144" t="s">
        <v>903</v>
      </c>
      <c r="V7" s="134" t="s">
        <v>878</v>
      </c>
      <c r="W7" s="354"/>
      <c r="X7" s="354"/>
      <c r="Y7" s="354"/>
      <c r="Z7" s="134" t="s">
        <v>876</v>
      </c>
      <c r="AA7" s="134" t="s">
        <v>879</v>
      </c>
      <c r="AB7" s="134" t="s">
        <v>872</v>
      </c>
      <c r="AC7" s="143" t="s">
        <v>2</v>
      </c>
      <c r="AD7" s="143" t="s">
        <v>895</v>
      </c>
      <c r="AE7" s="354"/>
      <c r="AF7" s="354"/>
      <c r="AG7" s="354"/>
      <c r="AH7" s="134" t="s">
        <v>1120</v>
      </c>
      <c r="AI7" s="134" t="s">
        <v>957</v>
      </c>
      <c r="AJ7" s="134" t="s">
        <v>1111</v>
      </c>
      <c r="AK7" s="134" t="s">
        <v>958</v>
      </c>
      <c r="AL7" s="134" t="s">
        <v>1112</v>
      </c>
      <c r="AM7" s="134" t="s">
        <v>882</v>
      </c>
      <c r="AN7" s="134" t="s">
        <v>885</v>
      </c>
      <c r="AO7" s="134" t="s">
        <v>886</v>
      </c>
      <c r="AP7" s="134" t="s">
        <v>883</v>
      </c>
      <c r="AQ7" s="134" t="s">
        <v>884</v>
      </c>
    </row>
    <row r="8" spans="1:43" ht="47.25" customHeight="1" x14ac:dyDescent="0.25">
      <c r="A8" s="113" t="s">
        <v>168</v>
      </c>
      <c r="B8" s="114" t="s">
        <v>1168</v>
      </c>
      <c r="C8" s="115" t="s">
        <v>968</v>
      </c>
      <c r="D8" s="115" t="s">
        <v>697</v>
      </c>
      <c r="E8" s="83" t="s">
        <v>1304</v>
      </c>
      <c r="F8" s="116" t="s">
        <v>104</v>
      </c>
      <c r="G8" s="117" t="s">
        <v>994</v>
      </c>
      <c r="H8" s="83" t="s">
        <v>1284</v>
      </c>
      <c r="I8" s="114" t="s">
        <v>1133</v>
      </c>
      <c r="J8" s="118" t="s">
        <v>1129</v>
      </c>
      <c r="K8" s="119">
        <f t="shared" ref="K8:K32" si="0">IF(J8="1- Muito Baixa",1,IF(J8="2- Baixa",2,IF(J8="3- Média",3,IF(J8="4- Alta",4,IF(J8="5- Muito Alta",5,0)))))</f>
        <v>3</v>
      </c>
      <c r="L8" s="119">
        <f t="shared" ref="L8:L32" si="1">ROUNDUP(((K8+5)/2),0)</f>
        <v>4</v>
      </c>
      <c r="M8" s="120" t="s">
        <v>190</v>
      </c>
      <c r="N8" s="120" t="s">
        <v>190</v>
      </c>
      <c r="O8" s="120" t="s">
        <v>190</v>
      </c>
      <c r="P8" s="120" t="s">
        <v>190</v>
      </c>
      <c r="Q8" s="120" t="s">
        <v>191</v>
      </c>
      <c r="R8" s="120" t="s">
        <v>191</v>
      </c>
      <c r="S8" s="121">
        <f>ROUNDUP(((IF(M8="pequeno",2,IF(M8="insignificante",1,IF(M8="moderado",3,IF(M8="Grande",4,IF(M8="Muito Grande",5,0)))))+IF(N8="pequeno",2,IF(N8="insignificante",1,IF(N8="moderado",3,IF(N8="Grande",4,IF(N8="Muito Grande",5,0)))))+IF(O8="pequeno",2,IF(O8="insignificante",1,IF(O8="moderado",3,IF(O8="Grande",4,IF(O8="Muito Grande",5,0)))))+IF(P8="pequeno",2,IF(P8="insignificante",1,IF(P8="moderado",3,IF(P8="Grande",4,IF(P8="Muito Grande",5,0)))))+IF(Q8="pequeno",2,IF(Q8="insignificante",1,IF(Q8="moderado",3,IF(Q8="Grande",4,IF(Q8="Muito Grande",5,0)))))+IF(R8="pequeno",2,IF(R8="insignificante",1,IF(R8="moderado",3,IF(R8="Grande",4,IF(R8="Muito Grande",5,0))))))/6),0)</f>
        <v>2</v>
      </c>
      <c r="T8" s="122">
        <f>ROUNDUP(S8,0)</f>
        <v>2</v>
      </c>
      <c r="U8" s="145" t="str">
        <f>IF(T8=1,"1- Insignificante",IF(T8=2,"2- Pequeno",IF(T8=3,"3- Moderado",IF(T8=4,"4- Grande",IF(T8=5,"5- Muito Grande","")))))</f>
        <v>2- Pequeno</v>
      </c>
      <c r="V8" s="123" t="str">
        <f>U8</f>
        <v>2- Pequeno</v>
      </c>
      <c r="W8" s="146">
        <f>ROUNDUP((((K8+5)/2)*S8),0)</f>
        <v>8</v>
      </c>
      <c r="X8" s="147" t="str">
        <f>IF(AND(S8=1,L8=1),"Risco Baixo",IF(AND(S8=1,L8=2),"Risco Baixo",IF(AND(S8=1,L8=3),"Risco Baixo",IF(AND(S8=1,L8=4),"Risco Baixo",IF(AND(S8=1,L8=5),"Risco Moderado",IF(AND(S8=2,L8=1),"Risco Baixo",IF(AND(S8=2,L8=2),"Risco Baixo",IF(AND(S8=2,L8=3),"Risco Moderado",IF(AND(S8=2,L8=4),"Risco Moderado",IF(AND(S8=2,L8=5),"Risco Moderado",IF(AND(S8=3,L8=1),"Risco Baixo",IF(AND(S8=3,L8=2),"Risco Moderado",IF(AND(S8=3,L8=3),"Risco Moderado",IF(AND(S8=3,L8=4),"Risco Alto",IF(AND(S8=3,L8=5),"Risco Alto",IF(AND(S8=4,L8=1),"Risco Baixo",IF(AND(S8=4,L8=2),"Risco Moderado",IF(AND(S8=4,L8=3),"Risco Alto",IF(AND(S8=4,L8=4),"Risco Alto",IF(AND(S8=4,L8=5),"Risco Extremo",IF(AND(S8=5,L8=1),"Risco Moderado",IF(AND(S8=5,L8=2),"Risco Moderado",IF(AND(S8=5,L8=3),"Risco Alto",IF(AND(S8=5,L8=4),"Risco Extremo",IF(AND(S8=5,L8=5),"Risco Extremo",0)))))))))))))))))))))))))</f>
        <v>Risco Moderado</v>
      </c>
      <c r="Y8" s="124" t="str">
        <f>IF(X8&gt;0,X8,"")</f>
        <v>Risco Moderado</v>
      </c>
      <c r="Z8" s="83" t="s">
        <v>1285</v>
      </c>
      <c r="AA8" s="83" t="s">
        <v>1286</v>
      </c>
      <c r="AB8" s="118" t="s">
        <v>1042</v>
      </c>
      <c r="AC8" s="125">
        <f>IF(AB8="Inexistente",5,IF(AB8="Fraco",4,IF(AB8="Mediano",3,IF(AB8="Satisfatório",2,IF(AB8="Forte",1)))))</f>
        <v>3</v>
      </c>
      <c r="AD8" s="125">
        <f>ROUNDUP((AVERAGE(K8,AC8)),0)</f>
        <v>3</v>
      </c>
      <c r="AE8" s="126">
        <f>(AVERAGE(K8,AC8))*T8</f>
        <v>6</v>
      </c>
      <c r="AF8" s="124" t="str">
        <f>IF(AND(S8=1,AD8=1),"Risco Baixo",IF(AND(S8=1, AD8=2),"Risco Baixo",IF(AND(S8=1,AD8=3),"Risco Baixo",IF(AND(S8=1,AD8=4),"Risco Baixo",IF(AND(S8=1,AD8=5),"Risco Moderado",IF(AND(S8=2,AD8=1),"Risco Baixo",IF(AND(S8=2,AD8=2),"Risco Baixo",IF(AND(S8=2,AD8=3),"Risco Moderado",IF(AND(S8=2,AD8=4),"Risco Moderado",IF(AND(S8=2,AD8=5),"Risco Moderado",IF(AND(S8=3,AD8=1),"Risco Baixo",IF(AND(S8=3,AD8=2),"Risco Moderado",IF(AND(S8=3,AD8=3),"Risco Moderado",IF(AND(S8=3,AD8=4),"Risco Alto",IF(AND(S8=3,AD8=5),"Risco Alto",IF(AND(S8=4,AD8=1),"Risco Baixo",IF(AND(S8=4,AD8=2),"Risco Moderado",IF(AND(S8=4,AD8=3),"Risco Alto",IF(AND(S8=4,AD8=4),"Risco Alto",IF(AND(S8=4,AD8=5),"Risco Extremo",IF(AND(S8=5,AD8=1),"Risco Moderado",IF(AND(S8=5,AD8=2),"Risco Moderado",IF(AND(S8=5,AD8=3),"Risco Alto",IF(AND(S8=5,AD8=4),"Risco Extremo",IF(AND(S8=5,AD8=5),"Risco Extremo",0)))))))))))))))))))))))))</f>
        <v>Risco Moderado</v>
      </c>
      <c r="AG8" s="124" t="str">
        <f>IF(AND(AF8&gt;0,AB8&gt;0),AF8,"")</f>
        <v>Risco Moderado</v>
      </c>
      <c r="AH8" s="83" t="s">
        <v>1055</v>
      </c>
      <c r="AI8" s="83" t="s">
        <v>1285</v>
      </c>
      <c r="AJ8" s="83"/>
      <c r="AK8" s="83" t="s">
        <v>1286</v>
      </c>
      <c r="AL8" s="83"/>
      <c r="AM8" s="83"/>
      <c r="AN8" s="83"/>
      <c r="AO8" s="83"/>
      <c r="AP8" s="83"/>
      <c r="AQ8" s="152"/>
    </row>
    <row r="9" spans="1:43" ht="46.5" customHeight="1" x14ac:dyDescent="0.25">
      <c r="A9" s="113" t="s">
        <v>169</v>
      </c>
      <c r="B9" s="114" t="s">
        <v>1168</v>
      </c>
      <c r="C9" s="115" t="s">
        <v>968</v>
      </c>
      <c r="D9" s="115" t="s">
        <v>697</v>
      </c>
      <c r="E9" s="83" t="s">
        <v>1287</v>
      </c>
      <c r="F9" s="116" t="s">
        <v>104</v>
      </c>
      <c r="G9" s="117" t="s">
        <v>994</v>
      </c>
      <c r="H9" s="83" t="s">
        <v>1288</v>
      </c>
      <c r="I9" s="114" t="s">
        <v>1133</v>
      </c>
      <c r="J9" s="118" t="s">
        <v>1172</v>
      </c>
      <c r="K9" s="119">
        <f t="shared" si="0"/>
        <v>2</v>
      </c>
      <c r="L9" s="119">
        <f t="shared" si="1"/>
        <v>4</v>
      </c>
      <c r="M9" s="120" t="s">
        <v>190</v>
      </c>
      <c r="N9" s="120" t="s">
        <v>190</v>
      </c>
      <c r="O9" s="120" t="s">
        <v>191</v>
      </c>
      <c r="P9" s="120" t="s">
        <v>192</v>
      </c>
      <c r="Q9" s="120" t="s">
        <v>190</v>
      </c>
      <c r="R9" s="120" t="s">
        <v>190</v>
      </c>
      <c r="S9" s="121">
        <f t="shared" ref="S9:S57" si="2">ROUNDUP(((IF(M9="pequeno",2,IF(M9="insignificante",1,IF(M9="moderado",3,IF(M9="Grande",4,IF(M9="Muito Grande",5,0)))))+IF(N9="pequeno",2,IF(N9="insignificante",1,IF(N9="moderado",3,IF(N9="Grande",4,IF(N9="Muito Grande",5,0)))))+IF(O9="pequeno",2,IF(O9="insignificante",1,IF(O9="moderado",3,IF(O9="Grande",4,IF(O9="Muito Grande",5,0)))))+IF(P9="pequeno",2,IF(P9="insignificante",1,IF(P9="moderado",3,IF(P9="Grande",4,IF(P9="Muito Grande",5,0)))))+IF(Q9="pequeno",2,IF(Q9="insignificante",1,IF(Q9="moderado",3,IF(Q9="Grande",4,IF(Q9="Muito Grande",5,0)))))+IF(R9="pequeno",2,IF(R9="insignificante",1,IF(R9="moderado",3,IF(R9="Grande",4,IF(R9="Muito Grande",5,0))))))/6),0)</f>
        <v>2</v>
      </c>
      <c r="T9" s="122">
        <f t="shared" ref="T9:T57" si="3">ROUNDUP(S9,0)</f>
        <v>2</v>
      </c>
      <c r="U9" s="145" t="str">
        <f t="shared" ref="U9:U57" si="4">IF(T9=1,"1- Insignificante",IF(T9=2,"2- Pequeno",IF(T9=3,"3- Moderado",IF(T9=4,"4- Grande",IF(T9=5,"5- Muito Grande","")))))</f>
        <v>2- Pequeno</v>
      </c>
      <c r="V9" s="123" t="str">
        <f t="shared" ref="V9:V57" si="5">U9</f>
        <v>2- Pequeno</v>
      </c>
      <c r="W9" s="146">
        <f t="shared" ref="W9:W57" si="6">ROUNDUP((((K9+5)/2)*S9),0)</f>
        <v>7</v>
      </c>
      <c r="X9" s="147" t="str">
        <f t="shared" ref="X9:X57" si="7">IF(AND(T9=1,L9=1),"Risco Baixo",IF(AND(S9=1,L9=2),"Risco Baixo",IF(AND(S9=1,L9=3),"Risco Baixo",IF(AND(S9=1,L9=4),"Risco Baixo",IF(AND(S9=1,L9=5),"Risco Moderado",IF(AND(S9=2,L9=1),"Risco Baixo",IF(AND(S9=2,L9=2),"Risco Baixo",IF(AND(S9=2,L9=3),"Risco Moderado",IF(AND(S9=2,L9=4),"Risco Moderado",IF(AND(S9=2,L9=5),"Risco Moderado",IF(AND(S9=3,L9=1),"Risco Baixo",IF(AND(S9=3,L9=2),"Risco Moderado",IF(AND(S9=3,L9=3),"Risco Moderado",IF(AND(S9=3,L9=4),"Risco Alto",IF(AND(S9=3,L9=5),"Risco Alto",IF(AND(S9=4,L9=1),"Risco Baixo",IF(AND(S9=4,L9=2),"Risco Moderado",IF(AND(S9=4,L9=3),"Risco Alto",IF(AND(S9=4,L9=4),"Risco Alto",IF(AND(S9=4,L9=5),"Risco Extremo",IF(AND(S9=5,L9=1),"Risco Moderado",IF(AND(S9=5,L9=2),"Risco Moderado",IF(AND(S9=5,L9=3),"Risco Alto",IF(AND(S9=5,L9=4),"Risco Extremo",IF(AND(S9=5,L9=5),"Risco Extremo",0)))))))))))))))))))))))))</f>
        <v>Risco Moderado</v>
      </c>
      <c r="Y9" s="124" t="str">
        <f t="shared" ref="Y9:Y57" si="8">IF(X9&gt;0,X9,"")</f>
        <v>Risco Moderado</v>
      </c>
      <c r="Z9" s="83" t="s">
        <v>1289</v>
      </c>
      <c r="AA9" s="83" t="s">
        <v>1290</v>
      </c>
      <c r="AB9" s="118" t="s">
        <v>1042</v>
      </c>
      <c r="AC9" s="125">
        <f t="shared" ref="AC9:AC57" si="9">IF(AB9="Inexistente",5,IF(AB9="Fraco",4,IF(AB9="Mediano",3,IF(AB9="Satisfatório",2,IF(AB9="Forte",1)))))</f>
        <v>3</v>
      </c>
      <c r="AD9" s="125">
        <f t="shared" ref="AD9:AD57" si="10">ROUNDUP((AVERAGE(K9,AC9)),0)</f>
        <v>3</v>
      </c>
      <c r="AE9" s="126">
        <f t="shared" ref="AE9:AE57" si="11">(AVERAGE(K9,AC9))*T9</f>
        <v>5</v>
      </c>
      <c r="AF9" s="124" t="str">
        <f t="shared" ref="AF9:AF57" si="12">IF(AND(S9=1,AD9=1),"Risco Baixo",IF(AND(S9=1, AD9=2),"Risco Baixo",IF(AND(S9=1,AD9=3),"Risco Baixo",IF(AND(S9=1,AD9=4),"Risco Baixo",IF(AND(S9=1,AD9=5),"Risco Moderado",IF(AND(S9=2,AD9=1),"Risco Baixo",IF(AND(S9=2,AD9=2),"Risco Baixo",IF(AND(S9=2,AD9=3),"Risco Moderado",IF(AND(S9=2,AD9=4),"Risco Moderado",IF(AND(S9=2,AD9=5),"Risco Moderado",IF(AND(S9=3,AD9=1),"Risco Baixo",IF(AND(S9=3,AD9=2),"Risco Moderado",IF(AND(S9=3,AD9=3),"Risco Moderado",IF(AND(S9=3,AD9=4),"Risco Alto",IF(AND(S9=3,AD9=5),"Risco Alto",IF(AND(S9=4,AD9=1),"Risco Baixo",IF(AND(S9=4,AD9=2),"Risco Moderado",IF(AND(S9=4,AD9=3),"Risco Alto",IF(AND(S9=4,AD9=4),"Risco Alto",IF(AND(S9=4,AD9=5),"Risco Extremo",IF(AND(S9=5,AD9=1),"Risco Moderado",IF(AND(S9=5,AD9=2),"Risco Moderado",IF(AND(S9=5,AD9=3),"Risco Alto",IF(AND(S9=5,AD9=4),"Risco Extremo",IF(AND(S9=5,AD9=5),"Risco Extremo",0)))))))))))))))))))))))))</f>
        <v>Risco Moderado</v>
      </c>
      <c r="AG9" s="124" t="str">
        <f t="shared" ref="AG9:AG57" si="13">IF(AND(AF9&gt;0,AB9&gt;0),AF9,"")</f>
        <v>Risco Moderado</v>
      </c>
      <c r="AH9" s="83" t="s">
        <v>1055</v>
      </c>
      <c r="AI9" s="83" t="s">
        <v>1289</v>
      </c>
      <c r="AJ9" s="83"/>
      <c r="AK9" s="83" t="s">
        <v>1290</v>
      </c>
      <c r="AL9" s="83"/>
      <c r="AM9" s="83"/>
      <c r="AN9" s="83"/>
      <c r="AO9" s="83"/>
      <c r="AP9" s="83"/>
      <c r="AQ9" s="83"/>
    </row>
    <row r="10" spans="1:43" ht="30.75" customHeight="1" x14ac:dyDescent="0.25">
      <c r="A10" s="113" t="s">
        <v>170</v>
      </c>
      <c r="B10" s="114" t="s">
        <v>1126</v>
      </c>
      <c r="C10" s="115" t="s">
        <v>700</v>
      </c>
      <c r="D10" s="115" t="s">
        <v>697</v>
      </c>
      <c r="E10" s="83" t="s">
        <v>1291</v>
      </c>
      <c r="F10" s="116" t="s">
        <v>101</v>
      </c>
      <c r="G10" s="117" t="s">
        <v>994</v>
      </c>
      <c r="H10" s="83" t="s">
        <v>1292</v>
      </c>
      <c r="I10" s="114" t="s">
        <v>887</v>
      </c>
      <c r="J10" s="118" t="s">
        <v>1172</v>
      </c>
      <c r="K10" s="119">
        <f t="shared" si="0"/>
        <v>2</v>
      </c>
      <c r="L10" s="119">
        <f t="shared" si="1"/>
        <v>4</v>
      </c>
      <c r="M10" s="120" t="s">
        <v>191</v>
      </c>
      <c r="N10" s="120" t="s">
        <v>190</v>
      </c>
      <c r="O10" s="120" t="s">
        <v>190</v>
      </c>
      <c r="P10" s="120" t="s">
        <v>190</v>
      </c>
      <c r="Q10" s="120" t="s">
        <v>190</v>
      </c>
      <c r="R10" s="120" t="s">
        <v>191</v>
      </c>
      <c r="S10" s="121">
        <f t="shared" si="2"/>
        <v>2</v>
      </c>
      <c r="T10" s="122">
        <f t="shared" si="3"/>
        <v>2</v>
      </c>
      <c r="U10" s="145" t="str">
        <f t="shared" si="4"/>
        <v>2- Pequeno</v>
      </c>
      <c r="V10" s="123" t="str">
        <f t="shared" si="5"/>
        <v>2- Pequeno</v>
      </c>
      <c r="W10" s="146">
        <f t="shared" si="6"/>
        <v>7</v>
      </c>
      <c r="X10" s="147" t="str">
        <f>IF(AND(T10=1,L10=1),"Risco Baixo",IF(AND(S10=1,L10=2),"Risco Baixo",IF(AND(S10=1,L10=3),"Risco Baixo",IF(AND(S10=1,L10=4),"Risco Baixo",IF(AND(S10=1,L10=5),"Risco Moderado",IF(AND(S10=2,L10=1),"Risco Baixo",IF(AND(S10=2,L10=2),"Risco Baixo",IF(AND(S10=2,L10=3),"Risco Moderado",IF(AND(S10=2,L10=4),"Risco Moderado",IF(AND(S10=2,L10=5),"Risco Moderado",IF(AND(S10=3,L10=1),"Risco Baixo",IF(AND(S10=3,L10=2),"Risco Moderado",IF(AND(S10=3,L10=3),"Risco Moderado",IF(AND(S10=3,L10=4),"Risco Alto",IF(AND(S10=3,L10=5),"Risco Alto",IF(AND(S10=4,L10=1),"Risco Baixo",IF(AND(S10=4,L10=2),"Risco Moderado",IF(AND(S10=4,L10=3),"Risco Alto",IF(AND(S10=4,L10=4),"Risco Alto",IF(AND(S10=4,L10=5),"Risco Extremo",IF(AND(S10=5,L10=1),"Risco Moderado",IF(AND(S10=5,L10=2),"Risco Moderado",IF(AND(S10=5,L10=3),"Risco Alto",IF(AND(S10=5,L10=4),"Risco Extremo",IF(AND(S10=5,L10=5),"Risco Extremo",0)))))))))))))))))))))))))</f>
        <v>Risco Moderado</v>
      </c>
      <c r="Y10" s="124" t="str">
        <f t="shared" si="8"/>
        <v>Risco Moderado</v>
      </c>
      <c r="Z10" s="83" t="s">
        <v>1293</v>
      </c>
      <c r="AA10" s="83" t="s">
        <v>1294</v>
      </c>
      <c r="AB10" s="118" t="s">
        <v>1044</v>
      </c>
      <c r="AC10" s="125">
        <f t="shared" si="9"/>
        <v>2</v>
      </c>
      <c r="AD10" s="125">
        <f t="shared" si="10"/>
        <v>2</v>
      </c>
      <c r="AE10" s="126">
        <f t="shared" si="11"/>
        <v>4</v>
      </c>
      <c r="AF10" s="124" t="str">
        <f t="shared" si="12"/>
        <v>Risco Baixo</v>
      </c>
      <c r="AG10" s="124" t="str">
        <f t="shared" si="13"/>
        <v>Risco Baixo</v>
      </c>
      <c r="AH10" s="83" t="s">
        <v>1295</v>
      </c>
      <c r="AI10" s="83" t="s">
        <v>1293</v>
      </c>
      <c r="AJ10" s="83"/>
      <c r="AK10" s="83" t="s">
        <v>1294</v>
      </c>
      <c r="AL10" s="83"/>
      <c r="AM10" s="83"/>
      <c r="AN10" s="83"/>
      <c r="AO10" s="83"/>
      <c r="AP10" s="83"/>
      <c r="AQ10" s="83"/>
    </row>
    <row r="11" spans="1:43" ht="62.25" customHeight="1" x14ac:dyDescent="0.25">
      <c r="A11" s="113" t="s">
        <v>171</v>
      </c>
      <c r="B11" s="114" t="s">
        <v>1126</v>
      </c>
      <c r="C11" s="115" t="s">
        <v>968</v>
      </c>
      <c r="D11" s="115" t="s">
        <v>697</v>
      </c>
      <c r="E11" s="83" t="s">
        <v>1269</v>
      </c>
      <c r="F11" s="116" t="s">
        <v>122</v>
      </c>
      <c r="G11" s="117" t="s">
        <v>1128</v>
      </c>
      <c r="H11" s="83" t="s">
        <v>1296</v>
      </c>
      <c r="I11" s="114" t="s">
        <v>887</v>
      </c>
      <c r="J11" s="118" t="s">
        <v>1172</v>
      </c>
      <c r="K11" s="119">
        <f t="shared" si="0"/>
        <v>2</v>
      </c>
      <c r="L11" s="119">
        <f t="shared" si="1"/>
        <v>4</v>
      </c>
      <c r="M11" s="120" t="s">
        <v>197</v>
      </c>
      <c r="N11" s="120" t="s">
        <v>190</v>
      </c>
      <c r="O11" s="120" t="s">
        <v>190</v>
      </c>
      <c r="P11" s="120" t="s">
        <v>190</v>
      </c>
      <c r="Q11" s="120" t="s">
        <v>197</v>
      </c>
      <c r="R11" s="120" t="s">
        <v>190</v>
      </c>
      <c r="S11" s="121">
        <f t="shared" si="2"/>
        <v>3</v>
      </c>
      <c r="T11" s="122">
        <f t="shared" si="3"/>
        <v>3</v>
      </c>
      <c r="U11" s="145" t="str">
        <f t="shared" si="4"/>
        <v>3- Moderado</v>
      </c>
      <c r="V11" s="123" t="str">
        <f t="shared" si="5"/>
        <v>3- Moderado</v>
      </c>
      <c r="W11" s="146">
        <f t="shared" si="6"/>
        <v>11</v>
      </c>
      <c r="X11" s="147" t="str">
        <f t="shared" si="7"/>
        <v>Risco Alto</v>
      </c>
      <c r="Y11" s="124" t="str">
        <f t="shared" si="8"/>
        <v>Risco Alto</v>
      </c>
      <c r="Z11" s="83" t="s">
        <v>1262</v>
      </c>
      <c r="AA11" s="83"/>
      <c r="AB11" s="118" t="s">
        <v>1046</v>
      </c>
      <c r="AC11" s="125">
        <f t="shared" si="9"/>
        <v>1</v>
      </c>
      <c r="AD11" s="125">
        <f t="shared" si="10"/>
        <v>2</v>
      </c>
      <c r="AE11" s="126">
        <f t="shared" si="11"/>
        <v>4.5</v>
      </c>
      <c r="AF11" s="124" t="str">
        <f t="shared" si="12"/>
        <v>Risco Moderado</v>
      </c>
      <c r="AG11" s="124" t="str">
        <f t="shared" si="13"/>
        <v>Risco Moderado</v>
      </c>
      <c r="AH11" s="83" t="s">
        <v>889</v>
      </c>
      <c r="AI11" s="83" t="s">
        <v>1305</v>
      </c>
      <c r="AJ11" s="83"/>
      <c r="AK11" s="83" t="s">
        <v>1306</v>
      </c>
      <c r="AL11" s="83"/>
      <c r="AM11" s="83"/>
      <c r="AN11" s="83"/>
      <c r="AO11" s="83"/>
      <c r="AP11" s="83"/>
      <c r="AQ11" s="83"/>
    </row>
    <row r="12" spans="1:43" ht="62.25" customHeight="1" x14ac:dyDescent="0.25">
      <c r="A12" s="113" t="s">
        <v>172</v>
      </c>
      <c r="B12" s="114" t="s">
        <v>1126</v>
      </c>
      <c r="C12" s="115" t="s">
        <v>968</v>
      </c>
      <c r="D12" s="115" t="s">
        <v>697</v>
      </c>
      <c r="E12" s="116" t="s">
        <v>1173</v>
      </c>
      <c r="F12" s="116" t="s">
        <v>1165</v>
      </c>
      <c r="G12" s="117" t="s">
        <v>994</v>
      </c>
      <c r="H12" s="83" t="s">
        <v>1203</v>
      </c>
      <c r="I12" s="114" t="s">
        <v>887</v>
      </c>
      <c r="J12" s="118" t="s">
        <v>1129</v>
      </c>
      <c r="K12" s="119">
        <f t="shared" si="0"/>
        <v>3</v>
      </c>
      <c r="L12" s="119">
        <f t="shared" si="1"/>
        <v>4</v>
      </c>
      <c r="M12" s="120" t="s">
        <v>192</v>
      </c>
      <c r="N12" s="120" t="s">
        <v>197</v>
      </c>
      <c r="O12" s="120" t="s">
        <v>190</v>
      </c>
      <c r="P12" s="120" t="s">
        <v>190</v>
      </c>
      <c r="Q12" s="120" t="s">
        <v>190</v>
      </c>
      <c r="R12" s="120" t="s">
        <v>191</v>
      </c>
      <c r="S12" s="121">
        <f t="shared" si="2"/>
        <v>3</v>
      </c>
      <c r="T12" s="122">
        <f t="shared" si="3"/>
        <v>3</v>
      </c>
      <c r="U12" s="145" t="str">
        <f t="shared" si="4"/>
        <v>3- Moderado</v>
      </c>
      <c r="V12" s="123" t="str">
        <f t="shared" si="5"/>
        <v>3- Moderado</v>
      </c>
      <c r="W12" s="146">
        <f t="shared" si="6"/>
        <v>12</v>
      </c>
      <c r="X12" s="147" t="str">
        <f t="shared" si="7"/>
        <v>Risco Alto</v>
      </c>
      <c r="Y12" s="124" t="str">
        <f t="shared" si="8"/>
        <v>Risco Alto</v>
      </c>
      <c r="Z12" s="83" t="s">
        <v>1193</v>
      </c>
      <c r="AA12" s="83" t="s">
        <v>1194</v>
      </c>
      <c r="AB12" s="118" t="s">
        <v>1042</v>
      </c>
      <c r="AC12" s="125">
        <f t="shared" si="9"/>
        <v>3</v>
      </c>
      <c r="AD12" s="125">
        <f t="shared" si="10"/>
        <v>3</v>
      </c>
      <c r="AE12" s="126">
        <f t="shared" si="11"/>
        <v>9</v>
      </c>
      <c r="AF12" s="124" t="str">
        <f t="shared" si="12"/>
        <v>Risco Moderado</v>
      </c>
      <c r="AG12" s="124" t="str">
        <f t="shared" si="13"/>
        <v>Risco Moderado</v>
      </c>
      <c r="AH12" s="83" t="s">
        <v>1055</v>
      </c>
      <c r="AI12" s="83" t="s">
        <v>1199</v>
      </c>
      <c r="AJ12" s="83"/>
      <c r="AK12" s="83" t="s">
        <v>1200</v>
      </c>
      <c r="AL12" s="83"/>
      <c r="AM12" s="83"/>
      <c r="AN12" s="83"/>
      <c r="AO12" s="83"/>
      <c r="AP12" s="83"/>
      <c r="AQ12" s="83"/>
    </row>
    <row r="13" spans="1:43" ht="75" customHeight="1" x14ac:dyDescent="0.25">
      <c r="A13" s="113" t="s">
        <v>173</v>
      </c>
      <c r="B13" s="114" t="s">
        <v>1126</v>
      </c>
      <c r="C13" s="115" t="s">
        <v>968</v>
      </c>
      <c r="D13" s="115" t="s">
        <v>1127</v>
      </c>
      <c r="E13" s="116" t="s">
        <v>1247</v>
      </c>
      <c r="F13" s="116" t="s">
        <v>1165</v>
      </c>
      <c r="G13" s="117" t="s">
        <v>992</v>
      </c>
      <c r="H13" s="83" t="s">
        <v>1248</v>
      </c>
      <c r="I13" s="114" t="s">
        <v>887</v>
      </c>
      <c r="J13" s="118" t="s">
        <v>1164</v>
      </c>
      <c r="K13" s="119">
        <f t="shared" si="0"/>
        <v>1</v>
      </c>
      <c r="L13" s="119">
        <f t="shared" si="1"/>
        <v>3</v>
      </c>
      <c r="M13" s="120" t="s">
        <v>192</v>
      </c>
      <c r="N13" s="120" t="s">
        <v>888</v>
      </c>
      <c r="O13" s="120" t="s">
        <v>190</v>
      </c>
      <c r="P13" s="120" t="s">
        <v>190</v>
      </c>
      <c r="Q13" s="120" t="s">
        <v>190</v>
      </c>
      <c r="R13" s="120" t="s">
        <v>191</v>
      </c>
      <c r="S13" s="121">
        <f t="shared" si="2"/>
        <v>3</v>
      </c>
      <c r="T13" s="122">
        <f t="shared" si="3"/>
        <v>3</v>
      </c>
      <c r="U13" s="145" t="str">
        <f t="shared" si="4"/>
        <v>3- Moderado</v>
      </c>
      <c r="V13" s="123" t="str">
        <f t="shared" si="5"/>
        <v>3- Moderado</v>
      </c>
      <c r="W13" s="146">
        <f t="shared" si="6"/>
        <v>9</v>
      </c>
      <c r="X13" s="147" t="str">
        <f t="shared" si="7"/>
        <v>Risco Moderado</v>
      </c>
      <c r="Y13" s="124" t="str">
        <f t="shared" si="8"/>
        <v>Risco Moderado</v>
      </c>
      <c r="Z13" s="83" t="s">
        <v>1273</v>
      </c>
      <c r="AA13" s="83" t="s">
        <v>1249</v>
      </c>
      <c r="AB13" s="118" t="s">
        <v>1046</v>
      </c>
      <c r="AC13" s="125">
        <f t="shared" si="9"/>
        <v>1</v>
      </c>
      <c r="AD13" s="125">
        <f t="shared" si="10"/>
        <v>1</v>
      </c>
      <c r="AE13" s="126">
        <f t="shared" si="11"/>
        <v>3</v>
      </c>
      <c r="AF13" s="124" t="str">
        <f t="shared" si="12"/>
        <v>Risco Baixo</v>
      </c>
      <c r="AG13" s="124" t="str">
        <f t="shared" si="13"/>
        <v>Risco Baixo</v>
      </c>
      <c r="AH13" s="83" t="s">
        <v>1055</v>
      </c>
      <c r="AI13" s="83" t="s">
        <v>1307</v>
      </c>
      <c r="AJ13" s="83"/>
      <c r="AK13" s="83" t="s">
        <v>1308</v>
      </c>
      <c r="AL13" s="83"/>
      <c r="AM13" s="83"/>
      <c r="AN13" s="83"/>
      <c r="AO13" s="83"/>
      <c r="AP13" s="83"/>
      <c r="AQ13" s="83"/>
    </row>
    <row r="14" spans="1:43" ht="31.5" customHeight="1" x14ac:dyDescent="0.25">
      <c r="A14" s="113" t="s">
        <v>174</v>
      </c>
      <c r="B14" s="114" t="s">
        <v>1126</v>
      </c>
      <c r="C14" s="115" t="s">
        <v>968</v>
      </c>
      <c r="D14" s="115" t="s">
        <v>697</v>
      </c>
      <c r="E14" s="116" t="s">
        <v>1171</v>
      </c>
      <c r="F14" s="116" t="s">
        <v>118</v>
      </c>
      <c r="G14" s="117" t="s">
        <v>1128</v>
      </c>
      <c r="H14" s="83" t="s">
        <v>1169</v>
      </c>
      <c r="I14" s="114" t="s">
        <v>887</v>
      </c>
      <c r="J14" s="118" t="s">
        <v>1172</v>
      </c>
      <c r="K14" s="119">
        <f t="shared" si="0"/>
        <v>2</v>
      </c>
      <c r="L14" s="119">
        <f t="shared" si="1"/>
        <v>4</v>
      </c>
      <c r="M14" s="120" t="s">
        <v>192</v>
      </c>
      <c r="N14" s="120" t="s">
        <v>192</v>
      </c>
      <c r="O14" s="120" t="s">
        <v>190</v>
      </c>
      <c r="P14" s="120" t="s">
        <v>190</v>
      </c>
      <c r="Q14" s="120" t="s">
        <v>192</v>
      </c>
      <c r="R14" s="120" t="s">
        <v>192</v>
      </c>
      <c r="S14" s="121">
        <f t="shared" si="2"/>
        <v>3</v>
      </c>
      <c r="T14" s="122">
        <f t="shared" si="3"/>
        <v>3</v>
      </c>
      <c r="U14" s="145" t="str">
        <f t="shared" si="4"/>
        <v>3- Moderado</v>
      </c>
      <c r="V14" s="123" t="str">
        <f t="shared" si="5"/>
        <v>3- Moderado</v>
      </c>
      <c r="W14" s="146">
        <f t="shared" si="6"/>
        <v>11</v>
      </c>
      <c r="X14" s="147" t="str">
        <f t="shared" si="7"/>
        <v>Risco Alto</v>
      </c>
      <c r="Y14" s="124" t="str">
        <f t="shared" si="8"/>
        <v>Risco Alto</v>
      </c>
      <c r="Z14" s="83" t="s">
        <v>1191</v>
      </c>
      <c r="AA14" s="83" t="s">
        <v>1191</v>
      </c>
      <c r="AB14" s="118" t="s">
        <v>1042</v>
      </c>
      <c r="AC14" s="125">
        <f t="shared" si="9"/>
        <v>3</v>
      </c>
      <c r="AD14" s="125">
        <f t="shared" si="10"/>
        <v>3</v>
      </c>
      <c r="AE14" s="126">
        <f t="shared" si="11"/>
        <v>7.5</v>
      </c>
      <c r="AF14" s="124" t="str">
        <f t="shared" si="12"/>
        <v>Risco Moderado</v>
      </c>
      <c r="AG14" s="124" t="str">
        <f t="shared" si="13"/>
        <v>Risco Moderado</v>
      </c>
      <c r="AH14" s="83" t="s">
        <v>1055</v>
      </c>
      <c r="AI14" s="83" t="s">
        <v>1191</v>
      </c>
      <c r="AJ14" s="83"/>
      <c r="AK14" s="83"/>
      <c r="AL14" s="148"/>
      <c r="AM14" s="83"/>
      <c r="AN14" s="83"/>
      <c r="AO14" s="83"/>
      <c r="AP14" s="83"/>
      <c r="AQ14" s="83"/>
    </row>
    <row r="15" spans="1:43" ht="47.25" customHeight="1" x14ac:dyDescent="0.25">
      <c r="A15" s="113" t="s">
        <v>175</v>
      </c>
      <c r="B15" s="114" t="s">
        <v>1162</v>
      </c>
      <c r="C15" s="115" t="s">
        <v>969</v>
      </c>
      <c r="D15" s="115" t="s">
        <v>1127</v>
      </c>
      <c r="E15" s="116" t="s">
        <v>1163</v>
      </c>
      <c r="F15" s="116" t="s">
        <v>118</v>
      </c>
      <c r="G15" s="117" t="s">
        <v>1128</v>
      </c>
      <c r="H15" s="116" t="s">
        <v>1132</v>
      </c>
      <c r="I15" s="114" t="s">
        <v>1260</v>
      </c>
      <c r="J15" s="118" t="s">
        <v>1164</v>
      </c>
      <c r="K15" s="119">
        <f t="shared" si="0"/>
        <v>1</v>
      </c>
      <c r="L15" s="119">
        <f t="shared" si="1"/>
        <v>3</v>
      </c>
      <c r="M15" s="120" t="s">
        <v>191</v>
      </c>
      <c r="N15" s="120" t="s">
        <v>190</v>
      </c>
      <c r="O15" s="120" t="s">
        <v>191</v>
      </c>
      <c r="P15" s="120" t="s">
        <v>191</v>
      </c>
      <c r="Q15" s="120" t="s">
        <v>190</v>
      </c>
      <c r="R15" s="120" t="s">
        <v>190</v>
      </c>
      <c r="S15" s="121">
        <f t="shared" si="2"/>
        <v>2</v>
      </c>
      <c r="T15" s="122">
        <f t="shared" si="3"/>
        <v>2</v>
      </c>
      <c r="U15" s="145" t="str">
        <f t="shared" si="4"/>
        <v>2- Pequeno</v>
      </c>
      <c r="V15" s="123" t="str">
        <f t="shared" si="5"/>
        <v>2- Pequeno</v>
      </c>
      <c r="W15" s="146">
        <f t="shared" si="6"/>
        <v>6</v>
      </c>
      <c r="X15" s="147" t="str">
        <f t="shared" si="7"/>
        <v>Risco Moderado</v>
      </c>
      <c r="Y15" s="124" t="str">
        <f t="shared" si="8"/>
        <v>Risco Moderado</v>
      </c>
      <c r="Z15" s="83" t="s">
        <v>1183</v>
      </c>
      <c r="AA15" s="83" t="s">
        <v>1130</v>
      </c>
      <c r="AB15" s="118" t="s">
        <v>1042</v>
      </c>
      <c r="AC15" s="125">
        <f t="shared" si="9"/>
        <v>3</v>
      </c>
      <c r="AD15" s="125">
        <f t="shared" si="10"/>
        <v>2</v>
      </c>
      <c r="AE15" s="126">
        <f t="shared" si="11"/>
        <v>4</v>
      </c>
      <c r="AF15" s="124" t="str">
        <f t="shared" si="12"/>
        <v>Risco Baixo</v>
      </c>
      <c r="AG15" s="124" t="str">
        <f t="shared" si="13"/>
        <v>Risco Baixo</v>
      </c>
      <c r="AH15" s="83" t="s">
        <v>889</v>
      </c>
      <c r="AI15" s="83"/>
      <c r="AJ15" s="83"/>
      <c r="AK15" s="83"/>
      <c r="AL15" s="148"/>
      <c r="AM15" s="83"/>
      <c r="AN15" s="83"/>
      <c r="AO15" s="83"/>
      <c r="AP15" s="83"/>
      <c r="AQ15" s="83"/>
    </row>
    <row r="16" spans="1:43" ht="34.5" customHeight="1" x14ac:dyDescent="0.25">
      <c r="A16" s="113" t="s">
        <v>176</v>
      </c>
      <c r="B16" s="114" t="s">
        <v>1162</v>
      </c>
      <c r="C16" s="115" t="s">
        <v>968</v>
      </c>
      <c r="D16" s="115" t="s">
        <v>1127</v>
      </c>
      <c r="E16" s="116" t="s">
        <v>1182</v>
      </c>
      <c r="F16" s="116" t="s">
        <v>206</v>
      </c>
      <c r="G16" s="117" t="s">
        <v>1128</v>
      </c>
      <c r="H16" s="116" t="s">
        <v>1204</v>
      </c>
      <c r="I16" s="114" t="s">
        <v>887</v>
      </c>
      <c r="J16" s="118" t="s">
        <v>1172</v>
      </c>
      <c r="K16" s="119">
        <f t="shared" ref="K16" si="14">IF(J16="1- Muito Baixa",1,IF(J16="2- Baixa",2,IF(J16="3- Média",3,IF(J16="4- Alta",4,IF(J16="5- Muito Alta",5,0)))))</f>
        <v>2</v>
      </c>
      <c r="L16" s="119">
        <f t="shared" ref="L16" si="15">ROUNDUP(((K16+5)/2),0)</f>
        <v>4</v>
      </c>
      <c r="M16" s="120" t="s">
        <v>197</v>
      </c>
      <c r="N16" s="120" t="s">
        <v>191</v>
      </c>
      <c r="O16" s="120" t="s">
        <v>192</v>
      </c>
      <c r="P16" s="120" t="s">
        <v>192</v>
      </c>
      <c r="Q16" s="120" t="s">
        <v>192</v>
      </c>
      <c r="R16" s="120" t="s">
        <v>190</v>
      </c>
      <c r="S16" s="121">
        <f t="shared" si="2"/>
        <v>3</v>
      </c>
      <c r="T16" s="122">
        <f t="shared" si="3"/>
        <v>3</v>
      </c>
      <c r="U16" s="145" t="str">
        <f t="shared" si="4"/>
        <v>3- Moderado</v>
      </c>
      <c r="V16" s="123" t="str">
        <f t="shared" si="5"/>
        <v>3- Moderado</v>
      </c>
      <c r="W16" s="146">
        <f t="shared" si="6"/>
        <v>11</v>
      </c>
      <c r="X16" s="147" t="str">
        <f t="shared" si="7"/>
        <v>Risco Alto</v>
      </c>
      <c r="Y16" s="124" t="str">
        <f t="shared" si="8"/>
        <v>Risco Alto</v>
      </c>
      <c r="Z16" s="83" t="s">
        <v>1205</v>
      </c>
      <c r="AA16" s="83" t="s">
        <v>1197</v>
      </c>
      <c r="AB16" s="118" t="s">
        <v>1042</v>
      </c>
      <c r="AC16" s="125">
        <f t="shared" si="9"/>
        <v>3</v>
      </c>
      <c r="AD16" s="125">
        <f t="shared" si="10"/>
        <v>3</v>
      </c>
      <c r="AE16" s="126">
        <f t="shared" si="11"/>
        <v>7.5</v>
      </c>
      <c r="AF16" s="124" t="str">
        <f t="shared" si="12"/>
        <v>Risco Moderado</v>
      </c>
      <c r="AG16" s="124" t="str">
        <f t="shared" si="13"/>
        <v>Risco Moderado</v>
      </c>
      <c r="AH16" s="83" t="s">
        <v>889</v>
      </c>
      <c r="AI16" s="83"/>
      <c r="AJ16" s="83"/>
      <c r="AK16" s="83"/>
      <c r="AL16" s="83"/>
      <c r="AM16" s="83"/>
      <c r="AN16" s="83"/>
      <c r="AO16" s="83"/>
      <c r="AP16" s="83"/>
      <c r="AQ16" s="83"/>
    </row>
    <row r="17" spans="1:43" ht="74.25" customHeight="1" x14ac:dyDescent="0.25">
      <c r="A17" s="113" t="s">
        <v>177</v>
      </c>
      <c r="B17" s="114" t="s">
        <v>1126</v>
      </c>
      <c r="C17" s="115" t="s">
        <v>968</v>
      </c>
      <c r="D17" s="115" t="s">
        <v>697</v>
      </c>
      <c r="E17" s="116" t="s">
        <v>1206</v>
      </c>
      <c r="F17" s="116" t="s">
        <v>1165</v>
      </c>
      <c r="G17" s="117" t="s">
        <v>1128</v>
      </c>
      <c r="H17" s="116" t="s">
        <v>1132</v>
      </c>
      <c r="I17" s="114" t="s">
        <v>887</v>
      </c>
      <c r="J17" s="118" t="s">
        <v>1129</v>
      </c>
      <c r="K17" s="119">
        <f t="shared" si="0"/>
        <v>3</v>
      </c>
      <c r="L17" s="119">
        <f t="shared" si="1"/>
        <v>4</v>
      </c>
      <c r="M17" s="120" t="s">
        <v>190</v>
      </c>
      <c r="N17" s="120" t="s">
        <v>190</v>
      </c>
      <c r="O17" s="120" t="s">
        <v>191</v>
      </c>
      <c r="P17" s="120" t="s">
        <v>190</v>
      </c>
      <c r="Q17" s="120" t="s">
        <v>190</v>
      </c>
      <c r="R17" s="120" t="s">
        <v>192</v>
      </c>
      <c r="S17" s="121">
        <f t="shared" si="2"/>
        <v>2</v>
      </c>
      <c r="T17" s="122">
        <f t="shared" si="3"/>
        <v>2</v>
      </c>
      <c r="U17" s="145" t="str">
        <f t="shared" si="4"/>
        <v>2- Pequeno</v>
      </c>
      <c r="V17" s="123" t="str">
        <f t="shared" si="5"/>
        <v>2- Pequeno</v>
      </c>
      <c r="W17" s="146">
        <f t="shared" si="6"/>
        <v>8</v>
      </c>
      <c r="X17" s="147" t="str">
        <f t="shared" si="7"/>
        <v>Risco Moderado</v>
      </c>
      <c r="Y17" s="124" t="str">
        <f t="shared" si="8"/>
        <v>Risco Moderado</v>
      </c>
      <c r="Z17" s="83" t="s">
        <v>1184</v>
      </c>
      <c r="AA17" s="83" t="s">
        <v>1130</v>
      </c>
      <c r="AB17" s="118" t="s">
        <v>1042</v>
      </c>
      <c r="AC17" s="125">
        <f t="shared" si="9"/>
        <v>3</v>
      </c>
      <c r="AD17" s="125">
        <f t="shared" si="10"/>
        <v>3</v>
      </c>
      <c r="AE17" s="126">
        <f t="shared" si="11"/>
        <v>6</v>
      </c>
      <c r="AF17" s="124" t="str">
        <f t="shared" si="12"/>
        <v>Risco Moderado</v>
      </c>
      <c r="AG17" s="124" t="str">
        <f t="shared" si="13"/>
        <v>Risco Moderado</v>
      </c>
      <c r="AH17" s="83" t="s">
        <v>1055</v>
      </c>
      <c r="AI17" s="83" t="s">
        <v>1309</v>
      </c>
      <c r="AJ17" s="83"/>
      <c r="AK17" s="83" t="s">
        <v>1310</v>
      </c>
      <c r="AL17" s="83"/>
      <c r="AM17" s="83"/>
      <c r="AN17" s="83"/>
      <c r="AO17" s="83"/>
      <c r="AP17" s="83"/>
      <c r="AQ17" s="83"/>
    </row>
    <row r="18" spans="1:43" ht="102.75" customHeight="1" x14ac:dyDescent="0.25">
      <c r="A18" s="113" t="s">
        <v>178</v>
      </c>
      <c r="B18" s="114" t="s">
        <v>1126</v>
      </c>
      <c r="C18" s="115" t="s">
        <v>968</v>
      </c>
      <c r="D18" s="115" t="s">
        <v>1127</v>
      </c>
      <c r="E18" s="116" t="s">
        <v>1212</v>
      </c>
      <c r="F18" s="116" t="s">
        <v>118</v>
      </c>
      <c r="G18" s="117" t="s">
        <v>1128</v>
      </c>
      <c r="H18" s="116" t="s">
        <v>1213</v>
      </c>
      <c r="I18" s="114" t="s">
        <v>887</v>
      </c>
      <c r="J18" s="118" t="s">
        <v>1172</v>
      </c>
      <c r="K18" s="119">
        <f t="shared" si="0"/>
        <v>2</v>
      </c>
      <c r="L18" s="119">
        <f t="shared" si="1"/>
        <v>4</v>
      </c>
      <c r="M18" s="120" t="s">
        <v>192</v>
      </c>
      <c r="N18" s="120" t="s">
        <v>191</v>
      </c>
      <c r="O18" s="120" t="s">
        <v>191</v>
      </c>
      <c r="P18" s="120" t="s">
        <v>191</v>
      </c>
      <c r="Q18" s="120" t="s">
        <v>190</v>
      </c>
      <c r="R18" s="120" t="s">
        <v>190</v>
      </c>
      <c r="S18" s="121">
        <f t="shared" si="2"/>
        <v>2</v>
      </c>
      <c r="T18" s="122">
        <f t="shared" si="3"/>
        <v>2</v>
      </c>
      <c r="U18" s="145" t="str">
        <f t="shared" si="4"/>
        <v>2- Pequeno</v>
      </c>
      <c r="V18" s="123" t="str">
        <f t="shared" si="5"/>
        <v>2- Pequeno</v>
      </c>
      <c r="W18" s="146">
        <f t="shared" si="6"/>
        <v>7</v>
      </c>
      <c r="X18" s="147" t="str">
        <f t="shared" si="7"/>
        <v>Risco Moderado</v>
      </c>
      <c r="Y18" s="124" t="str">
        <f t="shared" si="8"/>
        <v>Risco Moderado</v>
      </c>
      <c r="Z18" s="83" t="s">
        <v>1214</v>
      </c>
      <c r="AA18" s="83" t="s">
        <v>1192</v>
      </c>
      <c r="AB18" s="118" t="s">
        <v>1042</v>
      </c>
      <c r="AC18" s="125">
        <f t="shared" si="9"/>
        <v>3</v>
      </c>
      <c r="AD18" s="125">
        <f t="shared" si="10"/>
        <v>3</v>
      </c>
      <c r="AE18" s="126">
        <f t="shared" si="11"/>
        <v>5</v>
      </c>
      <c r="AF18" s="124" t="str">
        <f t="shared" si="12"/>
        <v>Risco Moderado</v>
      </c>
      <c r="AG18" s="124" t="str">
        <f t="shared" si="13"/>
        <v>Risco Moderado</v>
      </c>
      <c r="AH18" s="83" t="s">
        <v>1055</v>
      </c>
      <c r="AI18" s="83" t="s">
        <v>1311</v>
      </c>
      <c r="AJ18" s="83"/>
      <c r="AK18" s="83" t="s">
        <v>1312</v>
      </c>
      <c r="AL18" s="148"/>
      <c r="AM18" s="83"/>
      <c r="AN18" s="83"/>
      <c r="AO18" s="83"/>
      <c r="AP18" s="83"/>
      <c r="AQ18" s="83"/>
    </row>
    <row r="19" spans="1:43" ht="75.75" customHeight="1" x14ac:dyDescent="0.25">
      <c r="A19" s="113" t="s">
        <v>179</v>
      </c>
      <c r="B19" s="114" t="s">
        <v>1126</v>
      </c>
      <c r="C19" s="115" t="s">
        <v>968</v>
      </c>
      <c r="D19" s="115" t="s">
        <v>1127</v>
      </c>
      <c r="E19" s="116" t="s">
        <v>1135</v>
      </c>
      <c r="F19" s="116" t="s">
        <v>118</v>
      </c>
      <c r="G19" s="117" t="s">
        <v>1128</v>
      </c>
      <c r="H19" s="116" t="s">
        <v>1132</v>
      </c>
      <c r="I19" s="114" t="s">
        <v>887</v>
      </c>
      <c r="J19" s="118" t="s">
        <v>1129</v>
      </c>
      <c r="K19" s="119">
        <f t="shared" si="0"/>
        <v>3</v>
      </c>
      <c r="L19" s="119">
        <f t="shared" si="1"/>
        <v>4</v>
      </c>
      <c r="M19" s="120" t="s">
        <v>192</v>
      </c>
      <c r="N19" s="120" t="s">
        <v>190</v>
      </c>
      <c r="O19" s="120" t="s">
        <v>191</v>
      </c>
      <c r="P19" s="120" t="s">
        <v>190</v>
      </c>
      <c r="Q19" s="120" t="s">
        <v>190</v>
      </c>
      <c r="R19" s="120" t="s">
        <v>192</v>
      </c>
      <c r="S19" s="121">
        <f t="shared" si="2"/>
        <v>3</v>
      </c>
      <c r="T19" s="122">
        <f t="shared" si="3"/>
        <v>3</v>
      </c>
      <c r="U19" s="145" t="str">
        <f t="shared" si="4"/>
        <v>3- Moderado</v>
      </c>
      <c r="V19" s="123" t="str">
        <f t="shared" si="5"/>
        <v>3- Moderado</v>
      </c>
      <c r="W19" s="146">
        <f t="shared" si="6"/>
        <v>12</v>
      </c>
      <c r="X19" s="147" t="str">
        <f t="shared" si="7"/>
        <v>Risco Alto</v>
      </c>
      <c r="Y19" s="124" t="str">
        <f t="shared" si="8"/>
        <v>Risco Alto</v>
      </c>
      <c r="Z19" s="83"/>
      <c r="AA19" s="83" t="s">
        <v>1313</v>
      </c>
      <c r="AB19" s="118" t="s">
        <v>1042</v>
      </c>
      <c r="AC19" s="125">
        <f t="shared" si="9"/>
        <v>3</v>
      </c>
      <c r="AD19" s="125">
        <f t="shared" si="10"/>
        <v>3</v>
      </c>
      <c r="AE19" s="126">
        <f t="shared" si="11"/>
        <v>9</v>
      </c>
      <c r="AF19" s="124" t="str">
        <f t="shared" si="12"/>
        <v>Risco Moderado</v>
      </c>
      <c r="AG19" s="124" t="str">
        <f t="shared" si="13"/>
        <v>Risco Moderado</v>
      </c>
      <c r="AH19" s="83" t="s">
        <v>1055</v>
      </c>
      <c r="AI19" s="83"/>
      <c r="AJ19" s="83"/>
      <c r="AK19" s="83" t="s">
        <v>1313</v>
      </c>
      <c r="AL19" s="83"/>
      <c r="AM19" s="83"/>
      <c r="AN19" s="83"/>
      <c r="AO19" s="83"/>
      <c r="AP19" s="83"/>
      <c r="AQ19" s="83"/>
    </row>
    <row r="20" spans="1:43" ht="81" customHeight="1" x14ac:dyDescent="0.25">
      <c r="A20" s="113" t="s">
        <v>180</v>
      </c>
      <c r="B20" s="114" t="s">
        <v>1126</v>
      </c>
      <c r="C20" s="115" t="s">
        <v>968</v>
      </c>
      <c r="D20" s="115" t="s">
        <v>697</v>
      </c>
      <c r="E20" s="116" t="s">
        <v>1166</v>
      </c>
      <c r="F20" s="116" t="s">
        <v>118</v>
      </c>
      <c r="G20" s="117" t="s">
        <v>1128</v>
      </c>
      <c r="H20" s="116" t="s">
        <v>1132</v>
      </c>
      <c r="I20" s="114" t="s">
        <v>887</v>
      </c>
      <c r="J20" s="118" t="s">
        <v>1129</v>
      </c>
      <c r="K20" s="119">
        <f t="shared" si="0"/>
        <v>3</v>
      </c>
      <c r="L20" s="119">
        <f t="shared" si="1"/>
        <v>4</v>
      </c>
      <c r="M20" s="120" t="s">
        <v>192</v>
      </c>
      <c r="N20" s="120" t="s">
        <v>190</v>
      </c>
      <c r="O20" s="120" t="s">
        <v>191</v>
      </c>
      <c r="P20" s="120" t="s">
        <v>190</v>
      </c>
      <c r="Q20" s="120" t="s">
        <v>190</v>
      </c>
      <c r="R20" s="120" t="s">
        <v>192</v>
      </c>
      <c r="S20" s="121">
        <f t="shared" si="2"/>
        <v>3</v>
      </c>
      <c r="T20" s="122">
        <f t="shared" si="3"/>
        <v>3</v>
      </c>
      <c r="U20" s="145" t="str">
        <f t="shared" si="4"/>
        <v>3- Moderado</v>
      </c>
      <c r="V20" s="123" t="str">
        <f t="shared" si="5"/>
        <v>3- Moderado</v>
      </c>
      <c r="W20" s="146">
        <f t="shared" si="6"/>
        <v>12</v>
      </c>
      <c r="X20" s="147" t="str">
        <f t="shared" si="7"/>
        <v>Risco Alto</v>
      </c>
      <c r="Y20" s="124" t="str">
        <f t="shared" si="8"/>
        <v>Risco Alto</v>
      </c>
      <c r="Z20" s="83" t="s">
        <v>1184</v>
      </c>
      <c r="AA20" s="83" t="s">
        <v>1130</v>
      </c>
      <c r="AB20" s="118" t="s">
        <v>1042</v>
      </c>
      <c r="AC20" s="125">
        <f t="shared" si="9"/>
        <v>3</v>
      </c>
      <c r="AD20" s="125">
        <f t="shared" si="10"/>
        <v>3</v>
      </c>
      <c r="AE20" s="126">
        <f t="shared" si="11"/>
        <v>9</v>
      </c>
      <c r="AF20" s="124" t="str">
        <f t="shared" si="12"/>
        <v>Risco Moderado</v>
      </c>
      <c r="AG20" s="124" t="str">
        <f t="shared" si="13"/>
        <v>Risco Moderado</v>
      </c>
      <c r="AH20" s="83" t="s">
        <v>889</v>
      </c>
      <c r="AI20" s="83"/>
      <c r="AJ20" s="148"/>
      <c r="AK20" s="83" t="s">
        <v>1314</v>
      </c>
      <c r="AL20" s="148"/>
      <c r="AM20" s="83"/>
      <c r="AN20" s="83"/>
      <c r="AO20" s="83"/>
      <c r="AP20" s="83"/>
      <c r="AQ20" s="83"/>
    </row>
    <row r="21" spans="1:43" ht="66" customHeight="1" x14ac:dyDescent="0.25">
      <c r="A21" s="113" t="s">
        <v>181</v>
      </c>
      <c r="B21" s="114" t="s">
        <v>1126</v>
      </c>
      <c r="C21" s="115" t="s">
        <v>968</v>
      </c>
      <c r="D21" s="115" t="s">
        <v>1127</v>
      </c>
      <c r="E21" s="116" t="s">
        <v>1267</v>
      </c>
      <c r="F21" s="116" t="s">
        <v>122</v>
      </c>
      <c r="G21" s="117" t="s">
        <v>994</v>
      </c>
      <c r="H21" s="116" t="s">
        <v>1268</v>
      </c>
      <c r="I21" s="114" t="s">
        <v>1133</v>
      </c>
      <c r="J21" s="118" t="s">
        <v>1129</v>
      </c>
      <c r="K21" s="119">
        <f t="shared" si="0"/>
        <v>3</v>
      </c>
      <c r="L21" s="119">
        <f t="shared" si="1"/>
        <v>4</v>
      </c>
      <c r="M21" s="120" t="s">
        <v>190</v>
      </c>
      <c r="N21" s="120" t="s">
        <v>192</v>
      </c>
      <c r="O21" s="120" t="s">
        <v>191</v>
      </c>
      <c r="P21" s="120" t="s">
        <v>190</v>
      </c>
      <c r="Q21" s="120" t="s">
        <v>190</v>
      </c>
      <c r="R21" s="120" t="s">
        <v>192</v>
      </c>
      <c r="S21" s="121">
        <f t="shared" si="2"/>
        <v>3</v>
      </c>
      <c r="T21" s="122">
        <f t="shared" si="3"/>
        <v>3</v>
      </c>
      <c r="U21" s="145" t="str">
        <f t="shared" si="4"/>
        <v>3- Moderado</v>
      </c>
      <c r="V21" s="123" t="str">
        <f t="shared" si="5"/>
        <v>3- Moderado</v>
      </c>
      <c r="W21" s="146">
        <f t="shared" si="6"/>
        <v>12</v>
      </c>
      <c r="X21" s="147" t="str">
        <f t="shared" si="7"/>
        <v>Risco Alto</v>
      </c>
      <c r="Y21" s="124" t="str">
        <f t="shared" si="8"/>
        <v>Risco Alto</v>
      </c>
      <c r="Z21" s="83" t="s">
        <v>1243</v>
      </c>
      <c r="AA21" s="83" t="s">
        <v>1134</v>
      </c>
      <c r="AB21" s="118" t="s">
        <v>1042</v>
      </c>
      <c r="AC21" s="125">
        <f t="shared" si="9"/>
        <v>3</v>
      </c>
      <c r="AD21" s="125">
        <f t="shared" si="10"/>
        <v>3</v>
      </c>
      <c r="AE21" s="126">
        <f t="shared" si="11"/>
        <v>9</v>
      </c>
      <c r="AF21" s="124" t="str">
        <f t="shared" si="12"/>
        <v>Risco Moderado</v>
      </c>
      <c r="AG21" s="124" t="str">
        <f t="shared" si="13"/>
        <v>Risco Moderado</v>
      </c>
      <c r="AH21" s="83" t="s">
        <v>889</v>
      </c>
      <c r="AI21" s="83" t="s">
        <v>1297</v>
      </c>
      <c r="AJ21" s="83"/>
      <c r="AK21" s="83" t="s">
        <v>1298</v>
      </c>
      <c r="AL21" s="148"/>
      <c r="AM21" s="83"/>
      <c r="AN21" s="83"/>
      <c r="AO21" s="83"/>
      <c r="AP21" s="83"/>
      <c r="AQ21" s="83"/>
    </row>
    <row r="22" spans="1:43" ht="80.25" customHeight="1" x14ac:dyDescent="0.25">
      <c r="A22" s="113" t="s">
        <v>182</v>
      </c>
      <c r="B22" s="114" t="s">
        <v>1126</v>
      </c>
      <c r="C22" s="115" t="s">
        <v>969</v>
      </c>
      <c r="D22" s="115" t="s">
        <v>697</v>
      </c>
      <c r="E22" s="83" t="s">
        <v>1174</v>
      </c>
      <c r="F22" s="116" t="s">
        <v>104</v>
      </c>
      <c r="G22" s="117" t="s">
        <v>994</v>
      </c>
      <c r="H22" s="116" t="s">
        <v>1219</v>
      </c>
      <c r="I22" s="114" t="s">
        <v>1260</v>
      </c>
      <c r="J22" s="118" t="s">
        <v>1164</v>
      </c>
      <c r="K22" s="119">
        <f t="shared" si="0"/>
        <v>1</v>
      </c>
      <c r="L22" s="119">
        <f t="shared" si="1"/>
        <v>3</v>
      </c>
      <c r="M22" s="120" t="s">
        <v>197</v>
      </c>
      <c r="N22" s="120" t="s">
        <v>197</v>
      </c>
      <c r="O22" s="120" t="s">
        <v>191</v>
      </c>
      <c r="P22" s="120" t="s">
        <v>190</v>
      </c>
      <c r="Q22" s="120" t="s">
        <v>192</v>
      </c>
      <c r="R22" s="120" t="s">
        <v>197</v>
      </c>
      <c r="S22" s="121">
        <f t="shared" si="2"/>
        <v>3</v>
      </c>
      <c r="T22" s="122">
        <f t="shared" si="3"/>
        <v>3</v>
      </c>
      <c r="U22" s="145" t="str">
        <f t="shared" si="4"/>
        <v>3- Moderado</v>
      </c>
      <c r="V22" s="123" t="str">
        <f t="shared" si="5"/>
        <v>3- Moderado</v>
      </c>
      <c r="W22" s="146">
        <f t="shared" si="6"/>
        <v>9</v>
      </c>
      <c r="X22" s="147" t="str">
        <f t="shared" si="7"/>
        <v>Risco Moderado</v>
      </c>
      <c r="Y22" s="124" t="str">
        <f t="shared" si="8"/>
        <v>Risco Moderado</v>
      </c>
      <c r="Z22" s="83" t="s">
        <v>1220</v>
      </c>
      <c r="AA22" s="83" t="s">
        <v>1221</v>
      </c>
      <c r="AB22" s="118" t="s">
        <v>1042</v>
      </c>
      <c r="AC22" s="125">
        <f t="shared" si="9"/>
        <v>3</v>
      </c>
      <c r="AD22" s="125">
        <f t="shared" si="10"/>
        <v>2</v>
      </c>
      <c r="AE22" s="126">
        <f t="shared" si="11"/>
        <v>6</v>
      </c>
      <c r="AF22" s="124" t="str">
        <f t="shared" si="12"/>
        <v>Risco Moderado</v>
      </c>
      <c r="AG22" s="124" t="str">
        <f t="shared" si="13"/>
        <v>Risco Moderado</v>
      </c>
      <c r="AH22" s="83" t="s">
        <v>889</v>
      </c>
      <c r="AI22" s="83"/>
      <c r="AJ22" s="83"/>
      <c r="AK22" s="83"/>
      <c r="AL22" s="83"/>
      <c r="AM22" s="83"/>
      <c r="AN22" s="83"/>
      <c r="AO22" s="83"/>
      <c r="AP22" s="83"/>
      <c r="AQ22" s="83"/>
    </row>
    <row r="23" spans="1:43" ht="44.25" customHeight="1" x14ac:dyDescent="0.25">
      <c r="A23" s="113" t="s">
        <v>183</v>
      </c>
      <c r="B23" s="114" t="s">
        <v>1126</v>
      </c>
      <c r="C23" s="115" t="s">
        <v>968</v>
      </c>
      <c r="D23" s="115" t="s">
        <v>1127</v>
      </c>
      <c r="E23" s="83" t="s">
        <v>1176</v>
      </c>
      <c r="F23" s="116" t="s">
        <v>1165</v>
      </c>
      <c r="G23" s="117" t="s">
        <v>994</v>
      </c>
      <c r="H23" s="116" t="s">
        <v>1222</v>
      </c>
      <c r="I23" s="114" t="s">
        <v>887</v>
      </c>
      <c r="J23" s="118" t="s">
        <v>1131</v>
      </c>
      <c r="K23" s="119">
        <f t="shared" si="0"/>
        <v>4</v>
      </c>
      <c r="L23" s="119">
        <f t="shared" si="1"/>
        <v>5</v>
      </c>
      <c r="M23" s="120" t="s">
        <v>192</v>
      </c>
      <c r="N23" s="120" t="s">
        <v>190</v>
      </c>
      <c r="O23" s="120" t="s">
        <v>190</v>
      </c>
      <c r="P23" s="120" t="s">
        <v>190</v>
      </c>
      <c r="Q23" s="120" t="s">
        <v>192</v>
      </c>
      <c r="R23" s="120" t="s">
        <v>192</v>
      </c>
      <c r="S23" s="121">
        <f t="shared" si="2"/>
        <v>3</v>
      </c>
      <c r="T23" s="122">
        <f t="shared" si="3"/>
        <v>3</v>
      </c>
      <c r="U23" s="145" t="str">
        <f t="shared" si="4"/>
        <v>3- Moderado</v>
      </c>
      <c r="V23" s="123" t="str">
        <f t="shared" si="5"/>
        <v>3- Moderado</v>
      </c>
      <c r="W23" s="146">
        <f t="shared" si="6"/>
        <v>14</v>
      </c>
      <c r="X23" s="147" t="str">
        <f t="shared" si="7"/>
        <v>Risco Alto</v>
      </c>
      <c r="Y23" s="124" t="str">
        <f t="shared" si="8"/>
        <v>Risco Alto</v>
      </c>
      <c r="Z23" s="83" t="s">
        <v>1263</v>
      </c>
      <c r="AA23" s="83" t="s">
        <v>1223</v>
      </c>
      <c r="AB23" s="118" t="s">
        <v>1042</v>
      </c>
      <c r="AC23" s="125">
        <f t="shared" si="9"/>
        <v>3</v>
      </c>
      <c r="AD23" s="125">
        <f t="shared" si="10"/>
        <v>4</v>
      </c>
      <c r="AE23" s="126">
        <f t="shared" si="11"/>
        <v>10.5</v>
      </c>
      <c r="AF23" s="124" t="str">
        <f t="shared" si="12"/>
        <v>Risco Alto</v>
      </c>
      <c r="AG23" s="124" t="str">
        <f t="shared" si="13"/>
        <v>Risco Alto</v>
      </c>
      <c r="AH23" s="83" t="s">
        <v>1055</v>
      </c>
      <c r="AI23" s="83" t="s">
        <v>1224</v>
      </c>
      <c r="AJ23" s="83" t="s">
        <v>1244</v>
      </c>
      <c r="AK23" s="83"/>
      <c r="AL23" s="148"/>
      <c r="AM23" s="83"/>
      <c r="AN23" s="83"/>
      <c r="AO23" s="83"/>
      <c r="AP23" s="83"/>
      <c r="AQ23" s="83"/>
    </row>
    <row r="24" spans="1:43" ht="45.75" customHeight="1" x14ac:dyDescent="0.25">
      <c r="A24" s="113" t="s">
        <v>696</v>
      </c>
      <c r="B24" s="114" t="s">
        <v>1126</v>
      </c>
      <c r="C24" s="115" t="s">
        <v>968</v>
      </c>
      <c r="D24" s="115" t="s">
        <v>1127</v>
      </c>
      <c r="E24" s="83" t="s">
        <v>1177</v>
      </c>
      <c r="F24" s="116" t="s">
        <v>1165</v>
      </c>
      <c r="G24" s="117" t="s">
        <v>994</v>
      </c>
      <c r="H24" s="116" t="s">
        <v>1222</v>
      </c>
      <c r="I24" s="114" t="s">
        <v>1133</v>
      </c>
      <c r="J24" s="118" t="s">
        <v>1129</v>
      </c>
      <c r="K24" s="119">
        <f t="shared" si="0"/>
        <v>3</v>
      </c>
      <c r="L24" s="119">
        <f t="shared" si="1"/>
        <v>4</v>
      </c>
      <c r="M24" s="120" t="s">
        <v>192</v>
      </c>
      <c r="N24" s="120" t="s">
        <v>190</v>
      </c>
      <c r="O24" s="120" t="s">
        <v>190</v>
      </c>
      <c r="P24" s="120" t="s">
        <v>190</v>
      </c>
      <c r="Q24" s="120" t="s">
        <v>192</v>
      </c>
      <c r="R24" s="120" t="s">
        <v>192</v>
      </c>
      <c r="S24" s="121">
        <f t="shared" si="2"/>
        <v>3</v>
      </c>
      <c r="T24" s="122">
        <f t="shared" si="3"/>
        <v>3</v>
      </c>
      <c r="U24" s="145" t="str">
        <f t="shared" si="4"/>
        <v>3- Moderado</v>
      </c>
      <c r="V24" s="123" t="str">
        <f t="shared" si="5"/>
        <v>3- Moderado</v>
      </c>
      <c r="W24" s="146">
        <f t="shared" si="6"/>
        <v>12</v>
      </c>
      <c r="X24" s="147" t="str">
        <f t="shared" si="7"/>
        <v>Risco Alto</v>
      </c>
      <c r="Y24" s="124" t="str">
        <f t="shared" si="8"/>
        <v>Risco Alto</v>
      </c>
      <c r="Z24" s="83" t="s">
        <v>1263</v>
      </c>
      <c r="AA24" s="83" t="s">
        <v>1223</v>
      </c>
      <c r="AB24" s="118" t="s">
        <v>1042</v>
      </c>
      <c r="AC24" s="125">
        <f t="shared" si="9"/>
        <v>3</v>
      </c>
      <c r="AD24" s="125">
        <f t="shared" si="10"/>
        <v>3</v>
      </c>
      <c r="AE24" s="126">
        <f t="shared" si="11"/>
        <v>9</v>
      </c>
      <c r="AF24" s="124" t="str">
        <f t="shared" si="12"/>
        <v>Risco Moderado</v>
      </c>
      <c r="AG24" s="124" t="str">
        <f t="shared" si="13"/>
        <v>Risco Moderado</v>
      </c>
      <c r="AH24" s="83" t="s">
        <v>889</v>
      </c>
      <c r="AI24" s="83" t="s">
        <v>1224</v>
      </c>
      <c r="AJ24" s="83"/>
      <c r="AK24" s="83"/>
      <c r="AL24" s="83"/>
      <c r="AM24" s="83"/>
      <c r="AN24" s="83"/>
      <c r="AO24" s="83"/>
      <c r="AP24" s="83"/>
      <c r="AQ24" s="83"/>
    </row>
    <row r="25" spans="1:43" ht="34.5" customHeight="1" x14ac:dyDescent="0.25">
      <c r="A25" s="113" t="s">
        <v>922</v>
      </c>
      <c r="B25" s="114" t="s">
        <v>1168</v>
      </c>
      <c r="C25" s="115" t="s">
        <v>968</v>
      </c>
      <c r="D25" s="115" t="s">
        <v>1127</v>
      </c>
      <c r="E25" s="83" t="s">
        <v>1178</v>
      </c>
      <c r="F25" s="116" t="s">
        <v>104</v>
      </c>
      <c r="G25" s="117" t="s">
        <v>994</v>
      </c>
      <c r="H25" s="116" t="s">
        <v>1175</v>
      </c>
      <c r="I25" s="114" t="s">
        <v>1133</v>
      </c>
      <c r="J25" s="118" t="s">
        <v>1164</v>
      </c>
      <c r="K25" s="119">
        <f t="shared" si="0"/>
        <v>1</v>
      </c>
      <c r="L25" s="119">
        <f t="shared" si="1"/>
        <v>3</v>
      </c>
      <c r="M25" s="120" t="s">
        <v>192</v>
      </c>
      <c r="N25" s="120" t="s">
        <v>192</v>
      </c>
      <c r="O25" s="120" t="s">
        <v>190</v>
      </c>
      <c r="P25" s="120" t="s">
        <v>190</v>
      </c>
      <c r="Q25" s="120" t="s">
        <v>192</v>
      </c>
      <c r="R25" s="120" t="s">
        <v>192</v>
      </c>
      <c r="S25" s="121">
        <f t="shared" si="2"/>
        <v>3</v>
      </c>
      <c r="T25" s="122">
        <f t="shared" si="3"/>
        <v>3</v>
      </c>
      <c r="U25" s="145" t="str">
        <f t="shared" si="4"/>
        <v>3- Moderado</v>
      </c>
      <c r="V25" s="123" t="str">
        <f t="shared" si="5"/>
        <v>3- Moderado</v>
      </c>
      <c r="W25" s="146">
        <f t="shared" si="6"/>
        <v>9</v>
      </c>
      <c r="X25" s="147" t="str">
        <f t="shared" si="7"/>
        <v>Risco Moderado</v>
      </c>
      <c r="Y25" s="124" t="str">
        <f t="shared" si="8"/>
        <v>Risco Moderado</v>
      </c>
      <c r="Z25" s="83" t="s">
        <v>1195</v>
      </c>
      <c r="AA25" s="83" t="s">
        <v>1196</v>
      </c>
      <c r="AB25" s="118" t="s">
        <v>1042</v>
      </c>
      <c r="AC25" s="125">
        <f t="shared" si="9"/>
        <v>3</v>
      </c>
      <c r="AD25" s="125">
        <f t="shared" si="10"/>
        <v>2</v>
      </c>
      <c r="AE25" s="126">
        <f t="shared" si="11"/>
        <v>6</v>
      </c>
      <c r="AF25" s="124" t="str">
        <f t="shared" si="12"/>
        <v>Risco Moderado</v>
      </c>
      <c r="AG25" s="124" t="str">
        <f t="shared" si="13"/>
        <v>Risco Moderado</v>
      </c>
      <c r="AH25" s="83"/>
      <c r="AI25" s="83"/>
      <c r="AJ25" s="83"/>
      <c r="AK25" s="83"/>
      <c r="AL25" s="83"/>
      <c r="AM25" s="83"/>
      <c r="AN25" s="83"/>
      <c r="AO25" s="83"/>
      <c r="AP25" s="83"/>
      <c r="AQ25" s="83"/>
    </row>
    <row r="26" spans="1:43" ht="33" customHeight="1" x14ac:dyDescent="0.25">
      <c r="A26" s="113" t="s">
        <v>923</v>
      </c>
      <c r="B26" s="114" t="s">
        <v>1126</v>
      </c>
      <c r="C26" s="115" t="s">
        <v>968</v>
      </c>
      <c r="D26" s="115" t="s">
        <v>1127</v>
      </c>
      <c r="E26" s="83" t="s">
        <v>1225</v>
      </c>
      <c r="F26" s="116" t="s">
        <v>104</v>
      </c>
      <c r="G26" s="117" t="s">
        <v>1128</v>
      </c>
      <c r="H26" s="116" t="s">
        <v>1175</v>
      </c>
      <c r="I26" s="114" t="s">
        <v>887</v>
      </c>
      <c r="J26" s="118" t="s">
        <v>1129</v>
      </c>
      <c r="K26" s="119">
        <f t="shared" si="0"/>
        <v>3</v>
      </c>
      <c r="L26" s="119">
        <f t="shared" si="1"/>
        <v>4</v>
      </c>
      <c r="M26" s="120" t="s">
        <v>197</v>
      </c>
      <c r="N26" s="120" t="s">
        <v>190</v>
      </c>
      <c r="O26" s="120" t="s">
        <v>197</v>
      </c>
      <c r="P26" s="120" t="s">
        <v>192</v>
      </c>
      <c r="Q26" s="120" t="s">
        <v>197</v>
      </c>
      <c r="R26" s="120" t="s">
        <v>191</v>
      </c>
      <c r="S26" s="121">
        <f t="shared" si="2"/>
        <v>3</v>
      </c>
      <c r="T26" s="122">
        <f t="shared" si="3"/>
        <v>3</v>
      </c>
      <c r="U26" s="145" t="str">
        <f t="shared" si="4"/>
        <v>3- Moderado</v>
      </c>
      <c r="V26" s="123" t="str">
        <f t="shared" si="5"/>
        <v>3- Moderado</v>
      </c>
      <c r="W26" s="146">
        <f t="shared" si="6"/>
        <v>12</v>
      </c>
      <c r="X26" s="147" t="str">
        <f t="shared" si="7"/>
        <v>Risco Alto</v>
      </c>
      <c r="Y26" s="124" t="str">
        <f t="shared" si="8"/>
        <v>Risco Alto</v>
      </c>
      <c r="Z26" s="83" t="s">
        <v>1205</v>
      </c>
      <c r="AA26" s="83" t="s">
        <v>1197</v>
      </c>
      <c r="AB26" s="118" t="s">
        <v>1044</v>
      </c>
      <c r="AC26" s="125">
        <f t="shared" si="9"/>
        <v>2</v>
      </c>
      <c r="AD26" s="125">
        <f t="shared" si="10"/>
        <v>3</v>
      </c>
      <c r="AE26" s="126">
        <f t="shared" si="11"/>
        <v>7.5</v>
      </c>
      <c r="AF26" s="124" t="str">
        <f t="shared" si="12"/>
        <v>Risco Moderado</v>
      </c>
      <c r="AG26" s="124" t="str">
        <f t="shared" si="13"/>
        <v>Risco Moderado</v>
      </c>
      <c r="AH26" s="83" t="s">
        <v>1055</v>
      </c>
      <c r="AI26" s="83" t="s">
        <v>1226</v>
      </c>
      <c r="AJ26" s="83"/>
      <c r="AK26" s="83" t="s">
        <v>1227</v>
      </c>
      <c r="AL26" s="83"/>
      <c r="AM26" s="83"/>
      <c r="AN26" s="83"/>
      <c r="AO26" s="83"/>
      <c r="AP26" s="83"/>
      <c r="AQ26" s="83"/>
    </row>
    <row r="27" spans="1:43" ht="33" customHeight="1" x14ac:dyDescent="0.25">
      <c r="A27" s="113" t="s">
        <v>924</v>
      </c>
      <c r="B27" s="114" t="s">
        <v>1162</v>
      </c>
      <c r="C27" s="115" t="s">
        <v>968</v>
      </c>
      <c r="D27" s="115" t="s">
        <v>702</v>
      </c>
      <c r="E27" s="83" t="s">
        <v>1228</v>
      </c>
      <c r="F27" s="116" t="s">
        <v>122</v>
      </c>
      <c r="G27" s="117" t="s">
        <v>994</v>
      </c>
      <c r="H27" s="116" t="s">
        <v>1229</v>
      </c>
      <c r="I27" s="114" t="s">
        <v>887</v>
      </c>
      <c r="J27" s="118" t="s">
        <v>1129</v>
      </c>
      <c r="K27" s="119">
        <f t="shared" si="0"/>
        <v>3</v>
      </c>
      <c r="L27" s="119">
        <f t="shared" si="1"/>
        <v>4</v>
      </c>
      <c r="M27" s="120" t="s">
        <v>192</v>
      </c>
      <c r="N27" s="120" t="s">
        <v>192</v>
      </c>
      <c r="O27" s="120" t="s">
        <v>190</v>
      </c>
      <c r="P27" s="120" t="s">
        <v>190</v>
      </c>
      <c r="Q27" s="120" t="s">
        <v>192</v>
      </c>
      <c r="R27" s="120" t="s">
        <v>197</v>
      </c>
      <c r="S27" s="121">
        <f t="shared" si="2"/>
        <v>3</v>
      </c>
      <c r="T27" s="122">
        <f t="shared" si="3"/>
        <v>3</v>
      </c>
      <c r="U27" s="145" t="str">
        <f t="shared" si="4"/>
        <v>3- Moderado</v>
      </c>
      <c r="V27" s="123" t="str">
        <f t="shared" si="5"/>
        <v>3- Moderado</v>
      </c>
      <c r="W27" s="146">
        <f t="shared" si="6"/>
        <v>12</v>
      </c>
      <c r="X27" s="147" t="str">
        <f t="shared" si="7"/>
        <v>Risco Alto</v>
      </c>
      <c r="Y27" s="124" t="str">
        <f t="shared" si="8"/>
        <v>Risco Alto</v>
      </c>
      <c r="Z27" s="83" t="s">
        <v>1230</v>
      </c>
      <c r="AA27" s="83" t="s">
        <v>1231</v>
      </c>
      <c r="AB27" s="118" t="s">
        <v>1042</v>
      </c>
      <c r="AC27" s="125">
        <f t="shared" si="9"/>
        <v>3</v>
      </c>
      <c r="AD27" s="125">
        <f t="shared" si="10"/>
        <v>3</v>
      </c>
      <c r="AE27" s="126">
        <f t="shared" si="11"/>
        <v>9</v>
      </c>
      <c r="AF27" s="124" t="str">
        <f t="shared" si="12"/>
        <v>Risco Moderado</v>
      </c>
      <c r="AG27" s="124" t="str">
        <f t="shared" si="13"/>
        <v>Risco Moderado</v>
      </c>
      <c r="AH27" s="83" t="s">
        <v>1055</v>
      </c>
      <c r="AI27" s="83" t="s">
        <v>1232</v>
      </c>
      <c r="AJ27" s="83"/>
      <c r="AK27" s="83" t="s">
        <v>1246</v>
      </c>
      <c r="AL27" s="148"/>
      <c r="AM27" s="83"/>
      <c r="AN27" s="83"/>
      <c r="AO27" s="83"/>
      <c r="AP27" s="83"/>
      <c r="AQ27" s="83"/>
    </row>
    <row r="28" spans="1:43" ht="48" customHeight="1" x14ac:dyDescent="0.25">
      <c r="A28" s="113" t="s">
        <v>925</v>
      </c>
      <c r="B28" s="114" t="s">
        <v>1126</v>
      </c>
      <c r="C28" s="115" t="s">
        <v>968</v>
      </c>
      <c r="D28" s="115" t="s">
        <v>697</v>
      </c>
      <c r="E28" s="83" t="s">
        <v>1299</v>
      </c>
      <c r="F28" s="116" t="s">
        <v>101</v>
      </c>
      <c r="G28" s="117" t="s">
        <v>994</v>
      </c>
      <c r="H28" s="116" t="s">
        <v>1300</v>
      </c>
      <c r="I28" s="114" t="s">
        <v>887</v>
      </c>
      <c r="J28" s="118" t="s">
        <v>1131</v>
      </c>
      <c r="K28" s="119">
        <f t="shared" si="0"/>
        <v>4</v>
      </c>
      <c r="L28" s="119">
        <f t="shared" si="1"/>
        <v>5</v>
      </c>
      <c r="M28" s="120" t="s">
        <v>192</v>
      </c>
      <c r="N28" s="120" t="s">
        <v>192</v>
      </c>
      <c r="O28" s="120" t="s">
        <v>192</v>
      </c>
      <c r="P28" s="120" t="s">
        <v>190</v>
      </c>
      <c r="Q28" s="120" t="s">
        <v>192</v>
      </c>
      <c r="R28" s="120" t="s">
        <v>191</v>
      </c>
      <c r="S28" s="121">
        <f t="shared" si="2"/>
        <v>3</v>
      </c>
      <c r="T28" s="122">
        <f t="shared" si="3"/>
        <v>3</v>
      </c>
      <c r="U28" s="145" t="str">
        <f t="shared" si="4"/>
        <v>3- Moderado</v>
      </c>
      <c r="V28" s="123" t="str">
        <f t="shared" si="5"/>
        <v>3- Moderado</v>
      </c>
      <c r="W28" s="146">
        <f t="shared" si="6"/>
        <v>14</v>
      </c>
      <c r="X28" s="147" t="str">
        <f t="shared" si="7"/>
        <v>Risco Alto</v>
      </c>
      <c r="Y28" s="124" t="str">
        <f t="shared" si="8"/>
        <v>Risco Alto</v>
      </c>
      <c r="Z28" s="83" t="s">
        <v>1301</v>
      </c>
      <c r="AA28" s="83" t="s">
        <v>1302</v>
      </c>
      <c r="AB28" s="118" t="s">
        <v>1040</v>
      </c>
      <c r="AC28" s="125">
        <f t="shared" si="9"/>
        <v>4</v>
      </c>
      <c r="AD28" s="125">
        <f t="shared" si="10"/>
        <v>4</v>
      </c>
      <c r="AE28" s="126">
        <f t="shared" si="11"/>
        <v>12</v>
      </c>
      <c r="AF28" s="124" t="str">
        <f t="shared" si="12"/>
        <v>Risco Alto</v>
      </c>
      <c r="AG28" s="124" t="str">
        <f t="shared" si="13"/>
        <v>Risco Alto</v>
      </c>
      <c r="AH28" s="83" t="s">
        <v>1057</v>
      </c>
      <c r="AI28" s="83" t="s">
        <v>1301</v>
      </c>
      <c r="AJ28" s="83"/>
      <c r="AK28" s="83" t="s">
        <v>1302</v>
      </c>
      <c r="AL28" s="148"/>
      <c r="AM28" s="83"/>
      <c r="AN28" s="83"/>
      <c r="AO28" s="83"/>
      <c r="AP28" s="83"/>
      <c r="AQ28" s="83"/>
    </row>
    <row r="29" spans="1:43" ht="37.5" customHeight="1" x14ac:dyDescent="0.25">
      <c r="A29" s="113" t="s">
        <v>926</v>
      </c>
      <c r="B29" s="114" t="s">
        <v>1126</v>
      </c>
      <c r="C29" s="115" t="s">
        <v>968</v>
      </c>
      <c r="D29" s="115" t="s">
        <v>1127</v>
      </c>
      <c r="E29" s="83" t="s">
        <v>1264</v>
      </c>
      <c r="F29" s="116" t="s">
        <v>1165</v>
      </c>
      <c r="G29" s="117" t="s">
        <v>994</v>
      </c>
      <c r="H29" s="116" t="s">
        <v>1271</v>
      </c>
      <c r="I29" s="114" t="s">
        <v>1260</v>
      </c>
      <c r="J29" s="118" t="s">
        <v>1129</v>
      </c>
      <c r="K29" s="119">
        <f t="shared" si="0"/>
        <v>3</v>
      </c>
      <c r="L29" s="119">
        <f t="shared" si="1"/>
        <v>4</v>
      </c>
      <c r="M29" s="120" t="s">
        <v>192</v>
      </c>
      <c r="N29" s="120" t="s">
        <v>192</v>
      </c>
      <c r="O29" s="120" t="s">
        <v>192</v>
      </c>
      <c r="P29" s="120" t="s">
        <v>192</v>
      </c>
      <c r="Q29" s="120" t="s">
        <v>192</v>
      </c>
      <c r="R29" s="120" t="s">
        <v>192</v>
      </c>
      <c r="S29" s="121">
        <f t="shared" si="2"/>
        <v>3</v>
      </c>
      <c r="T29" s="122">
        <f t="shared" si="3"/>
        <v>3</v>
      </c>
      <c r="U29" s="145" t="str">
        <f t="shared" si="4"/>
        <v>3- Moderado</v>
      </c>
      <c r="V29" s="123" t="str">
        <f t="shared" si="5"/>
        <v>3- Moderado</v>
      </c>
      <c r="W29" s="146">
        <f t="shared" si="6"/>
        <v>12</v>
      </c>
      <c r="X29" s="147" t="str">
        <f t="shared" si="7"/>
        <v>Risco Alto</v>
      </c>
      <c r="Y29" s="124" t="str">
        <f t="shared" si="8"/>
        <v>Risco Alto</v>
      </c>
      <c r="Z29" s="83" t="s">
        <v>1265</v>
      </c>
      <c r="AA29" s="83" t="s">
        <v>1266</v>
      </c>
      <c r="AB29" s="118" t="s">
        <v>1044</v>
      </c>
      <c r="AC29" s="125">
        <f t="shared" si="9"/>
        <v>2</v>
      </c>
      <c r="AD29" s="125">
        <f t="shared" si="10"/>
        <v>3</v>
      </c>
      <c r="AE29" s="126">
        <f t="shared" si="11"/>
        <v>7.5</v>
      </c>
      <c r="AF29" s="124" t="str">
        <f t="shared" si="12"/>
        <v>Risco Moderado</v>
      </c>
      <c r="AG29" s="124" t="str">
        <f t="shared" si="13"/>
        <v>Risco Moderado</v>
      </c>
      <c r="AH29" s="83" t="s">
        <v>889</v>
      </c>
      <c r="AI29" s="83"/>
      <c r="AJ29" s="83"/>
      <c r="AK29" s="83"/>
      <c r="AL29" s="83"/>
      <c r="AM29" s="83"/>
      <c r="AN29" s="83"/>
      <c r="AO29" s="83"/>
      <c r="AP29" s="83"/>
      <c r="AQ29" s="83"/>
    </row>
    <row r="30" spans="1:43" ht="65.25" customHeight="1" x14ac:dyDescent="0.25">
      <c r="A30" s="113" t="s">
        <v>927</v>
      </c>
      <c r="B30" s="114" t="s">
        <v>1126</v>
      </c>
      <c r="C30" s="115" t="s">
        <v>968</v>
      </c>
      <c r="D30" s="115" t="s">
        <v>1127</v>
      </c>
      <c r="E30" s="83" t="s">
        <v>1179</v>
      </c>
      <c r="F30" s="116" t="s">
        <v>118</v>
      </c>
      <c r="G30" s="117" t="s">
        <v>1128</v>
      </c>
      <c r="H30" s="116" t="s">
        <v>1180</v>
      </c>
      <c r="I30" s="114" t="s">
        <v>1133</v>
      </c>
      <c r="J30" s="118" t="s">
        <v>1172</v>
      </c>
      <c r="K30" s="119">
        <f t="shared" si="0"/>
        <v>2</v>
      </c>
      <c r="L30" s="119">
        <f t="shared" si="1"/>
        <v>4</v>
      </c>
      <c r="M30" s="120" t="s">
        <v>191</v>
      </c>
      <c r="N30" s="120" t="s">
        <v>191</v>
      </c>
      <c r="O30" s="120" t="s">
        <v>191</v>
      </c>
      <c r="P30" s="120" t="s">
        <v>190</v>
      </c>
      <c r="Q30" s="120" t="s">
        <v>190</v>
      </c>
      <c r="R30" s="120" t="s">
        <v>190</v>
      </c>
      <c r="S30" s="121">
        <f t="shared" si="2"/>
        <v>2</v>
      </c>
      <c r="T30" s="122">
        <f t="shared" si="3"/>
        <v>2</v>
      </c>
      <c r="U30" s="145" t="str">
        <f t="shared" si="4"/>
        <v>2- Pequeno</v>
      </c>
      <c r="V30" s="123" t="str">
        <f t="shared" si="5"/>
        <v>2- Pequeno</v>
      </c>
      <c r="W30" s="146">
        <f t="shared" si="6"/>
        <v>7</v>
      </c>
      <c r="X30" s="147" t="str">
        <f t="shared" si="7"/>
        <v>Risco Moderado</v>
      </c>
      <c r="Y30" s="124" t="str">
        <f t="shared" si="8"/>
        <v>Risco Moderado</v>
      </c>
      <c r="Z30" s="83"/>
      <c r="AA30" s="83"/>
      <c r="AB30" s="118" t="s">
        <v>193</v>
      </c>
      <c r="AC30" s="125">
        <f t="shared" si="9"/>
        <v>5</v>
      </c>
      <c r="AD30" s="125">
        <f t="shared" si="10"/>
        <v>4</v>
      </c>
      <c r="AE30" s="126">
        <f t="shared" si="11"/>
        <v>7</v>
      </c>
      <c r="AF30" s="124" t="str">
        <f t="shared" si="12"/>
        <v>Risco Moderado</v>
      </c>
      <c r="AG30" s="124" t="str">
        <f t="shared" si="13"/>
        <v>Risco Moderado</v>
      </c>
      <c r="AH30" s="83" t="s">
        <v>1055</v>
      </c>
      <c r="AI30" s="83" t="s">
        <v>1303</v>
      </c>
      <c r="AJ30" s="148"/>
      <c r="AK30" s="83"/>
      <c r="AL30" s="148"/>
      <c r="AM30" s="83"/>
      <c r="AN30" s="83"/>
      <c r="AO30" s="83"/>
      <c r="AP30" s="83"/>
      <c r="AQ30" s="83"/>
    </row>
    <row r="31" spans="1:43" ht="47.25" customHeight="1" x14ac:dyDescent="0.25">
      <c r="A31" s="113" t="s">
        <v>928</v>
      </c>
      <c r="B31" s="114" t="s">
        <v>1126</v>
      </c>
      <c r="C31" s="115" t="s">
        <v>700</v>
      </c>
      <c r="D31" s="115" t="s">
        <v>1127</v>
      </c>
      <c r="E31" s="83" t="s">
        <v>1259</v>
      </c>
      <c r="F31" s="116" t="s">
        <v>118</v>
      </c>
      <c r="G31" s="117" t="s">
        <v>992</v>
      </c>
      <c r="H31" s="116" t="s">
        <v>1261</v>
      </c>
      <c r="I31" s="114" t="s">
        <v>1260</v>
      </c>
      <c r="J31" s="118" t="s">
        <v>1129</v>
      </c>
      <c r="K31" s="119">
        <f t="shared" si="0"/>
        <v>3</v>
      </c>
      <c r="L31" s="119">
        <f t="shared" si="1"/>
        <v>4</v>
      </c>
      <c r="M31" s="120" t="s">
        <v>190</v>
      </c>
      <c r="N31" s="120" t="s">
        <v>192</v>
      </c>
      <c r="O31" s="120" t="s">
        <v>192</v>
      </c>
      <c r="P31" s="120" t="s">
        <v>192</v>
      </c>
      <c r="Q31" s="120" t="s">
        <v>197</v>
      </c>
      <c r="R31" s="120" t="s">
        <v>192</v>
      </c>
      <c r="S31" s="121">
        <f t="shared" si="2"/>
        <v>3</v>
      </c>
      <c r="T31" s="122">
        <f t="shared" si="3"/>
        <v>3</v>
      </c>
      <c r="U31" s="145" t="str">
        <f t="shared" si="4"/>
        <v>3- Moderado</v>
      </c>
      <c r="V31" s="123" t="str">
        <f t="shared" si="5"/>
        <v>3- Moderado</v>
      </c>
      <c r="W31" s="146">
        <f t="shared" si="6"/>
        <v>12</v>
      </c>
      <c r="X31" s="147" t="str">
        <f t="shared" si="7"/>
        <v>Risco Alto</v>
      </c>
      <c r="Y31" s="124" t="str">
        <f t="shared" si="8"/>
        <v>Risco Alto</v>
      </c>
      <c r="Z31" s="83" t="s">
        <v>1262</v>
      </c>
      <c r="AA31" s="83"/>
      <c r="AB31" s="118" t="s">
        <v>1046</v>
      </c>
      <c r="AC31" s="125">
        <f t="shared" si="9"/>
        <v>1</v>
      </c>
      <c r="AD31" s="125">
        <f t="shared" si="10"/>
        <v>2</v>
      </c>
      <c r="AE31" s="126">
        <f t="shared" si="11"/>
        <v>6</v>
      </c>
      <c r="AF31" s="124" t="str">
        <f t="shared" si="12"/>
        <v>Risco Moderado</v>
      </c>
      <c r="AG31" s="124" t="str">
        <f t="shared" si="13"/>
        <v>Risco Moderado</v>
      </c>
      <c r="AH31" s="83" t="s">
        <v>889</v>
      </c>
      <c r="AI31" s="83"/>
      <c r="AJ31" s="83"/>
      <c r="AK31" s="83"/>
      <c r="AL31" s="83"/>
      <c r="AM31" s="83"/>
      <c r="AN31" s="83"/>
      <c r="AO31" s="83"/>
      <c r="AP31" s="83"/>
      <c r="AQ31" s="83"/>
    </row>
    <row r="32" spans="1:43" ht="60.75" customHeight="1" x14ac:dyDescent="0.25">
      <c r="A32" s="113" t="s">
        <v>929</v>
      </c>
      <c r="B32" s="114" t="s">
        <v>1126</v>
      </c>
      <c r="C32" s="115" t="s">
        <v>968</v>
      </c>
      <c r="D32" s="115" t="s">
        <v>1127</v>
      </c>
      <c r="E32" s="83" t="s">
        <v>1170</v>
      </c>
      <c r="F32" s="116" t="s">
        <v>1165</v>
      </c>
      <c r="G32" s="117" t="s">
        <v>994</v>
      </c>
      <c r="H32" s="116" t="s">
        <v>1210</v>
      </c>
      <c r="I32" s="114" t="s">
        <v>1133</v>
      </c>
      <c r="J32" s="118" t="s">
        <v>1129</v>
      </c>
      <c r="K32" s="119">
        <f t="shared" si="0"/>
        <v>3</v>
      </c>
      <c r="L32" s="119">
        <f t="shared" si="1"/>
        <v>4</v>
      </c>
      <c r="M32" s="120" t="s">
        <v>191</v>
      </c>
      <c r="N32" s="120" t="s">
        <v>197</v>
      </c>
      <c r="O32" s="120" t="s">
        <v>191</v>
      </c>
      <c r="P32" s="120" t="s">
        <v>191</v>
      </c>
      <c r="Q32" s="120" t="s">
        <v>190</v>
      </c>
      <c r="R32" s="120" t="s">
        <v>190</v>
      </c>
      <c r="S32" s="121">
        <f t="shared" si="2"/>
        <v>2</v>
      </c>
      <c r="T32" s="122">
        <f t="shared" si="3"/>
        <v>2</v>
      </c>
      <c r="U32" s="145" t="str">
        <f t="shared" si="4"/>
        <v>2- Pequeno</v>
      </c>
      <c r="V32" s="123" t="str">
        <f t="shared" si="5"/>
        <v>2- Pequeno</v>
      </c>
      <c r="W32" s="146">
        <f t="shared" si="6"/>
        <v>8</v>
      </c>
      <c r="X32" s="147" t="str">
        <f t="shared" si="7"/>
        <v>Risco Moderado</v>
      </c>
      <c r="Y32" s="124" t="str">
        <f t="shared" si="8"/>
        <v>Risco Moderado</v>
      </c>
      <c r="Z32" s="83" t="s">
        <v>1189</v>
      </c>
      <c r="AA32" s="83" t="s">
        <v>1190</v>
      </c>
      <c r="AB32" s="118" t="s">
        <v>1042</v>
      </c>
      <c r="AC32" s="125">
        <f t="shared" si="9"/>
        <v>3</v>
      </c>
      <c r="AD32" s="125">
        <f t="shared" si="10"/>
        <v>3</v>
      </c>
      <c r="AE32" s="126">
        <f t="shared" si="11"/>
        <v>6</v>
      </c>
      <c r="AF32" s="124" t="str">
        <f t="shared" si="12"/>
        <v>Risco Moderado</v>
      </c>
      <c r="AG32" s="124" t="str">
        <f t="shared" si="13"/>
        <v>Risco Moderado</v>
      </c>
      <c r="AH32" s="83" t="s">
        <v>889</v>
      </c>
      <c r="AI32" s="83"/>
      <c r="AJ32" s="83"/>
      <c r="AK32" s="83"/>
      <c r="AL32" s="83"/>
      <c r="AM32" s="83"/>
      <c r="AN32" s="83"/>
      <c r="AO32" s="83"/>
      <c r="AP32" s="83"/>
      <c r="AQ32" s="83"/>
    </row>
    <row r="33" spans="1:43" ht="134.25" customHeight="1" x14ac:dyDescent="0.25">
      <c r="A33" s="113" t="s">
        <v>930</v>
      </c>
      <c r="B33" s="114" t="s">
        <v>1126</v>
      </c>
      <c r="C33" s="115" t="s">
        <v>968</v>
      </c>
      <c r="D33" s="115" t="s">
        <v>973</v>
      </c>
      <c r="E33" s="83" t="s">
        <v>1215</v>
      </c>
      <c r="F33" s="75" t="s">
        <v>104</v>
      </c>
      <c r="G33" s="117" t="s">
        <v>994</v>
      </c>
      <c r="H33" s="116" t="s">
        <v>1169</v>
      </c>
      <c r="I33" s="114" t="s">
        <v>1133</v>
      </c>
      <c r="J33" s="118" t="s">
        <v>1129</v>
      </c>
      <c r="K33" s="119">
        <f>IF(J33="1- Muito Baixa",1,IF(J33="2- Baixa",2,IF(J33="3- Média",3,IF(J33="4- Alta",4,IF(J33="5- Muito Alta",5,0)))))</f>
        <v>3</v>
      </c>
      <c r="L33" s="119">
        <f>ROUNDUP(((K33+5)/2),0)</f>
        <v>4</v>
      </c>
      <c r="M33" s="120" t="s">
        <v>191</v>
      </c>
      <c r="N33" s="120" t="s">
        <v>191</v>
      </c>
      <c r="O33" s="120" t="s">
        <v>190</v>
      </c>
      <c r="P33" s="120" t="s">
        <v>190</v>
      </c>
      <c r="Q33" s="120" t="s">
        <v>190</v>
      </c>
      <c r="R33" s="120" t="s">
        <v>190</v>
      </c>
      <c r="S33" s="121">
        <f t="shared" si="2"/>
        <v>2</v>
      </c>
      <c r="T33" s="122">
        <f t="shared" si="3"/>
        <v>2</v>
      </c>
      <c r="U33" s="145" t="str">
        <f t="shared" si="4"/>
        <v>2- Pequeno</v>
      </c>
      <c r="V33" s="123" t="str">
        <f t="shared" si="5"/>
        <v>2- Pequeno</v>
      </c>
      <c r="W33" s="146">
        <f t="shared" si="6"/>
        <v>8</v>
      </c>
      <c r="X33" s="147" t="str">
        <f t="shared" si="7"/>
        <v>Risco Moderado</v>
      </c>
      <c r="Y33" s="124" t="str">
        <f t="shared" si="8"/>
        <v>Risco Moderado</v>
      </c>
      <c r="Z33" s="83" t="s">
        <v>1216</v>
      </c>
      <c r="AA33" s="83" t="s">
        <v>1217</v>
      </c>
      <c r="AB33" s="118" t="s">
        <v>1042</v>
      </c>
      <c r="AC33" s="125">
        <f t="shared" si="9"/>
        <v>3</v>
      </c>
      <c r="AD33" s="125">
        <f t="shared" si="10"/>
        <v>3</v>
      </c>
      <c r="AE33" s="126">
        <f t="shared" si="11"/>
        <v>6</v>
      </c>
      <c r="AF33" s="124" t="str">
        <f t="shared" si="12"/>
        <v>Risco Moderado</v>
      </c>
      <c r="AG33" s="124" t="str">
        <f t="shared" si="13"/>
        <v>Risco Moderado</v>
      </c>
      <c r="AH33" s="83" t="s">
        <v>1055</v>
      </c>
      <c r="AI33" s="83" t="s">
        <v>1218</v>
      </c>
      <c r="AJ33" s="83"/>
      <c r="AK33" s="83" t="s">
        <v>1245</v>
      </c>
      <c r="AL33" s="83"/>
      <c r="AM33" s="83"/>
      <c r="AN33" s="83"/>
      <c r="AO33" s="83"/>
      <c r="AP33" s="83"/>
      <c r="AQ33" s="83"/>
    </row>
    <row r="34" spans="1:43" ht="47.25" customHeight="1" x14ac:dyDescent="0.25">
      <c r="A34" s="113" t="s">
        <v>931</v>
      </c>
      <c r="B34" s="114" t="s">
        <v>1126</v>
      </c>
      <c r="C34" s="115" t="s">
        <v>968</v>
      </c>
      <c r="D34" s="115" t="s">
        <v>1127</v>
      </c>
      <c r="E34" s="83" t="s">
        <v>1209</v>
      </c>
      <c r="F34" s="116" t="s">
        <v>1165</v>
      </c>
      <c r="G34" s="117" t="s">
        <v>994</v>
      </c>
      <c r="H34" s="116" t="s">
        <v>1211</v>
      </c>
      <c r="I34" s="114" t="s">
        <v>1133</v>
      </c>
      <c r="J34" s="118" t="s">
        <v>1129</v>
      </c>
      <c r="K34" s="119">
        <f t="shared" ref="K34:K57" si="16">IF(J34="1- Muito Baixa",1,IF(J34="2- Baixa",2,IF(J34="3- Média",3,IF(J34="4- Alta",4,IF(J34="5- Muito Alta",5,0)))))</f>
        <v>3</v>
      </c>
      <c r="L34" s="119">
        <f t="shared" ref="L34:L57" si="17">ROUNDUP(((K34+5)/2),0)</f>
        <v>4</v>
      </c>
      <c r="M34" s="120" t="s">
        <v>190</v>
      </c>
      <c r="N34" s="120" t="s">
        <v>190</v>
      </c>
      <c r="O34" s="120" t="s">
        <v>191</v>
      </c>
      <c r="P34" s="120" t="s">
        <v>191</v>
      </c>
      <c r="Q34" s="120" t="s">
        <v>190</v>
      </c>
      <c r="R34" s="120" t="s">
        <v>190</v>
      </c>
      <c r="S34" s="121">
        <f t="shared" si="2"/>
        <v>2</v>
      </c>
      <c r="T34" s="122">
        <f t="shared" si="3"/>
        <v>2</v>
      </c>
      <c r="U34" s="145" t="str">
        <f t="shared" si="4"/>
        <v>2- Pequeno</v>
      </c>
      <c r="V34" s="123" t="str">
        <f t="shared" si="5"/>
        <v>2- Pequeno</v>
      </c>
      <c r="W34" s="146">
        <f t="shared" si="6"/>
        <v>8</v>
      </c>
      <c r="X34" s="147" t="str">
        <f t="shared" si="7"/>
        <v>Risco Moderado</v>
      </c>
      <c r="Y34" s="124" t="str">
        <f t="shared" si="8"/>
        <v>Risco Moderado</v>
      </c>
      <c r="Z34" s="83" t="s">
        <v>1187</v>
      </c>
      <c r="AA34" s="83" t="s">
        <v>1188</v>
      </c>
      <c r="AB34" s="118" t="s">
        <v>1044</v>
      </c>
      <c r="AC34" s="125">
        <f t="shared" si="9"/>
        <v>2</v>
      </c>
      <c r="AD34" s="125">
        <f t="shared" si="10"/>
        <v>3</v>
      </c>
      <c r="AE34" s="126">
        <f t="shared" si="11"/>
        <v>5</v>
      </c>
      <c r="AF34" s="124" t="str">
        <f t="shared" si="12"/>
        <v>Risco Moderado</v>
      </c>
      <c r="AG34" s="124" t="str">
        <f t="shared" si="13"/>
        <v>Risco Moderado</v>
      </c>
      <c r="AH34" s="83" t="s">
        <v>889</v>
      </c>
      <c r="AI34" s="83"/>
      <c r="AJ34" s="83"/>
      <c r="AK34" s="83"/>
      <c r="AL34" s="83"/>
      <c r="AM34" s="83"/>
      <c r="AN34" s="83"/>
      <c r="AO34" s="83"/>
      <c r="AP34" s="83"/>
      <c r="AQ34" s="83"/>
    </row>
    <row r="35" spans="1:43" ht="63.75" customHeight="1" x14ac:dyDescent="0.25">
      <c r="A35" s="113" t="s">
        <v>932</v>
      </c>
      <c r="B35" s="114" t="s">
        <v>1126</v>
      </c>
      <c r="C35" s="115" t="s">
        <v>700</v>
      </c>
      <c r="D35" s="115" t="s">
        <v>1127</v>
      </c>
      <c r="E35" s="116" t="s">
        <v>1181</v>
      </c>
      <c r="F35" s="116" t="s">
        <v>104</v>
      </c>
      <c r="G35" s="117" t="s">
        <v>994</v>
      </c>
      <c r="H35" s="116" t="s">
        <v>1175</v>
      </c>
      <c r="I35" s="114" t="s">
        <v>1260</v>
      </c>
      <c r="J35" s="118" t="s">
        <v>1164</v>
      </c>
      <c r="K35" s="119" t="e">
        <f>IF(#REF!="1- Muito Baixa",1,IF(#REF!="2- Baixa",2,IF(#REF!="3- Média",3,IF(#REF!="4- Alta",4,IF(#REF!="5- Muito Alta",5,0)))))</f>
        <v>#REF!</v>
      </c>
      <c r="L35" s="119" t="e">
        <f t="shared" ref="L35" si="18">ROUNDUP(((K35+5)/2),0)</f>
        <v>#REF!</v>
      </c>
      <c r="M35" s="120" t="s">
        <v>197</v>
      </c>
      <c r="N35" s="120" t="s">
        <v>197</v>
      </c>
      <c r="O35" s="120" t="s">
        <v>888</v>
      </c>
      <c r="P35" s="120" t="s">
        <v>192</v>
      </c>
      <c r="Q35" s="120" t="s">
        <v>197</v>
      </c>
      <c r="R35" s="120" t="s">
        <v>888</v>
      </c>
      <c r="S35" s="121">
        <f t="shared" si="2"/>
        <v>5</v>
      </c>
      <c r="T35" s="122">
        <f t="shared" si="3"/>
        <v>5</v>
      </c>
      <c r="U35" s="145" t="str">
        <f t="shared" si="4"/>
        <v>5- Muito Grande</v>
      </c>
      <c r="V35" s="123" t="str">
        <f t="shared" si="5"/>
        <v>5- Muito Grande</v>
      </c>
      <c r="W35" s="146" t="e">
        <f t="shared" si="6"/>
        <v>#REF!</v>
      </c>
      <c r="X35" s="147" t="e">
        <f t="shared" si="7"/>
        <v>#REF!</v>
      </c>
      <c r="Y35" s="124" t="e">
        <f t="shared" si="8"/>
        <v>#REF!</v>
      </c>
      <c r="Z35" s="83"/>
      <c r="AA35" s="83"/>
      <c r="AB35" s="118" t="s">
        <v>193</v>
      </c>
      <c r="AC35" s="125">
        <f t="shared" si="9"/>
        <v>5</v>
      </c>
      <c r="AD35" s="125" t="e">
        <f t="shared" si="10"/>
        <v>#REF!</v>
      </c>
      <c r="AE35" s="126" t="e">
        <f t="shared" si="11"/>
        <v>#REF!</v>
      </c>
      <c r="AF35" s="124" t="e">
        <f t="shared" si="12"/>
        <v>#REF!</v>
      </c>
      <c r="AG35" s="124" t="e">
        <f t="shared" si="13"/>
        <v>#REF!</v>
      </c>
      <c r="AH35" s="83" t="s">
        <v>1055</v>
      </c>
      <c r="AI35" s="83" t="s">
        <v>1191</v>
      </c>
      <c r="AJ35" s="83"/>
      <c r="AK35" s="83" t="s">
        <v>1201</v>
      </c>
      <c r="AL35" s="83"/>
      <c r="AM35" s="83"/>
      <c r="AN35" s="83"/>
      <c r="AO35" s="83"/>
      <c r="AP35" s="83"/>
      <c r="AQ35" s="83"/>
    </row>
    <row r="36" spans="1:43" ht="59.25" customHeight="1" x14ac:dyDescent="0.25">
      <c r="A36" s="113" t="s">
        <v>933</v>
      </c>
      <c r="B36" s="114" t="s">
        <v>1126</v>
      </c>
      <c r="C36" s="115" t="s">
        <v>968</v>
      </c>
      <c r="D36" s="115" t="s">
        <v>702</v>
      </c>
      <c r="E36" s="83" t="s">
        <v>1233</v>
      </c>
      <c r="F36" s="116" t="s">
        <v>117</v>
      </c>
      <c r="G36" s="117" t="s">
        <v>994</v>
      </c>
      <c r="H36" s="116" t="s">
        <v>1234</v>
      </c>
      <c r="I36" s="114" t="s">
        <v>887</v>
      </c>
      <c r="J36" s="118" t="s">
        <v>1172</v>
      </c>
      <c r="K36" s="119">
        <f>IF(J36="1- Muito Baixa",1,IF(J36="2- Baixa",2,IF(J36="3- Média",3,IF(J36="4- Alta",4,IF(J36="5- Muito Alta",5,0)))))</f>
        <v>2</v>
      </c>
      <c r="L36" s="119">
        <f>ROUNDUP(((K36+5)/2),0)</f>
        <v>4</v>
      </c>
      <c r="M36" s="120" t="s">
        <v>190</v>
      </c>
      <c r="N36" s="120" t="s">
        <v>192</v>
      </c>
      <c r="O36" s="120" t="s">
        <v>197</v>
      </c>
      <c r="P36" s="120" t="s">
        <v>190</v>
      </c>
      <c r="Q36" s="120" t="s">
        <v>190</v>
      </c>
      <c r="R36" s="120" t="s">
        <v>192</v>
      </c>
      <c r="S36" s="121">
        <f t="shared" si="2"/>
        <v>3</v>
      </c>
      <c r="T36" s="122">
        <f t="shared" si="3"/>
        <v>3</v>
      </c>
      <c r="U36" s="145" t="str">
        <f t="shared" si="4"/>
        <v>3- Moderado</v>
      </c>
      <c r="V36" s="123" t="str">
        <f t="shared" si="5"/>
        <v>3- Moderado</v>
      </c>
      <c r="W36" s="146">
        <f t="shared" si="6"/>
        <v>11</v>
      </c>
      <c r="X36" s="147" t="str">
        <f t="shared" si="7"/>
        <v>Risco Alto</v>
      </c>
      <c r="Y36" s="124" t="str">
        <f t="shared" si="8"/>
        <v>Risco Alto</v>
      </c>
      <c r="Z36" s="83" t="s">
        <v>1235</v>
      </c>
      <c r="AA36" s="83" t="s">
        <v>1236</v>
      </c>
      <c r="AB36" s="118" t="s">
        <v>1044</v>
      </c>
      <c r="AC36" s="125">
        <f t="shared" si="9"/>
        <v>2</v>
      </c>
      <c r="AD36" s="125">
        <f t="shared" si="10"/>
        <v>2</v>
      </c>
      <c r="AE36" s="126">
        <f t="shared" si="11"/>
        <v>6</v>
      </c>
      <c r="AF36" s="124" t="str">
        <f t="shared" si="12"/>
        <v>Risco Moderado</v>
      </c>
      <c r="AG36" s="124" t="str">
        <f t="shared" si="13"/>
        <v>Risco Moderado</v>
      </c>
      <c r="AH36" s="83" t="s">
        <v>889</v>
      </c>
      <c r="AI36" s="83"/>
      <c r="AJ36" s="83"/>
      <c r="AK36" s="83"/>
      <c r="AL36" s="83"/>
      <c r="AM36" s="83"/>
      <c r="AN36" s="83"/>
      <c r="AO36" s="83"/>
      <c r="AP36" s="83"/>
      <c r="AQ36" s="83"/>
    </row>
    <row r="37" spans="1:43" ht="60.75" customHeight="1" x14ac:dyDescent="0.25">
      <c r="A37" s="113" t="s">
        <v>934</v>
      </c>
      <c r="B37" s="114" t="s">
        <v>1126</v>
      </c>
      <c r="C37" s="115" t="s">
        <v>700</v>
      </c>
      <c r="D37" s="115" t="s">
        <v>702</v>
      </c>
      <c r="E37" s="116" t="s">
        <v>1237</v>
      </c>
      <c r="F37" s="116" t="s">
        <v>117</v>
      </c>
      <c r="G37" s="117" t="s">
        <v>994</v>
      </c>
      <c r="H37" s="116" t="s">
        <v>1238</v>
      </c>
      <c r="I37" s="114" t="s">
        <v>887</v>
      </c>
      <c r="J37" s="118" t="s">
        <v>1131</v>
      </c>
      <c r="K37" s="119">
        <f t="shared" ref="K37:K38" si="19">IF(J37="1- Muito Baixa",1,IF(J37="2- Baixa",2,IF(J37="3- Média",3,IF(J37="4- Alta",4,IF(J37="5- Muito Alta",5,0)))))</f>
        <v>4</v>
      </c>
      <c r="L37" s="119">
        <f t="shared" ref="L37:L38" si="20">ROUNDUP(((K37+5)/2),0)</f>
        <v>5</v>
      </c>
      <c r="M37" s="120" t="s">
        <v>190</v>
      </c>
      <c r="N37" s="120" t="s">
        <v>192</v>
      </c>
      <c r="O37" s="120" t="s">
        <v>192</v>
      </c>
      <c r="P37" s="120" t="s">
        <v>190</v>
      </c>
      <c r="Q37" s="120" t="s">
        <v>197</v>
      </c>
      <c r="R37" s="120" t="s">
        <v>192</v>
      </c>
      <c r="S37" s="121">
        <f t="shared" si="2"/>
        <v>3</v>
      </c>
      <c r="T37" s="122">
        <f t="shared" si="3"/>
        <v>3</v>
      </c>
      <c r="U37" s="145" t="str">
        <f t="shared" si="4"/>
        <v>3- Moderado</v>
      </c>
      <c r="V37" s="123" t="str">
        <f t="shared" si="5"/>
        <v>3- Moderado</v>
      </c>
      <c r="W37" s="146">
        <f t="shared" si="6"/>
        <v>14</v>
      </c>
      <c r="X37" s="147" t="str">
        <f t="shared" si="7"/>
        <v>Risco Alto</v>
      </c>
      <c r="Y37" s="124" t="str">
        <f t="shared" si="8"/>
        <v>Risco Alto</v>
      </c>
      <c r="Z37" s="83" t="s">
        <v>1240</v>
      </c>
      <c r="AA37" s="83" t="s">
        <v>1241</v>
      </c>
      <c r="AB37" s="118" t="s">
        <v>1042</v>
      </c>
      <c r="AC37" s="125">
        <f t="shared" si="9"/>
        <v>3</v>
      </c>
      <c r="AD37" s="125">
        <f t="shared" si="10"/>
        <v>4</v>
      </c>
      <c r="AE37" s="126">
        <f t="shared" si="11"/>
        <v>10.5</v>
      </c>
      <c r="AF37" s="124" t="str">
        <f t="shared" si="12"/>
        <v>Risco Alto</v>
      </c>
      <c r="AG37" s="124" t="str">
        <f t="shared" si="13"/>
        <v>Risco Alto</v>
      </c>
      <c r="AH37" s="83" t="s">
        <v>1055</v>
      </c>
      <c r="AI37" s="83" t="s">
        <v>1242</v>
      </c>
      <c r="AJ37" s="83"/>
      <c r="AK37" s="83"/>
      <c r="AL37" s="83"/>
      <c r="AM37" s="83"/>
      <c r="AN37" s="83"/>
      <c r="AO37" s="83"/>
      <c r="AP37" s="83"/>
      <c r="AQ37" s="83"/>
    </row>
    <row r="38" spans="1:43" ht="81.75" customHeight="1" x14ac:dyDescent="0.25">
      <c r="A38" s="113" t="s">
        <v>935</v>
      </c>
      <c r="B38" s="114" t="s">
        <v>1126</v>
      </c>
      <c r="C38" s="115" t="s">
        <v>968</v>
      </c>
      <c r="D38" s="115" t="s">
        <v>1127</v>
      </c>
      <c r="E38" s="83" t="s">
        <v>1254</v>
      </c>
      <c r="F38" s="116" t="s">
        <v>118</v>
      </c>
      <c r="G38" s="117" t="s">
        <v>994</v>
      </c>
      <c r="H38" s="116" t="s">
        <v>1255</v>
      </c>
      <c r="I38" s="114" t="s">
        <v>887</v>
      </c>
      <c r="J38" s="118" t="s">
        <v>1129</v>
      </c>
      <c r="K38" s="119">
        <f t="shared" si="19"/>
        <v>3</v>
      </c>
      <c r="L38" s="119">
        <f t="shared" si="20"/>
        <v>4</v>
      </c>
      <c r="M38" s="120" t="s">
        <v>191</v>
      </c>
      <c r="N38" s="120" t="s">
        <v>191</v>
      </c>
      <c r="O38" s="120" t="s">
        <v>191</v>
      </c>
      <c r="P38" s="120" t="s">
        <v>191</v>
      </c>
      <c r="Q38" s="120" t="s">
        <v>190</v>
      </c>
      <c r="R38" s="120" t="s">
        <v>190</v>
      </c>
      <c r="S38" s="121">
        <f t="shared" si="2"/>
        <v>2</v>
      </c>
      <c r="T38" s="122">
        <f t="shared" si="3"/>
        <v>2</v>
      </c>
      <c r="U38" s="145" t="str">
        <f t="shared" si="4"/>
        <v>2- Pequeno</v>
      </c>
      <c r="V38" s="123" t="str">
        <f t="shared" si="5"/>
        <v>2- Pequeno</v>
      </c>
      <c r="W38" s="146">
        <f t="shared" si="6"/>
        <v>8</v>
      </c>
      <c r="X38" s="147" t="str">
        <f t="shared" si="7"/>
        <v>Risco Moderado</v>
      </c>
      <c r="Y38" s="124" t="str">
        <f t="shared" si="8"/>
        <v>Risco Moderado</v>
      </c>
      <c r="Z38" s="83" t="s">
        <v>1252</v>
      </c>
      <c r="AA38" s="83" t="s">
        <v>1256</v>
      </c>
      <c r="AB38" s="118" t="s">
        <v>1044</v>
      </c>
      <c r="AC38" s="125">
        <f t="shared" si="9"/>
        <v>2</v>
      </c>
      <c r="AD38" s="125">
        <f t="shared" si="10"/>
        <v>3</v>
      </c>
      <c r="AE38" s="126">
        <f t="shared" si="11"/>
        <v>5</v>
      </c>
      <c r="AF38" s="124" t="str">
        <f t="shared" si="12"/>
        <v>Risco Moderado</v>
      </c>
      <c r="AG38" s="124" t="str">
        <f t="shared" si="13"/>
        <v>Risco Moderado</v>
      </c>
      <c r="AH38" s="83" t="s">
        <v>889</v>
      </c>
      <c r="AI38" s="83"/>
      <c r="AJ38" s="83"/>
      <c r="AK38" s="83"/>
      <c r="AL38" s="83"/>
      <c r="AM38" s="83"/>
      <c r="AN38" s="83"/>
      <c r="AO38" s="83"/>
      <c r="AP38" s="83"/>
      <c r="AQ38" s="83"/>
    </row>
    <row r="39" spans="1:43" ht="78" customHeight="1" x14ac:dyDescent="0.25">
      <c r="A39" s="113" t="s">
        <v>936</v>
      </c>
      <c r="B39" s="114" t="s">
        <v>1126</v>
      </c>
      <c r="C39" s="115" t="s">
        <v>968</v>
      </c>
      <c r="D39" s="115" t="s">
        <v>973</v>
      </c>
      <c r="E39" s="83" t="s">
        <v>1250</v>
      </c>
      <c r="F39" s="116" t="s">
        <v>118</v>
      </c>
      <c r="G39" s="117" t="s">
        <v>1128</v>
      </c>
      <c r="H39" s="116" t="s">
        <v>1251</v>
      </c>
      <c r="I39" s="114" t="s">
        <v>1133</v>
      </c>
      <c r="J39" s="118" t="s">
        <v>1172</v>
      </c>
      <c r="K39" s="119">
        <f t="shared" si="16"/>
        <v>2</v>
      </c>
      <c r="L39" s="119">
        <f t="shared" si="17"/>
        <v>4</v>
      </c>
      <c r="M39" s="120" t="s">
        <v>190</v>
      </c>
      <c r="N39" s="120" t="s">
        <v>191</v>
      </c>
      <c r="O39" s="120" t="s">
        <v>191</v>
      </c>
      <c r="P39" s="120" t="s">
        <v>191</v>
      </c>
      <c r="Q39" s="120" t="s">
        <v>191</v>
      </c>
      <c r="R39" s="120" t="s">
        <v>190</v>
      </c>
      <c r="S39" s="121">
        <f t="shared" si="2"/>
        <v>2</v>
      </c>
      <c r="T39" s="122">
        <f t="shared" si="3"/>
        <v>2</v>
      </c>
      <c r="U39" s="145" t="str">
        <f t="shared" si="4"/>
        <v>2- Pequeno</v>
      </c>
      <c r="V39" s="123" t="str">
        <f t="shared" si="5"/>
        <v>2- Pequeno</v>
      </c>
      <c r="W39" s="146">
        <f t="shared" si="6"/>
        <v>7</v>
      </c>
      <c r="X39" s="147" t="str">
        <f t="shared" si="7"/>
        <v>Risco Moderado</v>
      </c>
      <c r="Y39" s="124" t="str">
        <f t="shared" si="8"/>
        <v>Risco Moderado</v>
      </c>
      <c r="Z39" s="83" t="s">
        <v>1270</v>
      </c>
      <c r="AA39" s="83"/>
      <c r="AB39" s="118" t="s">
        <v>1042</v>
      </c>
      <c r="AC39" s="125">
        <f t="shared" si="9"/>
        <v>3</v>
      </c>
      <c r="AD39" s="125">
        <f t="shared" si="10"/>
        <v>3</v>
      </c>
      <c r="AE39" s="126">
        <f t="shared" si="11"/>
        <v>5</v>
      </c>
      <c r="AF39" s="124" t="str">
        <f t="shared" si="12"/>
        <v>Risco Moderado</v>
      </c>
      <c r="AG39" s="124" t="str">
        <f t="shared" si="13"/>
        <v>Risco Moderado</v>
      </c>
      <c r="AH39" s="83" t="s">
        <v>889</v>
      </c>
      <c r="AI39" s="83"/>
      <c r="AJ39" s="83"/>
      <c r="AK39" s="83"/>
      <c r="AL39" s="83"/>
      <c r="AM39" s="83"/>
      <c r="AN39" s="83"/>
      <c r="AO39" s="83"/>
      <c r="AP39" s="83"/>
      <c r="AQ39" s="83"/>
    </row>
    <row r="40" spans="1:43" ht="49.5" customHeight="1" x14ac:dyDescent="0.25">
      <c r="A40" s="113" t="s">
        <v>937</v>
      </c>
      <c r="B40" s="114" t="s">
        <v>1126</v>
      </c>
      <c r="C40" s="115" t="s">
        <v>968</v>
      </c>
      <c r="D40" s="115" t="s">
        <v>973</v>
      </c>
      <c r="E40" s="116" t="s">
        <v>160</v>
      </c>
      <c r="F40" s="116" t="s">
        <v>118</v>
      </c>
      <c r="G40" s="117" t="s">
        <v>1128</v>
      </c>
      <c r="H40" s="116" t="s">
        <v>1253</v>
      </c>
      <c r="I40" s="114" t="s">
        <v>1133</v>
      </c>
      <c r="J40" s="118" t="s">
        <v>1129</v>
      </c>
      <c r="K40" s="119">
        <f t="shared" si="16"/>
        <v>3</v>
      </c>
      <c r="L40" s="119">
        <f t="shared" si="17"/>
        <v>4</v>
      </c>
      <c r="M40" s="120" t="s">
        <v>190</v>
      </c>
      <c r="N40" s="120" t="s">
        <v>191</v>
      </c>
      <c r="O40" s="120" t="s">
        <v>191</v>
      </c>
      <c r="P40" s="120" t="s">
        <v>191</v>
      </c>
      <c r="Q40" s="120" t="s">
        <v>191</v>
      </c>
      <c r="R40" s="120" t="s">
        <v>190</v>
      </c>
      <c r="S40" s="121">
        <f t="shared" si="2"/>
        <v>2</v>
      </c>
      <c r="T40" s="122">
        <f t="shared" si="3"/>
        <v>2</v>
      </c>
      <c r="U40" s="145" t="str">
        <f t="shared" si="4"/>
        <v>2- Pequeno</v>
      </c>
      <c r="V40" s="123" t="str">
        <f t="shared" si="5"/>
        <v>2- Pequeno</v>
      </c>
      <c r="W40" s="146">
        <f t="shared" si="6"/>
        <v>8</v>
      </c>
      <c r="X40" s="147" t="str">
        <f t="shared" si="7"/>
        <v>Risco Moderado</v>
      </c>
      <c r="Y40" s="124" t="str">
        <f t="shared" si="8"/>
        <v>Risco Moderado</v>
      </c>
      <c r="Z40" s="83" t="s">
        <v>1252</v>
      </c>
      <c r="AA40" s="83"/>
      <c r="AB40" s="118" t="s">
        <v>1040</v>
      </c>
      <c r="AC40" s="125">
        <f t="shared" si="9"/>
        <v>4</v>
      </c>
      <c r="AD40" s="125">
        <f t="shared" si="10"/>
        <v>4</v>
      </c>
      <c r="AE40" s="126">
        <f t="shared" si="11"/>
        <v>7</v>
      </c>
      <c r="AF40" s="124" t="str">
        <f t="shared" si="12"/>
        <v>Risco Moderado</v>
      </c>
      <c r="AG40" s="124" t="str">
        <f t="shared" si="13"/>
        <v>Risco Moderado</v>
      </c>
      <c r="AH40" s="83" t="s">
        <v>889</v>
      </c>
      <c r="AI40" s="83"/>
      <c r="AJ40" s="83"/>
      <c r="AK40" s="83"/>
      <c r="AL40" s="83"/>
      <c r="AM40" s="83"/>
      <c r="AN40" s="83"/>
      <c r="AO40" s="83"/>
      <c r="AP40" s="83"/>
      <c r="AQ40" s="83"/>
    </row>
    <row r="41" spans="1:43" ht="93.75" customHeight="1" x14ac:dyDescent="0.25">
      <c r="A41" s="113" t="s">
        <v>938</v>
      </c>
      <c r="B41" s="114" t="s">
        <v>1126</v>
      </c>
      <c r="C41" s="115" t="s">
        <v>968</v>
      </c>
      <c r="D41" s="115" t="s">
        <v>1127</v>
      </c>
      <c r="E41" s="116" t="s">
        <v>1257</v>
      </c>
      <c r="F41" s="116" t="s">
        <v>103</v>
      </c>
      <c r="G41" s="117" t="s">
        <v>992</v>
      </c>
      <c r="H41" s="116" t="s">
        <v>1258</v>
      </c>
      <c r="I41" s="114" t="s">
        <v>1133</v>
      </c>
      <c r="J41" s="118" t="s">
        <v>1172</v>
      </c>
      <c r="K41" s="119">
        <f t="shared" si="16"/>
        <v>2</v>
      </c>
      <c r="L41" s="119">
        <f t="shared" si="17"/>
        <v>4</v>
      </c>
      <c r="M41" s="120" t="s">
        <v>197</v>
      </c>
      <c r="N41" s="120" t="s">
        <v>888</v>
      </c>
      <c r="O41" s="120" t="s">
        <v>190</v>
      </c>
      <c r="P41" s="120" t="s">
        <v>192</v>
      </c>
      <c r="Q41" s="120" t="s">
        <v>192</v>
      </c>
      <c r="R41" s="120" t="s">
        <v>190</v>
      </c>
      <c r="S41" s="121">
        <f t="shared" si="2"/>
        <v>4</v>
      </c>
      <c r="T41" s="122">
        <f t="shared" si="3"/>
        <v>4</v>
      </c>
      <c r="U41" s="145" t="str">
        <f t="shared" si="4"/>
        <v>4- Grande</v>
      </c>
      <c r="V41" s="123" t="str">
        <f t="shared" si="5"/>
        <v>4- Grande</v>
      </c>
      <c r="W41" s="146">
        <f t="shared" si="6"/>
        <v>14</v>
      </c>
      <c r="X41" s="147" t="str">
        <f t="shared" si="7"/>
        <v>Risco Alto</v>
      </c>
      <c r="Y41" s="124" t="str">
        <f t="shared" si="8"/>
        <v>Risco Alto</v>
      </c>
      <c r="Z41" s="83" t="s">
        <v>1275</v>
      </c>
      <c r="AA41" s="83"/>
      <c r="AB41" s="118" t="s">
        <v>193</v>
      </c>
      <c r="AC41" s="125">
        <f t="shared" si="9"/>
        <v>5</v>
      </c>
      <c r="AD41" s="125">
        <f t="shared" si="10"/>
        <v>4</v>
      </c>
      <c r="AE41" s="126">
        <f t="shared" si="11"/>
        <v>14</v>
      </c>
      <c r="AF41" s="124" t="str">
        <f t="shared" si="12"/>
        <v>Risco Alto</v>
      </c>
      <c r="AG41" s="124" t="str">
        <f t="shared" si="13"/>
        <v>Risco Alto</v>
      </c>
      <c r="AH41" s="83" t="s">
        <v>1055</v>
      </c>
      <c r="AI41" s="83" t="s">
        <v>1272</v>
      </c>
      <c r="AJ41" s="148"/>
      <c r="AK41" s="83" t="s">
        <v>1274</v>
      </c>
      <c r="AL41" s="83"/>
      <c r="AM41" s="83"/>
      <c r="AN41" s="83"/>
      <c r="AO41" s="83"/>
      <c r="AP41" s="83"/>
      <c r="AQ41" s="83"/>
    </row>
    <row r="42" spans="1:43" ht="120.75" customHeight="1" x14ac:dyDescent="0.25">
      <c r="A42" s="113" t="s">
        <v>939</v>
      </c>
      <c r="B42" s="114" t="s">
        <v>1126</v>
      </c>
      <c r="C42" s="115" t="s">
        <v>968</v>
      </c>
      <c r="D42" s="115" t="s">
        <v>697</v>
      </c>
      <c r="E42" s="83" t="s">
        <v>1167</v>
      </c>
      <c r="F42" s="75" t="s">
        <v>118</v>
      </c>
      <c r="G42" s="117" t="s">
        <v>1128</v>
      </c>
      <c r="H42" s="116" t="s">
        <v>1207</v>
      </c>
      <c r="I42" s="114" t="s">
        <v>1133</v>
      </c>
      <c r="J42" s="118" t="s">
        <v>1131</v>
      </c>
      <c r="K42" s="119">
        <f t="shared" si="16"/>
        <v>4</v>
      </c>
      <c r="L42" s="119">
        <f t="shared" si="17"/>
        <v>5</v>
      </c>
      <c r="M42" s="120" t="s">
        <v>192</v>
      </c>
      <c r="N42" s="120" t="s">
        <v>197</v>
      </c>
      <c r="O42" s="120" t="s">
        <v>197</v>
      </c>
      <c r="P42" s="120" t="s">
        <v>192</v>
      </c>
      <c r="Q42" s="120" t="s">
        <v>190</v>
      </c>
      <c r="R42" s="120" t="s">
        <v>192</v>
      </c>
      <c r="S42" s="121">
        <f t="shared" si="2"/>
        <v>4</v>
      </c>
      <c r="T42" s="122">
        <f t="shared" si="3"/>
        <v>4</v>
      </c>
      <c r="U42" s="145" t="str">
        <f t="shared" si="4"/>
        <v>4- Grande</v>
      </c>
      <c r="V42" s="123" t="str">
        <f t="shared" si="5"/>
        <v>4- Grande</v>
      </c>
      <c r="W42" s="146">
        <f t="shared" si="6"/>
        <v>18</v>
      </c>
      <c r="X42" s="147" t="str">
        <f t="shared" si="7"/>
        <v>Risco Extremo</v>
      </c>
      <c r="Y42" s="124" t="str">
        <f t="shared" si="8"/>
        <v>Risco Extremo</v>
      </c>
      <c r="Z42" s="83" t="s">
        <v>1185</v>
      </c>
      <c r="AA42" s="83" t="s">
        <v>1186</v>
      </c>
      <c r="AB42" s="118" t="s">
        <v>1042</v>
      </c>
      <c r="AC42" s="125">
        <f t="shared" si="9"/>
        <v>3</v>
      </c>
      <c r="AD42" s="125">
        <f t="shared" si="10"/>
        <v>4</v>
      </c>
      <c r="AE42" s="126">
        <f t="shared" si="11"/>
        <v>14</v>
      </c>
      <c r="AF42" s="124" t="str">
        <f t="shared" si="12"/>
        <v>Risco Alto</v>
      </c>
      <c r="AG42" s="124" t="str">
        <f t="shared" si="13"/>
        <v>Risco Alto</v>
      </c>
      <c r="AH42" s="83" t="s">
        <v>1055</v>
      </c>
      <c r="AI42" s="83" t="s">
        <v>1208</v>
      </c>
      <c r="AJ42" s="83"/>
      <c r="AK42" s="83" t="s">
        <v>1198</v>
      </c>
      <c r="AL42" s="83"/>
      <c r="AM42" s="83"/>
      <c r="AN42" s="83"/>
      <c r="AO42" s="83"/>
      <c r="AP42" s="83"/>
      <c r="AQ42" s="83"/>
    </row>
    <row r="43" spans="1:43" ht="87" customHeight="1" x14ac:dyDescent="0.25">
      <c r="A43" s="113" t="s">
        <v>940</v>
      </c>
      <c r="B43" s="114"/>
      <c r="C43" s="115"/>
      <c r="D43" s="115"/>
      <c r="E43" s="83"/>
      <c r="F43" s="75"/>
      <c r="G43" s="117"/>
      <c r="H43" s="116"/>
      <c r="I43" s="114"/>
      <c r="J43" s="118"/>
      <c r="K43" s="119">
        <f t="shared" si="16"/>
        <v>0</v>
      </c>
      <c r="L43" s="119">
        <f t="shared" si="17"/>
        <v>3</v>
      </c>
      <c r="M43" s="120"/>
      <c r="N43" s="120"/>
      <c r="O43" s="120"/>
      <c r="P43" s="120"/>
      <c r="Q43" s="120"/>
      <c r="R43" s="120"/>
      <c r="S43" s="121">
        <f t="shared" si="2"/>
        <v>0</v>
      </c>
      <c r="T43" s="122">
        <f t="shared" si="3"/>
        <v>0</v>
      </c>
      <c r="U43" s="145" t="str">
        <f t="shared" si="4"/>
        <v/>
      </c>
      <c r="V43" s="123" t="str">
        <f t="shared" si="5"/>
        <v/>
      </c>
      <c r="W43" s="146">
        <f t="shared" si="6"/>
        <v>0</v>
      </c>
      <c r="X43" s="147">
        <f t="shared" si="7"/>
        <v>0</v>
      </c>
      <c r="Y43" s="124" t="str">
        <f t="shared" si="8"/>
        <v/>
      </c>
      <c r="Z43" s="83"/>
      <c r="AA43" s="83"/>
      <c r="AB43" s="118"/>
      <c r="AC43" s="125" t="b">
        <f t="shared" si="9"/>
        <v>0</v>
      </c>
      <c r="AD43" s="125">
        <f t="shared" si="10"/>
        <v>0</v>
      </c>
      <c r="AE43" s="126">
        <f t="shared" si="11"/>
        <v>0</v>
      </c>
      <c r="AF43" s="124">
        <f t="shared" si="12"/>
        <v>0</v>
      </c>
      <c r="AG43" s="124" t="str">
        <f t="shared" si="13"/>
        <v/>
      </c>
      <c r="AH43" s="83"/>
      <c r="AI43" s="83"/>
      <c r="AJ43" s="83"/>
      <c r="AK43" s="83"/>
      <c r="AL43" s="83"/>
      <c r="AM43" s="83"/>
      <c r="AN43" s="83"/>
      <c r="AO43" s="83"/>
      <c r="AP43" s="83"/>
      <c r="AQ43" s="83"/>
    </row>
    <row r="44" spans="1:43" ht="167.25" customHeight="1" x14ac:dyDescent="0.25">
      <c r="A44" s="113" t="s">
        <v>941</v>
      </c>
      <c r="B44" s="114"/>
      <c r="C44" s="115"/>
      <c r="D44" s="115"/>
      <c r="E44" s="83"/>
      <c r="F44" s="116"/>
      <c r="G44" s="117"/>
      <c r="H44" s="116"/>
      <c r="I44" s="114"/>
      <c r="J44" s="118"/>
      <c r="K44" s="119">
        <f t="shared" si="16"/>
        <v>0</v>
      </c>
      <c r="L44" s="119">
        <f t="shared" si="17"/>
        <v>3</v>
      </c>
      <c r="M44" s="120"/>
      <c r="N44" s="120"/>
      <c r="O44" s="120"/>
      <c r="P44" s="120"/>
      <c r="Q44" s="120"/>
      <c r="R44" s="120"/>
      <c r="S44" s="121">
        <f t="shared" si="2"/>
        <v>0</v>
      </c>
      <c r="T44" s="122">
        <f t="shared" si="3"/>
        <v>0</v>
      </c>
      <c r="U44" s="145" t="str">
        <f t="shared" si="4"/>
        <v/>
      </c>
      <c r="V44" s="123" t="str">
        <f t="shared" si="5"/>
        <v/>
      </c>
      <c r="W44" s="146">
        <f t="shared" si="6"/>
        <v>0</v>
      </c>
      <c r="X44" s="147">
        <f t="shared" si="7"/>
        <v>0</v>
      </c>
      <c r="Y44" s="124" t="str">
        <f t="shared" si="8"/>
        <v/>
      </c>
      <c r="Z44" s="83"/>
      <c r="AA44" s="83"/>
      <c r="AB44" s="118"/>
      <c r="AC44" s="125" t="b">
        <f t="shared" si="9"/>
        <v>0</v>
      </c>
      <c r="AD44" s="125">
        <f t="shared" si="10"/>
        <v>0</v>
      </c>
      <c r="AE44" s="126">
        <f t="shared" si="11"/>
        <v>0</v>
      </c>
      <c r="AF44" s="124">
        <f t="shared" si="12"/>
        <v>0</v>
      </c>
      <c r="AG44" s="124" t="str">
        <f t="shared" si="13"/>
        <v/>
      </c>
      <c r="AH44" s="83"/>
      <c r="AI44" s="83"/>
      <c r="AJ44" s="83"/>
      <c r="AK44" s="83"/>
      <c r="AL44" s="83"/>
      <c r="AM44" s="83"/>
      <c r="AN44" s="83"/>
      <c r="AO44" s="83"/>
      <c r="AP44" s="83"/>
      <c r="AQ44" s="83"/>
    </row>
    <row r="45" spans="1:43" ht="50.1" hidden="1" customHeight="1" x14ac:dyDescent="0.25">
      <c r="A45" s="113" t="s">
        <v>942</v>
      </c>
      <c r="B45" s="114"/>
      <c r="C45" s="115"/>
      <c r="D45" s="115"/>
      <c r="E45" s="83"/>
      <c r="F45" s="116"/>
      <c r="G45" s="117"/>
      <c r="H45" s="116"/>
      <c r="I45" s="114"/>
      <c r="J45" s="118"/>
      <c r="K45" s="119">
        <f t="shared" si="16"/>
        <v>0</v>
      </c>
      <c r="L45" s="119">
        <f t="shared" si="17"/>
        <v>3</v>
      </c>
      <c r="M45" s="120"/>
      <c r="N45" s="120"/>
      <c r="O45" s="120"/>
      <c r="P45" s="120"/>
      <c r="Q45" s="120"/>
      <c r="R45" s="120"/>
      <c r="S45" s="121">
        <f t="shared" si="2"/>
        <v>0</v>
      </c>
      <c r="T45" s="122">
        <f t="shared" si="3"/>
        <v>0</v>
      </c>
      <c r="U45" s="145" t="str">
        <f t="shared" si="4"/>
        <v/>
      </c>
      <c r="V45" s="123" t="str">
        <f t="shared" si="5"/>
        <v/>
      </c>
      <c r="W45" s="146">
        <f t="shared" si="6"/>
        <v>0</v>
      </c>
      <c r="X45" s="147">
        <f t="shared" si="7"/>
        <v>0</v>
      </c>
      <c r="Y45" s="124" t="str">
        <f t="shared" si="8"/>
        <v/>
      </c>
      <c r="Z45" s="83"/>
      <c r="AA45" s="83"/>
      <c r="AB45" s="118"/>
      <c r="AC45" s="125" t="b">
        <f t="shared" si="9"/>
        <v>0</v>
      </c>
      <c r="AD45" s="125">
        <f t="shared" si="10"/>
        <v>0</v>
      </c>
      <c r="AE45" s="126">
        <f t="shared" si="11"/>
        <v>0</v>
      </c>
      <c r="AF45" s="124">
        <f t="shared" si="12"/>
        <v>0</v>
      </c>
      <c r="AG45" s="124" t="str">
        <f t="shared" si="13"/>
        <v/>
      </c>
      <c r="AH45" s="127"/>
      <c r="AI45" s="83"/>
      <c r="AJ45" s="83"/>
      <c r="AK45" s="83"/>
      <c r="AL45" s="83"/>
      <c r="AM45" s="83"/>
      <c r="AN45" s="83"/>
      <c r="AO45" s="83"/>
      <c r="AP45" s="83"/>
      <c r="AQ45" s="83"/>
    </row>
    <row r="46" spans="1:43" ht="50.1" hidden="1" customHeight="1" x14ac:dyDescent="0.25">
      <c r="A46" s="113" t="s">
        <v>943</v>
      </c>
      <c r="B46" s="114"/>
      <c r="C46" s="115"/>
      <c r="D46" s="115"/>
      <c r="E46" s="83"/>
      <c r="F46" s="116"/>
      <c r="G46" s="117"/>
      <c r="H46" s="116"/>
      <c r="I46" s="114"/>
      <c r="J46" s="118"/>
      <c r="K46" s="119">
        <f t="shared" si="16"/>
        <v>0</v>
      </c>
      <c r="L46" s="119">
        <f t="shared" si="17"/>
        <v>3</v>
      </c>
      <c r="M46" s="120"/>
      <c r="N46" s="120"/>
      <c r="O46" s="120"/>
      <c r="P46" s="120"/>
      <c r="Q46" s="120"/>
      <c r="R46" s="120"/>
      <c r="S46" s="121">
        <f t="shared" si="2"/>
        <v>0</v>
      </c>
      <c r="T46" s="122">
        <f t="shared" si="3"/>
        <v>0</v>
      </c>
      <c r="U46" s="145" t="str">
        <f t="shared" si="4"/>
        <v/>
      </c>
      <c r="V46" s="123" t="str">
        <f t="shared" si="5"/>
        <v/>
      </c>
      <c r="W46" s="146">
        <f t="shared" si="6"/>
        <v>0</v>
      </c>
      <c r="X46" s="147">
        <f t="shared" si="7"/>
        <v>0</v>
      </c>
      <c r="Y46" s="124" t="str">
        <f t="shared" si="8"/>
        <v/>
      </c>
      <c r="Z46" s="83"/>
      <c r="AA46" s="83"/>
      <c r="AB46" s="118"/>
      <c r="AC46" s="125" t="b">
        <f t="shared" si="9"/>
        <v>0</v>
      </c>
      <c r="AD46" s="125">
        <f t="shared" si="10"/>
        <v>0</v>
      </c>
      <c r="AE46" s="126">
        <f t="shared" si="11"/>
        <v>0</v>
      </c>
      <c r="AF46" s="124">
        <f t="shared" si="12"/>
        <v>0</v>
      </c>
      <c r="AG46" s="124" t="str">
        <f t="shared" si="13"/>
        <v/>
      </c>
      <c r="AH46" s="127"/>
      <c r="AI46" s="83"/>
      <c r="AJ46" s="83"/>
      <c r="AK46" s="83"/>
      <c r="AL46" s="83"/>
      <c r="AM46" s="83"/>
      <c r="AN46" s="83"/>
      <c r="AO46" s="83"/>
      <c r="AP46" s="83"/>
      <c r="AQ46" s="83"/>
    </row>
    <row r="47" spans="1:43" ht="50.1" hidden="1" customHeight="1" x14ac:dyDescent="0.25">
      <c r="A47" s="113" t="s">
        <v>944</v>
      </c>
      <c r="B47" s="114"/>
      <c r="C47" s="115"/>
      <c r="D47" s="115"/>
      <c r="E47" s="83"/>
      <c r="F47" s="83"/>
      <c r="G47" s="117"/>
      <c r="H47" s="116"/>
      <c r="I47" s="114"/>
      <c r="J47" s="118"/>
      <c r="K47" s="119">
        <f t="shared" si="16"/>
        <v>0</v>
      </c>
      <c r="L47" s="119">
        <f t="shared" si="17"/>
        <v>3</v>
      </c>
      <c r="M47" s="120"/>
      <c r="N47" s="120"/>
      <c r="O47" s="120"/>
      <c r="P47" s="120"/>
      <c r="Q47" s="120"/>
      <c r="R47" s="120"/>
      <c r="S47" s="121">
        <f t="shared" si="2"/>
        <v>0</v>
      </c>
      <c r="T47" s="122">
        <f t="shared" si="3"/>
        <v>0</v>
      </c>
      <c r="U47" s="145" t="str">
        <f t="shared" si="4"/>
        <v/>
      </c>
      <c r="V47" s="123" t="str">
        <f t="shared" si="5"/>
        <v/>
      </c>
      <c r="W47" s="146">
        <f t="shared" si="6"/>
        <v>0</v>
      </c>
      <c r="X47" s="147">
        <f t="shared" si="7"/>
        <v>0</v>
      </c>
      <c r="Y47" s="124" t="str">
        <f t="shared" si="8"/>
        <v/>
      </c>
      <c r="Z47" s="83"/>
      <c r="AA47" s="83"/>
      <c r="AB47" s="118"/>
      <c r="AC47" s="125" t="b">
        <f t="shared" si="9"/>
        <v>0</v>
      </c>
      <c r="AD47" s="125">
        <f t="shared" si="10"/>
        <v>0</v>
      </c>
      <c r="AE47" s="126">
        <f t="shared" si="11"/>
        <v>0</v>
      </c>
      <c r="AF47" s="124">
        <f t="shared" si="12"/>
        <v>0</v>
      </c>
      <c r="AG47" s="124" t="str">
        <f t="shared" si="13"/>
        <v/>
      </c>
      <c r="AH47" s="127"/>
      <c r="AI47" s="83"/>
      <c r="AJ47" s="83"/>
      <c r="AK47" s="83"/>
      <c r="AL47" s="83"/>
      <c r="AM47" s="83"/>
      <c r="AN47" s="83"/>
      <c r="AO47" s="83"/>
      <c r="AP47" s="83"/>
      <c r="AQ47" s="83"/>
    </row>
    <row r="48" spans="1:43" ht="50.1" hidden="1" customHeight="1" x14ac:dyDescent="0.25">
      <c r="A48" s="113" t="s">
        <v>945</v>
      </c>
      <c r="B48" s="114"/>
      <c r="C48" s="115"/>
      <c r="D48" s="115"/>
      <c r="E48" s="83"/>
      <c r="F48" s="83"/>
      <c r="G48" s="117"/>
      <c r="H48" s="116"/>
      <c r="I48" s="114"/>
      <c r="J48" s="118"/>
      <c r="K48" s="119">
        <f t="shared" si="16"/>
        <v>0</v>
      </c>
      <c r="L48" s="119">
        <f t="shared" si="17"/>
        <v>3</v>
      </c>
      <c r="M48" s="120"/>
      <c r="N48" s="120"/>
      <c r="O48" s="120"/>
      <c r="P48" s="120"/>
      <c r="Q48" s="120"/>
      <c r="R48" s="120"/>
      <c r="S48" s="121">
        <f t="shared" si="2"/>
        <v>0</v>
      </c>
      <c r="T48" s="122">
        <f t="shared" si="3"/>
        <v>0</v>
      </c>
      <c r="U48" s="145" t="str">
        <f t="shared" si="4"/>
        <v/>
      </c>
      <c r="V48" s="123" t="str">
        <f t="shared" si="5"/>
        <v/>
      </c>
      <c r="W48" s="146">
        <f t="shared" si="6"/>
        <v>0</v>
      </c>
      <c r="X48" s="147">
        <f t="shared" si="7"/>
        <v>0</v>
      </c>
      <c r="Y48" s="124" t="str">
        <f t="shared" si="8"/>
        <v/>
      </c>
      <c r="Z48" s="83"/>
      <c r="AA48" s="83"/>
      <c r="AB48" s="118"/>
      <c r="AC48" s="125" t="b">
        <f t="shared" si="9"/>
        <v>0</v>
      </c>
      <c r="AD48" s="125">
        <f t="shared" si="10"/>
        <v>0</v>
      </c>
      <c r="AE48" s="126">
        <f t="shared" si="11"/>
        <v>0</v>
      </c>
      <c r="AF48" s="124">
        <f t="shared" si="12"/>
        <v>0</v>
      </c>
      <c r="AG48" s="124" t="str">
        <f t="shared" si="13"/>
        <v/>
      </c>
      <c r="AH48" s="127"/>
      <c r="AI48" s="83"/>
      <c r="AJ48" s="83"/>
      <c r="AK48" s="83"/>
      <c r="AL48" s="83"/>
      <c r="AM48" s="83"/>
      <c r="AN48" s="83"/>
      <c r="AO48" s="83"/>
      <c r="AP48" s="83"/>
      <c r="AQ48" s="83"/>
    </row>
    <row r="49" spans="1:43" ht="50.1" hidden="1" customHeight="1" x14ac:dyDescent="0.25">
      <c r="A49" s="113" t="s">
        <v>946</v>
      </c>
      <c r="B49" s="114"/>
      <c r="C49" s="115"/>
      <c r="D49" s="115"/>
      <c r="E49" s="83"/>
      <c r="F49" s="83"/>
      <c r="G49" s="117"/>
      <c r="H49" s="116"/>
      <c r="I49" s="114"/>
      <c r="J49" s="118"/>
      <c r="K49" s="119">
        <f t="shared" si="16"/>
        <v>0</v>
      </c>
      <c r="L49" s="119">
        <f t="shared" si="17"/>
        <v>3</v>
      </c>
      <c r="M49" s="120"/>
      <c r="N49" s="120"/>
      <c r="O49" s="120"/>
      <c r="P49" s="120"/>
      <c r="Q49" s="120"/>
      <c r="R49" s="120"/>
      <c r="S49" s="121">
        <f t="shared" si="2"/>
        <v>0</v>
      </c>
      <c r="T49" s="122">
        <f t="shared" si="3"/>
        <v>0</v>
      </c>
      <c r="U49" s="145" t="str">
        <f t="shared" si="4"/>
        <v/>
      </c>
      <c r="V49" s="123" t="str">
        <f t="shared" si="5"/>
        <v/>
      </c>
      <c r="W49" s="146">
        <f t="shared" si="6"/>
        <v>0</v>
      </c>
      <c r="X49" s="147">
        <f t="shared" si="7"/>
        <v>0</v>
      </c>
      <c r="Y49" s="124" t="str">
        <f t="shared" si="8"/>
        <v/>
      </c>
      <c r="Z49" s="83"/>
      <c r="AA49" s="83"/>
      <c r="AB49" s="118"/>
      <c r="AC49" s="125" t="b">
        <f t="shared" si="9"/>
        <v>0</v>
      </c>
      <c r="AD49" s="125">
        <f t="shared" si="10"/>
        <v>0</v>
      </c>
      <c r="AE49" s="126">
        <f t="shared" si="11"/>
        <v>0</v>
      </c>
      <c r="AF49" s="124">
        <f t="shared" si="12"/>
        <v>0</v>
      </c>
      <c r="AG49" s="124" t="str">
        <f t="shared" si="13"/>
        <v/>
      </c>
      <c r="AH49" s="127"/>
      <c r="AI49" s="83"/>
      <c r="AJ49" s="83"/>
      <c r="AK49" s="83"/>
      <c r="AL49" s="83"/>
      <c r="AM49" s="83"/>
      <c r="AN49" s="83"/>
      <c r="AO49" s="83"/>
      <c r="AP49" s="83"/>
      <c r="AQ49" s="83"/>
    </row>
    <row r="50" spans="1:43" ht="50.1" hidden="1" customHeight="1" x14ac:dyDescent="0.25">
      <c r="A50" s="113" t="s">
        <v>947</v>
      </c>
      <c r="B50" s="114"/>
      <c r="C50" s="115"/>
      <c r="D50" s="115"/>
      <c r="E50" s="83"/>
      <c r="F50" s="83"/>
      <c r="G50" s="117"/>
      <c r="H50" s="116"/>
      <c r="I50" s="114"/>
      <c r="J50" s="118"/>
      <c r="K50" s="119">
        <f t="shared" si="16"/>
        <v>0</v>
      </c>
      <c r="L50" s="119">
        <f t="shared" si="17"/>
        <v>3</v>
      </c>
      <c r="M50" s="120"/>
      <c r="N50" s="120"/>
      <c r="O50" s="120"/>
      <c r="P50" s="120"/>
      <c r="Q50" s="120"/>
      <c r="R50" s="120"/>
      <c r="S50" s="121">
        <f t="shared" si="2"/>
        <v>0</v>
      </c>
      <c r="T50" s="122">
        <f t="shared" si="3"/>
        <v>0</v>
      </c>
      <c r="U50" s="145" t="str">
        <f t="shared" si="4"/>
        <v/>
      </c>
      <c r="V50" s="123" t="str">
        <f t="shared" si="5"/>
        <v/>
      </c>
      <c r="W50" s="146">
        <f t="shared" si="6"/>
        <v>0</v>
      </c>
      <c r="X50" s="147">
        <f t="shared" si="7"/>
        <v>0</v>
      </c>
      <c r="Y50" s="124" t="str">
        <f t="shared" si="8"/>
        <v/>
      </c>
      <c r="Z50" s="83"/>
      <c r="AA50" s="83"/>
      <c r="AB50" s="118"/>
      <c r="AC50" s="125" t="b">
        <f t="shared" si="9"/>
        <v>0</v>
      </c>
      <c r="AD50" s="125">
        <f t="shared" si="10"/>
        <v>0</v>
      </c>
      <c r="AE50" s="126">
        <f t="shared" si="11"/>
        <v>0</v>
      </c>
      <c r="AF50" s="124">
        <f t="shared" si="12"/>
        <v>0</v>
      </c>
      <c r="AG50" s="124" t="str">
        <f t="shared" si="13"/>
        <v/>
      </c>
      <c r="AH50" s="127"/>
      <c r="AI50" s="83"/>
      <c r="AJ50" s="83"/>
      <c r="AK50" s="83"/>
      <c r="AL50" s="83"/>
      <c r="AM50" s="83"/>
      <c r="AN50" s="83"/>
      <c r="AO50" s="83"/>
      <c r="AP50" s="83"/>
      <c r="AQ50" s="83"/>
    </row>
    <row r="51" spans="1:43" ht="50.1" hidden="1" customHeight="1" x14ac:dyDescent="0.25">
      <c r="A51" s="113" t="s">
        <v>948</v>
      </c>
      <c r="B51" s="114"/>
      <c r="C51" s="115"/>
      <c r="D51" s="115"/>
      <c r="E51" s="83"/>
      <c r="F51" s="83"/>
      <c r="G51" s="117"/>
      <c r="H51" s="116"/>
      <c r="I51" s="114"/>
      <c r="J51" s="118"/>
      <c r="K51" s="119">
        <f t="shared" si="16"/>
        <v>0</v>
      </c>
      <c r="L51" s="119">
        <f t="shared" si="17"/>
        <v>3</v>
      </c>
      <c r="M51" s="120"/>
      <c r="N51" s="120"/>
      <c r="O51" s="120"/>
      <c r="P51" s="120"/>
      <c r="Q51" s="120"/>
      <c r="R51" s="120"/>
      <c r="S51" s="121">
        <f t="shared" si="2"/>
        <v>0</v>
      </c>
      <c r="T51" s="122">
        <f t="shared" si="3"/>
        <v>0</v>
      </c>
      <c r="U51" s="145" t="str">
        <f t="shared" si="4"/>
        <v/>
      </c>
      <c r="V51" s="123" t="str">
        <f t="shared" si="5"/>
        <v/>
      </c>
      <c r="W51" s="146">
        <f t="shared" si="6"/>
        <v>0</v>
      </c>
      <c r="X51" s="147">
        <f t="shared" si="7"/>
        <v>0</v>
      </c>
      <c r="Y51" s="124" t="str">
        <f t="shared" si="8"/>
        <v/>
      </c>
      <c r="Z51" s="83"/>
      <c r="AA51" s="83"/>
      <c r="AB51" s="118"/>
      <c r="AC51" s="125" t="b">
        <f t="shared" si="9"/>
        <v>0</v>
      </c>
      <c r="AD51" s="125">
        <f t="shared" si="10"/>
        <v>0</v>
      </c>
      <c r="AE51" s="126">
        <f t="shared" si="11"/>
        <v>0</v>
      </c>
      <c r="AF51" s="124">
        <f t="shared" si="12"/>
        <v>0</v>
      </c>
      <c r="AG51" s="124" t="str">
        <f t="shared" si="13"/>
        <v/>
      </c>
      <c r="AH51" s="127"/>
      <c r="AI51" s="83"/>
      <c r="AJ51" s="83"/>
      <c r="AK51" s="83"/>
      <c r="AL51" s="83"/>
      <c r="AM51" s="83"/>
      <c r="AN51" s="83"/>
      <c r="AO51" s="83"/>
      <c r="AP51" s="83"/>
      <c r="AQ51" s="83"/>
    </row>
    <row r="52" spans="1:43" ht="50.1" hidden="1" customHeight="1" x14ac:dyDescent="0.25">
      <c r="A52" s="113" t="s">
        <v>949</v>
      </c>
      <c r="B52" s="114"/>
      <c r="C52" s="115"/>
      <c r="D52" s="115"/>
      <c r="E52" s="83"/>
      <c r="F52" s="83"/>
      <c r="G52" s="117"/>
      <c r="H52" s="116"/>
      <c r="I52" s="114"/>
      <c r="J52" s="118"/>
      <c r="K52" s="119">
        <f t="shared" si="16"/>
        <v>0</v>
      </c>
      <c r="L52" s="119">
        <f t="shared" si="17"/>
        <v>3</v>
      </c>
      <c r="M52" s="120"/>
      <c r="N52" s="120"/>
      <c r="O52" s="120"/>
      <c r="P52" s="120"/>
      <c r="Q52" s="120"/>
      <c r="R52" s="120"/>
      <c r="S52" s="121">
        <f t="shared" si="2"/>
        <v>0</v>
      </c>
      <c r="T52" s="122">
        <f t="shared" si="3"/>
        <v>0</v>
      </c>
      <c r="U52" s="145" t="str">
        <f t="shared" si="4"/>
        <v/>
      </c>
      <c r="V52" s="123" t="str">
        <f t="shared" si="5"/>
        <v/>
      </c>
      <c r="W52" s="146">
        <f t="shared" si="6"/>
        <v>0</v>
      </c>
      <c r="X52" s="147">
        <f t="shared" si="7"/>
        <v>0</v>
      </c>
      <c r="Y52" s="124" t="str">
        <f t="shared" si="8"/>
        <v/>
      </c>
      <c r="Z52" s="83"/>
      <c r="AA52" s="83"/>
      <c r="AB52" s="118"/>
      <c r="AC52" s="125" t="b">
        <f t="shared" si="9"/>
        <v>0</v>
      </c>
      <c r="AD52" s="125">
        <f t="shared" si="10"/>
        <v>0</v>
      </c>
      <c r="AE52" s="126">
        <f t="shared" si="11"/>
        <v>0</v>
      </c>
      <c r="AF52" s="124">
        <f t="shared" si="12"/>
        <v>0</v>
      </c>
      <c r="AG52" s="124" t="str">
        <f t="shared" si="13"/>
        <v/>
      </c>
      <c r="AH52" s="127"/>
      <c r="AI52" s="83"/>
      <c r="AJ52" s="83"/>
      <c r="AK52" s="83"/>
      <c r="AL52" s="83"/>
      <c r="AM52" s="83"/>
      <c r="AN52" s="83"/>
      <c r="AO52" s="83"/>
      <c r="AP52" s="83"/>
      <c r="AQ52" s="83"/>
    </row>
    <row r="53" spans="1:43" ht="50.1" hidden="1" customHeight="1" x14ac:dyDescent="0.25">
      <c r="A53" s="113" t="s">
        <v>950</v>
      </c>
      <c r="B53" s="114"/>
      <c r="C53" s="115"/>
      <c r="D53" s="115"/>
      <c r="E53" s="83"/>
      <c r="F53" s="83"/>
      <c r="G53" s="117"/>
      <c r="H53" s="116"/>
      <c r="I53" s="114"/>
      <c r="J53" s="118"/>
      <c r="K53" s="119">
        <f t="shared" si="16"/>
        <v>0</v>
      </c>
      <c r="L53" s="119">
        <f t="shared" si="17"/>
        <v>3</v>
      </c>
      <c r="M53" s="120"/>
      <c r="N53" s="120"/>
      <c r="O53" s="120"/>
      <c r="P53" s="120"/>
      <c r="Q53" s="120"/>
      <c r="R53" s="120"/>
      <c r="S53" s="121">
        <f t="shared" si="2"/>
        <v>0</v>
      </c>
      <c r="T53" s="122">
        <f t="shared" si="3"/>
        <v>0</v>
      </c>
      <c r="U53" s="145" t="str">
        <f t="shared" si="4"/>
        <v/>
      </c>
      <c r="V53" s="123" t="str">
        <f t="shared" si="5"/>
        <v/>
      </c>
      <c r="W53" s="146">
        <f t="shared" si="6"/>
        <v>0</v>
      </c>
      <c r="X53" s="147">
        <f t="shared" si="7"/>
        <v>0</v>
      </c>
      <c r="Y53" s="124" t="str">
        <f t="shared" si="8"/>
        <v/>
      </c>
      <c r="Z53" s="83"/>
      <c r="AA53" s="83"/>
      <c r="AB53" s="118"/>
      <c r="AC53" s="125" t="b">
        <f t="shared" si="9"/>
        <v>0</v>
      </c>
      <c r="AD53" s="125">
        <f t="shared" si="10"/>
        <v>0</v>
      </c>
      <c r="AE53" s="126">
        <f t="shared" si="11"/>
        <v>0</v>
      </c>
      <c r="AF53" s="124">
        <f t="shared" si="12"/>
        <v>0</v>
      </c>
      <c r="AG53" s="124" t="str">
        <f t="shared" si="13"/>
        <v/>
      </c>
      <c r="AH53" s="127"/>
      <c r="AI53" s="83"/>
      <c r="AJ53" s="83"/>
      <c r="AK53" s="83"/>
      <c r="AL53" s="83"/>
      <c r="AM53" s="83"/>
      <c r="AN53" s="83"/>
      <c r="AO53" s="83"/>
      <c r="AP53" s="83"/>
      <c r="AQ53" s="83"/>
    </row>
    <row r="54" spans="1:43" ht="50.1" hidden="1" customHeight="1" x14ac:dyDescent="0.25">
      <c r="A54" s="113" t="s">
        <v>951</v>
      </c>
      <c r="B54" s="114"/>
      <c r="C54" s="115"/>
      <c r="D54" s="115"/>
      <c r="E54" s="83"/>
      <c r="F54" s="83"/>
      <c r="G54" s="117"/>
      <c r="H54" s="116"/>
      <c r="I54" s="114"/>
      <c r="J54" s="118"/>
      <c r="K54" s="119">
        <f t="shared" si="16"/>
        <v>0</v>
      </c>
      <c r="L54" s="119">
        <f t="shared" si="17"/>
        <v>3</v>
      </c>
      <c r="M54" s="120"/>
      <c r="N54" s="120"/>
      <c r="O54" s="120"/>
      <c r="P54" s="120"/>
      <c r="Q54" s="120"/>
      <c r="R54" s="120"/>
      <c r="S54" s="121">
        <f t="shared" si="2"/>
        <v>0</v>
      </c>
      <c r="T54" s="122">
        <f t="shared" si="3"/>
        <v>0</v>
      </c>
      <c r="U54" s="145" t="str">
        <f t="shared" si="4"/>
        <v/>
      </c>
      <c r="V54" s="123" t="str">
        <f t="shared" si="5"/>
        <v/>
      </c>
      <c r="W54" s="146">
        <f t="shared" si="6"/>
        <v>0</v>
      </c>
      <c r="X54" s="147">
        <f t="shared" si="7"/>
        <v>0</v>
      </c>
      <c r="Y54" s="124" t="str">
        <f t="shared" si="8"/>
        <v/>
      </c>
      <c r="Z54" s="83"/>
      <c r="AA54" s="83"/>
      <c r="AB54" s="118"/>
      <c r="AC54" s="125" t="b">
        <f t="shared" si="9"/>
        <v>0</v>
      </c>
      <c r="AD54" s="125">
        <f t="shared" si="10"/>
        <v>0</v>
      </c>
      <c r="AE54" s="126">
        <f t="shared" si="11"/>
        <v>0</v>
      </c>
      <c r="AF54" s="124">
        <f t="shared" si="12"/>
        <v>0</v>
      </c>
      <c r="AG54" s="124" t="str">
        <f t="shared" si="13"/>
        <v/>
      </c>
      <c r="AH54" s="127"/>
      <c r="AI54" s="83"/>
      <c r="AJ54" s="83"/>
      <c r="AK54" s="83"/>
      <c r="AL54" s="83"/>
      <c r="AM54" s="83"/>
      <c r="AN54" s="83"/>
      <c r="AO54" s="83"/>
      <c r="AP54" s="83"/>
      <c r="AQ54" s="83"/>
    </row>
    <row r="55" spans="1:43" ht="50.1" hidden="1" customHeight="1" x14ac:dyDescent="0.25">
      <c r="A55" s="113" t="s">
        <v>952</v>
      </c>
      <c r="B55" s="114"/>
      <c r="C55" s="115"/>
      <c r="D55" s="115"/>
      <c r="E55" s="83"/>
      <c r="F55" s="83"/>
      <c r="G55" s="117"/>
      <c r="H55" s="116"/>
      <c r="I55" s="114"/>
      <c r="J55" s="118"/>
      <c r="K55" s="119">
        <f t="shared" si="16"/>
        <v>0</v>
      </c>
      <c r="L55" s="119">
        <f t="shared" si="17"/>
        <v>3</v>
      </c>
      <c r="M55" s="120"/>
      <c r="N55" s="120"/>
      <c r="O55" s="120"/>
      <c r="P55" s="120"/>
      <c r="Q55" s="120"/>
      <c r="R55" s="120"/>
      <c r="S55" s="121">
        <f t="shared" si="2"/>
        <v>0</v>
      </c>
      <c r="T55" s="122">
        <f t="shared" si="3"/>
        <v>0</v>
      </c>
      <c r="U55" s="145" t="str">
        <f t="shared" si="4"/>
        <v/>
      </c>
      <c r="V55" s="123" t="str">
        <f t="shared" si="5"/>
        <v/>
      </c>
      <c r="W55" s="146">
        <f t="shared" si="6"/>
        <v>0</v>
      </c>
      <c r="X55" s="147">
        <f t="shared" si="7"/>
        <v>0</v>
      </c>
      <c r="Y55" s="124" t="str">
        <f t="shared" si="8"/>
        <v/>
      </c>
      <c r="Z55" s="83"/>
      <c r="AA55" s="83"/>
      <c r="AB55" s="118"/>
      <c r="AC55" s="125" t="b">
        <f t="shared" si="9"/>
        <v>0</v>
      </c>
      <c r="AD55" s="125">
        <f t="shared" si="10"/>
        <v>0</v>
      </c>
      <c r="AE55" s="126">
        <f t="shared" si="11"/>
        <v>0</v>
      </c>
      <c r="AF55" s="124">
        <f t="shared" si="12"/>
        <v>0</v>
      </c>
      <c r="AG55" s="124" t="str">
        <f t="shared" si="13"/>
        <v/>
      </c>
      <c r="AH55" s="127"/>
      <c r="AI55" s="83"/>
      <c r="AJ55" s="83"/>
      <c r="AK55" s="83"/>
      <c r="AL55" s="83"/>
      <c r="AM55" s="83"/>
      <c r="AN55" s="83"/>
      <c r="AO55" s="83"/>
      <c r="AP55" s="83"/>
      <c r="AQ55" s="83"/>
    </row>
    <row r="56" spans="1:43" ht="48.75" hidden="1" customHeight="1" x14ac:dyDescent="0.25">
      <c r="A56" s="113" t="s">
        <v>953</v>
      </c>
      <c r="B56" s="114"/>
      <c r="C56" s="115"/>
      <c r="D56" s="115"/>
      <c r="E56" s="83"/>
      <c r="F56" s="83"/>
      <c r="G56" s="117"/>
      <c r="H56" s="116"/>
      <c r="I56" s="114"/>
      <c r="J56" s="118"/>
      <c r="K56" s="119">
        <f t="shared" si="16"/>
        <v>0</v>
      </c>
      <c r="L56" s="119">
        <f t="shared" si="17"/>
        <v>3</v>
      </c>
      <c r="M56" s="120"/>
      <c r="N56" s="120"/>
      <c r="O56" s="120"/>
      <c r="P56" s="120"/>
      <c r="Q56" s="120"/>
      <c r="R56" s="120"/>
      <c r="S56" s="121">
        <f t="shared" si="2"/>
        <v>0</v>
      </c>
      <c r="T56" s="122">
        <f t="shared" si="3"/>
        <v>0</v>
      </c>
      <c r="U56" s="145" t="str">
        <f t="shared" si="4"/>
        <v/>
      </c>
      <c r="V56" s="123" t="str">
        <f t="shared" si="5"/>
        <v/>
      </c>
      <c r="W56" s="146">
        <f t="shared" si="6"/>
        <v>0</v>
      </c>
      <c r="X56" s="147">
        <f t="shared" si="7"/>
        <v>0</v>
      </c>
      <c r="Y56" s="124" t="str">
        <f t="shared" si="8"/>
        <v/>
      </c>
      <c r="Z56" s="83"/>
      <c r="AA56" s="83"/>
      <c r="AB56" s="118"/>
      <c r="AC56" s="125" t="b">
        <f t="shared" si="9"/>
        <v>0</v>
      </c>
      <c r="AD56" s="125">
        <f t="shared" si="10"/>
        <v>0</v>
      </c>
      <c r="AE56" s="126">
        <f t="shared" si="11"/>
        <v>0</v>
      </c>
      <c r="AF56" s="124">
        <f t="shared" si="12"/>
        <v>0</v>
      </c>
      <c r="AG56" s="124" t="str">
        <f t="shared" si="13"/>
        <v/>
      </c>
      <c r="AH56" s="127"/>
      <c r="AI56" s="83"/>
      <c r="AJ56" s="83"/>
      <c r="AK56" s="83"/>
      <c r="AL56" s="83"/>
      <c r="AM56" s="83"/>
      <c r="AN56" s="83"/>
      <c r="AO56" s="83"/>
      <c r="AP56" s="83"/>
      <c r="AQ56" s="83"/>
    </row>
    <row r="57" spans="1:43" ht="50.1" hidden="1" customHeight="1" x14ac:dyDescent="0.25">
      <c r="A57" s="113" t="s">
        <v>954</v>
      </c>
      <c r="B57" s="114"/>
      <c r="C57" s="115"/>
      <c r="D57" s="115"/>
      <c r="E57" s="83"/>
      <c r="F57" s="83"/>
      <c r="G57" s="117"/>
      <c r="H57" s="116"/>
      <c r="I57" s="114"/>
      <c r="J57" s="118"/>
      <c r="K57" s="119">
        <f t="shared" si="16"/>
        <v>0</v>
      </c>
      <c r="L57" s="119">
        <f t="shared" si="17"/>
        <v>3</v>
      </c>
      <c r="M57" s="120"/>
      <c r="N57" s="120"/>
      <c r="O57" s="120"/>
      <c r="P57" s="120"/>
      <c r="Q57" s="120"/>
      <c r="R57" s="120"/>
      <c r="S57" s="121">
        <f t="shared" si="2"/>
        <v>0</v>
      </c>
      <c r="T57" s="122">
        <f t="shared" si="3"/>
        <v>0</v>
      </c>
      <c r="U57" s="145" t="str">
        <f t="shared" si="4"/>
        <v/>
      </c>
      <c r="V57" s="123" t="str">
        <f t="shared" si="5"/>
        <v/>
      </c>
      <c r="W57" s="146">
        <f t="shared" si="6"/>
        <v>0</v>
      </c>
      <c r="X57" s="147">
        <f t="shared" si="7"/>
        <v>0</v>
      </c>
      <c r="Y57" s="124" t="str">
        <f t="shared" si="8"/>
        <v/>
      </c>
      <c r="Z57" s="83"/>
      <c r="AA57" s="83"/>
      <c r="AB57" s="118"/>
      <c r="AC57" s="125" t="b">
        <f t="shared" si="9"/>
        <v>0</v>
      </c>
      <c r="AD57" s="125">
        <f t="shared" si="10"/>
        <v>0</v>
      </c>
      <c r="AE57" s="126">
        <f t="shared" si="11"/>
        <v>0</v>
      </c>
      <c r="AF57" s="124">
        <f t="shared" si="12"/>
        <v>0</v>
      </c>
      <c r="AG57" s="124" t="str">
        <f t="shared" si="13"/>
        <v/>
      </c>
      <c r="AH57" s="127"/>
      <c r="AI57" s="83"/>
      <c r="AJ57" s="83"/>
      <c r="AK57" s="83"/>
      <c r="AL57" s="83"/>
      <c r="AM57" s="83"/>
      <c r="AN57" s="83"/>
      <c r="AO57" s="83"/>
      <c r="AP57" s="83"/>
      <c r="AQ57" s="83"/>
    </row>
    <row r="58" spans="1:43" x14ac:dyDescent="0.25"/>
    <row r="59" spans="1:43" x14ac:dyDescent="0.25"/>
    <row r="60" spans="1:43" x14ac:dyDescent="0.25"/>
    <row r="61" spans="1:43" x14ac:dyDescent="0.25"/>
    <row r="62" spans="1:43" x14ac:dyDescent="0.25"/>
    <row r="63" spans="1:43" x14ac:dyDescent="0.25"/>
    <row r="64" spans="1:43" x14ac:dyDescent="0.25"/>
    <row r="65" x14ac:dyDescent="0.25"/>
  </sheetData>
  <sheetProtection algorithmName="SHA-512" hashValue="8ddJLXaJTWxNnBjhUZRQSaFW6v/izzM5LN7m4ODdDXrRcDhOBxtEx8PMXOaYcEq/4W9k3TZ8KnvsG3aiifgnTw==" saltValue="ReMJClf5vRG3yGTsLpoP+Q==" spinCount="100000" sheet="1" objects="1" scenarios="1" formatColumns="0" formatRows="0" sort="0" autoFilter="0"/>
  <autoFilter ref="A7:AR57" xr:uid="{00000000-0009-0000-0000-000002000000}"/>
  <mergeCells count="26">
    <mergeCell ref="A1:AQ1"/>
    <mergeCell ref="AH6:AQ6"/>
    <mergeCell ref="E6:E7"/>
    <mergeCell ref="AE6:AE7"/>
    <mergeCell ref="AF6:AF7"/>
    <mergeCell ref="W6:W7"/>
    <mergeCell ref="X6:X7"/>
    <mergeCell ref="J6:J7"/>
    <mergeCell ref="I6:I7"/>
    <mergeCell ref="H6:H7"/>
    <mergeCell ref="F6:F7"/>
    <mergeCell ref="AG6:AG7"/>
    <mergeCell ref="B6:B7"/>
    <mergeCell ref="D6:D7"/>
    <mergeCell ref="C6:C7"/>
    <mergeCell ref="A6:A7"/>
    <mergeCell ref="D3:J3"/>
    <mergeCell ref="D4:J4"/>
    <mergeCell ref="A3:C3"/>
    <mergeCell ref="A4:C4"/>
    <mergeCell ref="Z6:AB6"/>
    <mergeCell ref="K6:K7"/>
    <mergeCell ref="Y6:Y7"/>
    <mergeCell ref="L6:L7"/>
    <mergeCell ref="G6:G7"/>
    <mergeCell ref="M6:V6"/>
  </mergeCells>
  <conditionalFormatting sqref="Y8:Y57">
    <cfRule type="containsText" dxfId="7" priority="9" stopIfTrue="1" operator="containsText" text="Risco Extremo">
      <formula>NOT(ISERROR(SEARCH("Risco Extremo",Y8)))</formula>
    </cfRule>
    <cfRule type="containsText" dxfId="6" priority="10" stopIfTrue="1" operator="containsText" text="Risco Alto">
      <formula>NOT(ISERROR(SEARCH("Risco Alto",Y8)))</formula>
    </cfRule>
    <cfRule type="containsText" dxfId="5" priority="11" stopIfTrue="1" operator="containsText" text="Risco Moderado">
      <formula>NOT(ISERROR(SEARCH("Risco Moderado",Y8)))</formula>
    </cfRule>
    <cfRule type="containsText" dxfId="4" priority="12" stopIfTrue="1" operator="containsText" text="Risco Baixo">
      <formula>NOT(ISERROR(SEARCH("Risco Baixo",Y8)))</formula>
    </cfRule>
  </conditionalFormatting>
  <conditionalFormatting sqref="AF8:AG57">
    <cfRule type="containsText" dxfId="3" priority="13" stopIfTrue="1" operator="containsText" text="Risco Extremo">
      <formula>NOT(ISERROR(SEARCH("Risco Extremo",AF8)))</formula>
    </cfRule>
    <cfRule type="containsText" dxfId="2" priority="14" stopIfTrue="1" operator="containsText" text="Risco Alto">
      <formula>NOT(ISERROR(SEARCH("Risco Alto",AF8)))</formula>
    </cfRule>
    <cfRule type="containsText" dxfId="1" priority="15" stopIfTrue="1" operator="containsText" text="Risco Moderado">
      <formula>NOT(ISERROR(SEARCH("Risco Moderado",AF8)))</formula>
    </cfRule>
    <cfRule type="containsText" dxfId="0" priority="16" stopIfTrue="1" operator="containsText" text="Risco Baixo">
      <formula>NOT(ISERROR(SEARCH("Risco Baixo",AF8)))</formula>
    </cfRule>
  </conditionalFormatting>
  <dataValidations count="15">
    <dataValidation type="list" allowBlank="1" showInputMessage="1" showErrorMessage="1" sqref="D8:D57" xr:uid="{00000000-0002-0000-0200-000000000000}">
      <formula1>"Pessoas,Processos de trabalho,Sistemas e Tecnologias,Infraestrutura,Fatores externos"</formula1>
    </dataValidation>
    <dataValidation type="list" allowBlank="1" showInputMessage="1" showErrorMessage="1" sqref="M8:R57" xr:uid="{00000000-0002-0000-0200-000001000000}">
      <formula1>"Insignificante,Pequeno,Moderado,Grande,Muito Grande"</formula1>
    </dataValidation>
    <dataValidation allowBlank="1" showInputMessage="1" showErrorMessage="1" prompt="Nível Progressivo de Intervenção Hierárquica para resolução do problema em caso de materialização do risco." sqref="Q7" xr:uid="{00000000-0002-0000-0200-000002000000}"/>
    <dataValidation allowBlank="1" showInputMessage="1" showErrorMessage="1" prompt="Potencial prejuízo à missão institucional da Codevasf." sqref="P7" xr:uid="{00000000-0002-0000-0200-000003000000}"/>
    <dataValidation allowBlank="1" showInputMessage="1" showErrorMessage="1" prompt="Potencial dano à imagem da empresa e à sua reputação." sqref="O7" xr:uid="{00000000-0002-0000-0200-000004000000}"/>
    <dataValidation allowBlank="1" showInputMessage="1" showErrorMessage="1" prompt="Atuação e Intervenção de Órgãos de Regulação nas atividades, projetos e eventos da Codevasf." sqref="N7" xr:uid="{00000000-0002-0000-0200-000005000000}"/>
    <dataValidation allowBlank="1" showInputMessage="1" showErrorMessage="1" prompt="Impacto da Gestão na Resolução de Eventos Críticos." sqref="M7" xr:uid="{00000000-0002-0000-0200-000006000000}"/>
    <dataValidation type="list" allowBlank="1" showInputMessage="1" showErrorMessage="1" error="Avaliação dos Controles, conforme percepção e experiência da Gestão._x000a__x000a_Campo com filtro para seleção._x000a_" sqref="AB8:AB57" xr:uid="{00000000-0002-0000-0200-000007000000}">
      <formula1>"Inexistente,Fraco,Mediano,Satisfatório,Forte"</formula1>
    </dataValidation>
    <dataValidation type="list" allowBlank="1" showInputMessage="1" showErrorMessage="1" sqref="AH8:AH57" xr:uid="{00000000-0002-0000-0200-000008000000}">
      <formula1>"Aceitar,Mitigar,Compartilhar,Transferir,Evitar"</formula1>
    </dataValidation>
    <dataValidation type="list" allowBlank="1" showInputMessage="1" showErrorMessage="1" sqref="B39:B57" xr:uid="{00000000-0002-0000-0200-000009000000}">
      <formula1>"Diagnóstico e formalização da demanda,Fase preliminar da contratação – Planejamento,Seleção de fornecedores e contratação,Gestão e fiscalização do contrato"</formula1>
    </dataValidation>
    <dataValidation type="list" allowBlank="1" showInputMessage="1" showErrorMessage="1" sqref="J8:J57" xr:uid="{00000000-0002-0000-0200-00000A000000}">
      <formula1>"1- Muito baixa,2- Baixa,3- Média,4- Alta,5- Muito alta"</formula1>
    </dataValidation>
    <dataValidation type="list" allowBlank="1" showInputMessage="1" showErrorMessage="1" sqref="G8:G57" xr:uid="{00000000-0002-0000-0200-00000B000000}">
      <formula1>"Estratégico,Imagem,Integridade,Legal,Operacional,Orçamentário/financeiro"</formula1>
    </dataValidation>
    <dataValidation type="list" allowBlank="1" showInputMessage="1" showErrorMessage="1" sqref="I8:I57" xr:uid="{00000000-0002-0000-0200-00000C000000}">
      <formula1>"Contratada,Contratante,Compartilhado"</formula1>
    </dataValidation>
    <dataValidation type="list" allowBlank="1" showInputMessage="1" showErrorMessage="1" sqref="C8:C57" xr:uid="{00000000-0002-0000-0200-00000D000000}">
      <formula1>"Risco Institucional,Risco do Contrato,Risco Específico"</formula1>
    </dataValidation>
    <dataValidation type="list" allowBlank="1" showInputMessage="1" showErrorMessage="1" sqref="B8:B38" xr:uid="{00000000-0002-0000-0200-00000E000000}">
      <formula1>"Diagnóstico e formalização da demanda - Planejamento,Fase preliminar da contratação - Planejamento,Seleção de fornecedores e contratação,Gestão e fiscalização do contrato"</formula1>
    </dataValidation>
  </dataValidations>
  <pageMargins left="0.51181102362204722" right="0.51181102362204722" top="0.78740157480314965" bottom="0.78740157480314965" header="0.31496062992125984" footer="0.31496062992125984"/>
  <pageSetup paperSize="9" scale="17" fitToHeight="0" orientation="landscape" horizontalDpi="4294967294" verticalDpi="4294967294" r:id="rId1"/>
  <headerFooter>
    <oddFooter>&amp;CPágina &amp;P de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F000000}">
          <x14:formula1>
            <xm:f>'Lista de Riscos Normalizados'!$D$2:$D$77</xm:f>
          </x14:formula1>
          <xm:sqref>F8:F57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5">
    <pageSetUpPr fitToPage="1"/>
  </sheetPr>
  <dimension ref="A1:Q76"/>
  <sheetViews>
    <sheetView showGridLines="0" zoomScale="80" zoomScaleNormal="80" zoomScaleSheetLayoutView="80" workbookViewId="0">
      <selection activeCell="D6" sqref="D6:K6"/>
    </sheetView>
  </sheetViews>
  <sheetFormatPr defaultColWidth="0" defaultRowHeight="15" zeroHeight="1" x14ac:dyDescent="0.25"/>
  <cols>
    <col min="1" max="1" width="8.28515625" customWidth="1"/>
    <col min="2" max="2" width="15.42578125" customWidth="1"/>
    <col min="3" max="3" width="32.85546875" customWidth="1"/>
    <col min="4" max="4" width="31.7109375" customWidth="1"/>
    <col min="5" max="5" width="34" customWidth="1"/>
    <col min="6" max="6" width="21.140625" bestFit="1" customWidth="1"/>
    <col min="7" max="7" width="17" customWidth="1"/>
    <col min="8" max="8" width="14.7109375" customWidth="1"/>
    <col min="9" max="9" width="15.5703125" customWidth="1"/>
    <col min="10" max="10" width="17" customWidth="1"/>
    <col min="11" max="11" width="47.85546875" customWidth="1"/>
    <col min="12" max="12" width="2.5703125" customWidth="1"/>
    <col min="13" max="17" width="0" hidden="1" customWidth="1"/>
    <col min="18" max="16384" width="9.140625" hidden="1"/>
  </cols>
  <sheetData>
    <row r="1" spans="1:11" ht="9.75" customHeight="1" x14ac:dyDescent="0.25"/>
    <row r="2" spans="1:11" ht="15.75" customHeight="1" x14ac:dyDescent="0.25">
      <c r="D2" s="231" t="s">
        <v>1101</v>
      </c>
      <c r="E2" s="231"/>
      <c r="F2" s="231"/>
      <c r="G2" s="231"/>
      <c r="H2" s="231"/>
      <c r="I2" s="231"/>
      <c r="J2" s="231"/>
      <c r="K2" s="231"/>
    </row>
    <row r="3" spans="1:11" ht="16.5" customHeight="1" x14ac:dyDescent="0.25">
      <c r="D3" s="231" t="s">
        <v>698</v>
      </c>
      <c r="E3" s="231"/>
      <c r="F3" s="231"/>
      <c r="G3" s="231"/>
      <c r="H3" s="231"/>
      <c r="I3" s="231"/>
      <c r="J3" s="231"/>
      <c r="K3" s="231"/>
    </row>
    <row r="4" spans="1:11" ht="16.5" customHeight="1" x14ac:dyDescent="0.25">
      <c r="D4" s="20"/>
      <c r="E4" s="20"/>
      <c r="F4" s="20"/>
      <c r="G4" s="20"/>
      <c r="H4" s="20"/>
      <c r="I4" s="20"/>
      <c r="J4" s="20"/>
      <c r="K4" s="20"/>
    </row>
    <row r="5" spans="1:11" ht="19.5" customHeight="1" x14ac:dyDescent="0.25">
      <c r="A5" s="362" t="s">
        <v>869</v>
      </c>
      <c r="B5" s="362"/>
      <c r="C5" s="363"/>
      <c r="D5" s="222" t="str">
        <f>Capa!C11</f>
        <v xml:space="preserve">59550.000861/2024-90-e </v>
      </c>
      <c r="E5" s="223"/>
      <c r="F5" s="223"/>
      <c r="G5" s="223"/>
      <c r="H5" s="223"/>
      <c r="I5" s="223"/>
      <c r="J5" s="223"/>
      <c r="K5" s="224"/>
    </row>
    <row r="6" spans="1:11" ht="19.5" customHeight="1" x14ac:dyDescent="0.25">
      <c r="A6" s="362" t="str">
        <f>Capa!A12</f>
        <v>OBJETO DA CONTRATAÇÃO:</v>
      </c>
      <c r="B6" s="362"/>
      <c r="C6" s="362"/>
      <c r="D6" s="364" t="str">
        <f>Capa!C12</f>
        <v>CONTRATAÇÃO DE SERVIÇOS DE EXECUÇÃO DE CAPA ASFÁLTICA COM CONCRETO BETUMINOSO USINADO A QUENTE (CBUQ), EM VIAS DE DIVERSOS MUNICÍPIOS INSERIDOS NA ÁREA DE ATUAÇÃO DA 5ª SUPERINTENDÊNCIA REGIONAL DA CODEVASF, NO ESTADO DE ALAGOAS.</v>
      </c>
      <c r="E6" s="364"/>
      <c r="F6" s="364"/>
      <c r="G6" s="364"/>
      <c r="H6" s="364"/>
      <c r="I6" s="364"/>
      <c r="J6" s="364"/>
      <c r="K6" s="364"/>
    </row>
    <row r="7" spans="1:11" ht="34.5" customHeight="1" x14ac:dyDescent="0.25">
      <c r="A7" s="362" t="str">
        <f>Capa!A13</f>
        <v>OBJETIVO DA CONTRATAÇÃO:</v>
      </c>
      <c r="B7" s="362"/>
      <c r="C7" s="362"/>
      <c r="D7" s="365" t="str">
        <f>Capa!C13</f>
        <v>Os serviços pavimentação de vias facilitará o trânsito de veículos e pessoas, com o escoamento adequado das águas pluviais, preservação do pavimento, conforto ao rolamento e segurança aos usuários, contribuindo para a melhoria da qualidade de vida dos moradores beneficiados pela ação, por consequência para o desenvolvimento dos municípios.</v>
      </c>
      <c r="E7" s="365"/>
      <c r="F7" s="365"/>
      <c r="G7" s="365"/>
      <c r="H7" s="365"/>
      <c r="I7" s="365"/>
      <c r="J7" s="365"/>
      <c r="K7" s="365"/>
    </row>
    <row r="8" spans="1:11" ht="22.5" customHeight="1" x14ac:dyDescent="0.25">
      <c r="A8" s="362" t="s">
        <v>871</v>
      </c>
      <c r="B8" s="362"/>
      <c r="C8" s="362"/>
      <c r="D8" s="361" t="str">
        <f>Capa!C14</f>
        <v>DIVERSOS MUNICÍPIOS INSERIDOS NA ÁREA DE ATUAÇÃO DA CODEVASF NO ESTADO ALAGOAS.</v>
      </c>
      <c r="E8" s="361"/>
      <c r="F8" s="361"/>
      <c r="G8" s="361"/>
      <c r="H8" s="361"/>
      <c r="I8" s="361"/>
      <c r="J8" s="361"/>
      <c r="K8" s="361"/>
    </row>
    <row r="9" spans="1:11" ht="19.5" customHeight="1" x14ac:dyDescent="0.25">
      <c r="A9" s="362" t="s">
        <v>915</v>
      </c>
      <c r="B9" s="362"/>
      <c r="C9" s="362"/>
      <c r="D9" s="361" t="str">
        <f>Capa!C15</f>
        <v>5ª/GRD/UEP</v>
      </c>
      <c r="E9" s="361"/>
      <c r="F9" s="361"/>
      <c r="G9" s="361"/>
      <c r="H9" s="361"/>
      <c r="I9" s="361"/>
      <c r="J9" s="361"/>
      <c r="K9" s="361"/>
    </row>
    <row r="10" spans="1:11" ht="24.75" customHeight="1" x14ac:dyDescent="0.25">
      <c r="A10" s="362" t="s">
        <v>896</v>
      </c>
      <c r="B10" s="362"/>
      <c r="C10" s="362"/>
      <c r="D10" s="361" t="str">
        <f>Capa!C16</f>
        <v>5ª/GRD</v>
      </c>
      <c r="E10" s="361"/>
      <c r="F10" s="361"/>
      <c r="G10" s="361"/>
      <c r="H10" s="361"/>
      <c r="I10" s="361"/>
      <c r="J10" s="361"/>
      <c r="K10" s="361"/>
    </row>
    <row r="11" spans="1:11" ht="18.75" x14ac:dyDescent="0.3">
      <c r="A11" s="132"/>
      <c r="B11" s="133"/>
      <c r="C11" s="133"/>
      <c r="D11" s="28"/>
      <c r="E11" s="28"/>
      <c r="F11" s="28"/>
      <c r="G11" s="28"/>
      <c r="H11" s="28"/>
      <c r="I11" s="28"/>
      <c r="J11" s="28"/>
      <c r="K11" s="28"/>
    </row>
    <row r="12" spans="1:11" ht="49.5" customHeight="1" x14ac:dyDescent="0.25">
      <c r="A12" s="134" t="s">
        <v>1122</v>
      </c>
      <c r="B12" s="134" t="s">
        <v>921</v>
      </c>
      <c r="C12" s="134" t="s">
        <v>1113</v>
      </c>
      <c r="D12" s="134" t="s">
        <v>1116</v>
      </c>
      <c r="E12" s="134" t="s">
        <v>143</v>
      </c>
      <c r="F12" s="134" t="s">
        <v>1119</v>
      </c>
      <c r="G12" s="134" t="s">
        <v>144</v>
      </c>
      <c r="H12" s="134" t="s">
        <v>196</v>
      </c>
      <c r="I12" s="134" t="s">
        <v>1080</v>
      </c>
      <c r="J12" s="134" t="s">
        <v>1120</v>
      </c>
      <c r="K12" s="134" t="s">
        <v>1121</v>
      </c>
    </row>
    <row r="13" spans="1:11" ht="140.25" customHeight="1" x14ac:dyDescent="0.25">
      <c r="A13" s="135" t="str">
        <f>IF(('Mapeamento de Riscos'!A8)&gt;0,'Mapeamento de Riscos'!A8,"")</f>
        <v>RC001</v>
      </c>
      <c r="B13" s="135" t="str">
        <f>IF('Mapeamento de Riscos'!B8&gt;0,'Mapeamento de Riscos'!B8,"")</f>
        <v>Seleção de fornecedores e contratação</v>
      </c>
      <c r="C13" s="23" t="str">
        <f>IF(('Mapeamento de Riscos'!E8)&gt;0,('Mapeamento de Riscos'!E8),"")</f>
        <v>Empresa vencedora contratada incapaz de executar o contrato; falta de capacidade operacional da empresa contratada.</v>
      </c>
      <c r="D13" s="23" t="str">
        <f>IF(('Mapeamento de Riscos'!F8)&gt;0,('Mapeamento de Riscos'!F8),"")</f>
        <v>Poderá ocorrer imprevisibilidade na aquisição ou/e entrega de bens e serviços</v>
      </c>
      <c r="E13" s="23" t="str">
        <f>IF(('Mapeamento de Riscos'!H8)&gt;0,('Mapeamento de Riscos'!H8),"")</f>
        <v>1. Não entrega de bens e serviços à sociedade em função da não assinatura do contrato ou impossibilidade de execução contratual;
2. Não obtenção do objeto pretendido e descumprimento pela contratada das obrigações previstas no contrato.</v>
      </c>
      <c r="F13" s="135" t="str">
        <f>IF(('Mapeamento de Riscos'!I8)&gt;0,('Mapeamento de Riscos'!I8),"")</f>
        <v>Contratada</v>
      </c>
      <c r="G13" s="135" t="str">
        <f>IF(('Mapeamento de Riscos'!J8)&gt;0,('Mapeamento de Riscos'!J8),"")</f>
        <v>3- Média</v>
      </c>
      <c r="H13" s="135" t="str">
        <f>IF(('Mapeamento de Riscos'!U8)&gt;0,('Mapeamento de Riscos'!U8),"")</f>
        <v>2- Pequeno</v>
      </c>
      <c r="I13" s="135" t="str">
        <f>IF(('Mapeamento de Riscos'!AF8)&gt;0,('Mapeamento de Riscos'!AF8),"")</f>
        <v>Risco Moderado</v>
      </c>
      <c r="J13" s="135" t="str">
        <f>IF('Mapeamento de Riscos'!AH8&gt;0,'Mapeamento de Riscos'!AH8,"")</f>
        <v>Mitigar</v>
      </c>
      <c r="K13" s="136" t="str">
        <f>IF('Mapeamento de Riscos'!AI8&gt;0,(O54&amp;" PREVENTIVO:  "&amp;'Mapeamento de Riscos'!AI8&amp;"
 ATENUANTE: "&amp;'Mapeamento de Riscos'!AK8&amp;""""),"")</f>
        <v xml:space="preserve"> PREVENTIVO:  Realizar análise criteriosa de capacidade técnica e financeira da empresa durante o processo de licitação; exigir garantias contratuais.
 ATENUANTE: Substituição da empresa contratada; aplicação de multas; execução de garantias."</v>
      </c>
    </row>
    <row r="14" spans="1:11" ht="80.25" customHeight="1" x14ac:dyDescent="0.25">
      <c r="A14" s="135" t="str">
        <f>IF(('Mapeamento de Riscos'!A9)&gt;0,'Mapeamento de Riscos'!A9,"")</f>
        <v>RC002</v>
      </c>
      <c r="B14" s="135" t="str">
        <f>IF('Mapeamento de Riscos'!B9&gt;0,'Mapeamento de Riscos'!B9,"")</f>
        <v>Seleção de fornecedores e contratação</v>
      </c>
      <c r="C14" s="23" t="str">
        <f>IF(('Mapeamento de Riscos'!E9)&gt;0,('Mapeamento de Riscos'!E9),"")</f>
        <v>Empresa vencedora que apresentar proposta com impacto em seus lucros e com baixa capacidade de execução.</v>
      </c>
      <c r="D14" s="23" t="str">
        <f>IF(('Mapeamento de Riscos'!F9)&gt;0,('Mapeamento de Riscos'!F9),"")</f>
        <v>Poderá ocorrer imprevisibilidade na aquisição ou/e entrega de bens e serviços</v>
      </c>
      <c r="E14" s="23" t="str">
        <f>IF(('Mapeamento de Riscos'!H9)&gt;0,('Mapeamento de Riscos'!H9),"")</f>
        <v>1. Não entrega de bens e serviços à sociedade em função da não assinatura do contrato ou impossibilidade de execução contratual.</v>
      </c>
      <c r="F14" s="135" t="str">
        <f>IF(('Mapeamento de Riscos'!I9)&gt;0,('Mapeamento de Riscos'!I9),"")</f>
        <v>Contratada</v>
      </c>
      <c r="G14" s="135" t="str">
        <f>IF(('Mapeamento de Riscos'!J9)&gt;0,('Mapeamento de Riscos'!J9),"")</f>
        <v>2- Baixa</v>
      </c>
      <c r="H14" s="135" t="str">
        <f>IF(('Mapeamento de Riscos'!U9)&gt;0,('Mapeamento de Riscos'!U9),"")</f>
        <v>2- Pequeno</v>
      </c>
      <c r="I14" s="135" t="str">
        <f>IF(('Mapeamento de Riscos'!AF9)&gt;0,('Mapeamento de Riscos'!AF9),"")</f>
        <v>Risco Moderado</v>
      </c>
      <c r="J14" s="135" t="str">
        <f>IF('Mapeamento de Riscos'!AH9&gt;0,'Mapeamento de Riscos'!AH9,"")</f>
        <v>Mitigar</v>
      </c>
      <c r="K14" s="136" t="str">
        <f>IF('Mapeamento de Riscos'!AI9&gt;0,(O55&amp;" PREVENTIVO:  "&amp;'Mapeamento de Riscos'!AI9&amp;"
 ATENUANTE: "&amp;'Mapeamento de Riscos'!AK9&amp;""""),"")</f>
        <v xml:space="preserve"> PREVENTIVO:  Verificação de viabilidade da proposta; exigência de planilhas detalhadas de custos.
 ATENUANTE: Reequilíbrio econômico-financeiro; renegociação de prazos e condições."</v>
      </c>
    </row>
    <row r="15" spans="1:11" ht="78" customHeight="1" x14ac:dyDescent="0.25">
      <c r="A15" s="135" t="str">
        <f>IF(('Mapeamento de Riscos'!A10)&gt;0,'Mapeamento de Riscos'!A10,"")</f>
        <v>RC003</v>
      </c>
      <c r="B15" s="135" t="str">
        <f>IF('Mapeamento de Riscos'!B10&gt;0,'Mapeamento de Riscos'!B10,"")</f>
        <v>Gestão e fiscalização do contrato</v>
      </c>
      <c r="C15" s="23" t="str">
        <f>IF(('Mapeamento de Riscos'!E10)&gt;0,('Mapeamento de Riscos'!E10),"")</f>
        <v xml:space="preserve">Demora na emissão da Ordem de Fornecimento ou da Ordem de Serviço </v>
      </c>
      <c r="D15" s="23" t="str">
        <f>IF(('Mapeamento de Riscos'!F10)&gt;0,('Mapeamento de Riscos'!F10),"")</f>
        <v>Poderá ocorrer imprevisibilidade nos pagamentos</v>
      </c>
      <c r="E15" s="23" t="str">
        <f>IF(('Mapeamento de Riscos'!H10)&gt;0,('Mapeamento de Riscos'!H10),"")</f>
        <v>1. Atraso no fornecimento do bem ou no início da execução dos serviços contratados e alteração de preços, devido prazo de validade dos valores da proposta vencidos.</v>
      </c>
      <c r="F15" s="135" t="str">
        <f>IF(('Mapeamento de Riscos'!I10)&gt;0,('Mapeamento de Riscos'!I10),"")</f>
        <v>Contratante</v>
      </c>
      <c r="G15" s="135" t="str">
        <f>IF(('Mapeamento de Riscos'!J10)&gt;0,('Mapeamento de Riscos'!J10),"")</f>
        <v>2- Baixa</v>
      </c>
      <c r="H15" s="135" t="str">
        <f>IF(('Mapeamento de Riscos'!U10)&gt;0,('Mapeamento de Riscos'!U10),"")</f>
        <v>2- Pequeno</v>
      </c>
      <c r="I15" s="135" t="str">
        <f>IF(('Mapeamento de Riscos'!AF10)&gt;0,('Mapeamento de Riscos'!AF10),"")</f>
        <v>Risco Baixo</v>
      </c>
      <c r="J15" s="135" t="str">
        <f>IF('Mapeamento de Riscos'!AH10&gt;0,'Mapeamento de Riscos'!AH10,"")</f>
        <v>Evitar</v>
      </c>
      <c r="K15" s="136" t="str">
        <f>IF('Mapeamento de Riscos'!AI10&gt;0,(O56&amp;" PREVENTIVO:  "&amp;'Mapeamento de Riscos'!AI10&amp;"
 ATENUANTE: "&amp;'Mapeamento de Riscos'!AK10&amp;""""),"")</f>
        <v xml:space="preserve"> PREVENTIVO:  Estabelecimento de prazos internos para emissão; acompanhamento de processos.
 ATENUANTE: Ajuste de cronograma; compensação por atrasos."</v>
      </c>
    </row>
    <row r="16" spans="1:11" ht="94.5" customHeight="1" x14ac:dyDescent="0.25">
      <c r="A16" s="135" t="str">
        <f>IF(('Mapeamento de Riscos'!A11)&gt;0,'Mapeamento de Riscos'!A11,"")</f>
        <v>RC004</v>
      </c>
      <c r="B16" s="135" t="str">
        <f>IF('Mapeamento de Riscos'!B11&gt;0,'Mapeamento de Riscos'!B11,"")</f>
        <v>Gestão e fiscalização do contrato</v>
      </c>
      <c r="C16" s="23" t="str">
        <f>IF(('Mapeamento de Riscos'!E11)&gt;0,('Mapeamento de Riscos'!E11),"")</f>
        <v xml:space="preserve">Não padronização nos Termos de Referência, dos procedimentos técnicos para execução dos serviços de cada tipo de pavimento. </v>
      </c>
      <c r="D16" s="23" t="str">
        <f>IF(('Mapeamento de Riscos'!F11)&gt;0,('Mapeamento de Riscos'!F11),"")</f>
        <v>Poderá ocorrer ineficiência das ações e projetos</v>
      </c>
      <c r="E16" s="23" t="str">
        <f>IF(('Mapeamento de Riscos'!H11)&gt;0,('Mapeamento de Riscos'!H11),"")</f>
        <v>1. Divergências nas especificações de serviços, resultando em variação no custo de pavimentação para o mesmo tipo de pavimento
2. Variação no custo do serviço de projeto executivo em orçamentos de pavimentação entre as diversas áreas da Codevasf 
3. Utilização de soluções antieconômicas nos termos de referência sem a devida avaliação pelas equipes técnicas.</v>
      </c>
      <c r="F16" s="135" t="str">
        <f>IF(('Mapeamento de Riscos'!I11)&gt;0,('Mapeamento de Riscos'!I11),"")</f>
        <v>Contratante</v>
      </c>
      <c r="G16" s="135" t="str">
        <f>IF(('Mapeamento de Riscos'!J11)&gt;0,('Mapeamento de Riscos'!J11),"")</f>
        <v>2- Baixa</v>
      </c>
      <c r="H16" s="135" t="str">
        <f>IF(('Mapeamento de Riscos'!U11)&gt;0,('Mapeamento de Riscos'!U11),"")</f>
        <v>3- Moderado</v>
      </c>
      <c r="I16" s="135" t="str">
        <f>IF(('Mapeamento de Riscos'!AF11)&gt;0,('Mapeamento de Riscos'!AF11),"")</f>
        <v>Risco Moderado</v>
      </c>
      <c r="J16" s="135" t="str">
        <f>IF('Mapeamento de Riscos'!AH11&gt;0,'Mapeamento de Riscos'!AH11,"")</f>
        <v>Aceitar</v>
      </c>
      <c r="K16" s="136" t="str">
        <f>IF('Mapeamento de Riscos'!AI11&gt;0,(O57&amp;" PREVENTIVO:  "&amp;'Mapeamento de Riscos'!AI11&amp;"
 ATENUANTE: "&amp;'Mapeamento de Riscos'!AK11&amp;""""),"")</f>
        <v xml:space="preserve"> PREVENTIVO:  Revisão e padronização rigorosa dos Termos de Referência antes das licitações.
 ATENUANTE: Ajustes nos termos ao longo da execução e renegociação das condições de contrato."</v>
      </c>
    </row>
    <row r="17" spans="1:11" ht="93" customHeight="1" x14ac:dyDescent="0.25">
      <c r="A17" s="135" t="str">
        <f>IF(('Mapeamento de Riscos'!A12)&gt;0,'Mapeamento de Riscos'!A12,"")</f>
        <v>RC005</v>
      </c>
      <c r="B17" s="135" t="str">
        <f>IF('Mapeamento de Riscos'!B12&gt;0,'Mapeamento de Riscos'!B12,"")</f>
        <v>Gestão e fiscalização do contrato</v>
      </c>
      <c r="C17" s="23" t="str">
        <f>IF(('Mapeamento de Riscos'!E12)&gt;0,('Mapeamento de Riscos'!E12),"")</f>
        <v>Atrasos/falhas na regularização fundiária e/ou atrasos nas liberações das áreas para execução dos serviços, desde que não haja responsabilidade da Contratada.</v>
      </c>
      <c r="D17" s="23" t="str">
        <f>IF(('Mapeamento de Riscos'!F12)&gt;0,('Mapeamento de Riscos'!F12),"")</f>
        <v>Poderá ocorrer atraso na execução do serviço</v>
      </c>
      <c r="E17" s="23" t="str">
        <f>IF(('Mapeamento de Riscos'!H12)&gt;0,('Mapeamento de Riscos'!H12),"")</f>
        <v>Alterações no projeto.
Acréscimo nos custos da obra.</v>
      </c>
      <c r="F17" s="135" t="str">
        <f>IF(('Mapeamento de Riscos'!I12)&gt;0,('Mapeamento de Riscos'!I12),"")</f>
        <v>Contratante</v>
      </c>
      <c r="G17" s="135" t="str">
        <f>IF(('Mapeamento de Riscos'!J12)&gt;0,('Mapeamento de Riscos'!J12),"")</f>
        <v>3- Média</v>
      </c>
      <c r="H17" s="135" t="str">
        <f>IF(('Mapeamento de Riscos'!U12)&gt;0,('Mapeamento de Riscos'!U12),"")</f>
        <v>3- Moderado</v>
      </c>
      <c r="I17" s="135" t="str">
        <f>IF(('Mapeamento de Riscos'!AF12)&gt;0,('Mapeamento de Riscos'!AF12),"")</f>
        <v>Risco Moderado</v>
      </c>
      <c r="J17" s="135" t="str">
        <f>IF('Mapeamento de Riscos'!AH12&gt;0,'Mapeamento de Riscos'!AH12,"")</f>
        <v>Mitigar</v>
      </c>
      <c r="K17" s="136" t="str">
        <f>IF('Mapeamento de Riscos'!AI12&gt;0,(O58&amp;" PREVENTIVO:  "&amp;'Mapeamento de Riscos'!AI12&amp;"
 ATENUANTE: "&amp;'Mapeamento de Riscos'!AK12&amp;""""),"")</f>
        <v xml:space="preserve"> PREVENTIVO:  Regularização fundiária prévia à execução da obra.
 ATENUANTE: Possibilidade de alteração contratual (excepcional), novo cronograma físico-financeiro, aditivo de prazo e/ou suspensão temporária do contrato por parte da Contratante."</v>
      </c>
    </row>
    <row r="18" spans="1:11" ht="93.75" customHeight="1" x14ac:dyDescent="0.25">
      <c r="A18" s="135" t="str">
        <f>IF(('Mapeamento de Riscos'!A13)&gt;0,'Mapeamento de Riscos'!A13,"")</f>
        <v>RC006</v>
      </c>
      <c r="B18" s="135" t="str">
        <f>IF('Mapeamento de Riscos'!B13&gt;0,'Mapeamento de Riscos'!B13,"")</f>
        <v>Gestão e fiscalização do contrato</v>
      </c>
      <c r="C18" s="23" t="str">
        <f>IF(('Mapeamento de Riscos'!E13)&gt;0,('Mapeamento de Riscos'!E13),"")</f>
        <v>Atraso no cumprimento das condicionandes da licença ambiental e/ou dos requisitos técnicos dos órgãos envolvidos (prefeitura, órgão ambiental, DNIT, IPHAN, DER, etc)</v>
      </c>
      <c r="D18" s="23" t="str">
        <f>IF(('Mapeamento de Riscos'!F13)&gt;0,('Mapeamento de Riscos'!F13),"")</f>
        <v>Poderá ocorrer atraso na execução do serviço</v>
      </c>
      <c r="E18" s="23" t="str">
        <f>IF(('Mapeamento de Riscos'!H13)&gt;0,('Mapeamento de Riscos'!H13),"")</f>
        <v>Atraso na execução da obra;
Impossibilidade de execução;
Aditivo ao contrato;
Acréscimos no prazo.</v>
      </c>
      <c r="F18" s="135" t="str">
        <f>IF(('Mapeamento de Riscos'!I13)&gt;0,('Mapeamento de Riscos'!I13),"")</f>
        <v>Contratante</v>
      </c>
      <c r="G18" s="135" t="str">
        <f>IF(('Mapeamento de Riscos'!J13)&gt;0,('Mapeamento de Riscos'!J13),"")</f>
        <v>1- Muito baixa</v>
      </c>
      <c r="H18" s="135" t="str">
        <f>IF(('Mapeamento de Riscos'!U13)&gt;0,('Mapeamento de Riscos'!U13),"")</f>
        <v>3- Moderado</v>
      </c>
      <c r="I18" s="135" t="str">
        <f>IF(('Mapeamento de Riscos'!AF13)&gt;0,('Mapeamento de Riscos'!AF13),"")</f>
        <v>Risco Baixo</v>
      </c>
      <c r="J18" s="135" t="str">
        <f>IF('Mapeamento de Riscos'!AH13&gt;0,'Mapeamento de Riscos'!AH13,"")</f>
        <v>Mitigar</v>
      </c>
      <c r="K18" s="136" t="str">
        <f>IF('Mapeamento de Riscos'!AI13&gt;0,(O59&amp;" PREVENTIVO:  "&amp;'Mapeamento de Riscos'!AI13&amp;"
 ATENUANTE: "&amp;'Mapeamento de Riscos'!AK13&amp;""""),"")</f>
        <v xml:space="preserve"> PREVENTIVO:  Monitoramento contínuo de conformidade legal; obtenção antecipada de todas as licenças.
 ATENUANTE: Regularização e obtenção imediata das licenças faltantes; ajuste de cronograma."</v>
      </c>
    </row>
    <row r="19" spans="1:11" ht="57.75" customHeight="1" x14ac:dyDescent="0.25">
      <c r="A19" s="135" t="str">
        <f>IF(('Mapeamento de Riscos'!A14)&gt;0,'Mapeamento de Riscos'!A14,"")</f>
        <v>RC007</v>
      </c>
      <c r="B19" s="135" t="str">
        <f>IF('Mapeamento de Riscos'!B14&gt;0,'Mapeamento de Riscos'!B14,"")</f>
        <v>Gestão e fiscalização do contrato</v>
      </c>
      <c r="C19" s="23" t="str">
        <f>IF(('Mapeamento de Riscos'!E14)&gt;0,('Mapeamento de Riscos'!E14),"")</f>
        <v>Fatos caracterizados na legislação vigente como "Fatos Príncipe"</v>
      </c>
      <c r="D19" s="23" t="str">
        <f>IF(('Mapeamento de Riscos'!F14)&gt;0,('Mapeamento de Riscos'!F14),"")</f>
        <v>Poderá ocorrer acréscimo dos custos operacionais</v>
      </c>
      <c r="E19" s="23" t="str">
        <f>IF(('Mapeamento de Riscos'!H14)&gt;0,('Mapeamento de Riscos'!H14),"")</f>
        <v>Atraso na execução da obra;
Aditivo ao contrato.</v>
      </c>
      <c r="F19" s="135" t="str">
        <f>IF(('Mapeamento de Riscos'!I14)&gt;0,('Mapeamento de Riscos'!I14),"")</f>
        <v>Contratante</v>
      </c>
      <c r="G19" s="135" t="str">
        <f>IF(('Mapeamento de Riscos'!J14)&gt;0,('Mapeamento de Riscos'!J14),"")</f>
        <v>2- Baixa</v>
      </c>
      <c r="H19" s="135" t="str">
        <f>IF(('Mapeamento de Riscos'!U14)&gt;0,('Mapeamento de Riscos'!U14),"")</f>
        <v>3- Moderado</v>
      </c>
      <c r="I19" s="135" t="str">
        <f>IF(('Mapeamento de Riscos'!AF14)&gt;0,('Mapeamento de Riscos'!AF14),"")</f>
        <v>Risco Moderado</v>
      </c>
      <c r="J19" s="135" t="str">
        <f>IF('Mapeamento de Riscos'!AH14&gt;0,'Mapeamento de Riscos'!AH14,"")</f>
        <v>Mitigar</v>
      </c>
      <c r="K19" s="136" t="str">
        <f>IF('Mapeamento de Riscos'!AI14&gt;0,(O60&amp;" PREVENTIVO:  "&amp;'Mapeamento de Riscos'!AI14&amp;"
 ATENUANTE: "&amp;'Mapeamento de Riscos'!AK14&amp;""""),"")</f>
        <v xml:space="preserve"> PREVENTIVO:  Não há.
 ATENUANTE: "</v>
      </c>
    </row>
    <row r="20" spans="1:11" ht="84" customHeight="1" x14ac:dyDescent="0.25">
      <c r="A20" s="135" t="str">
        <f>IF(('Mapeamento de Riscos'!A15)&gt;0,'Mapeamento de Riscos'!A15,"")</f>
        <v>RC008</v>
      </c>
      <c r="B20" s="135" t="str">
        <f>IF('Mapeamento de Riscos'!B15&gt;0,'Mapeamento de Riscos'!B15,"")</f>
        <v>Fase preliminar da contratação - Planejamento</v>
      </c>
      <c r="C20" s="23" t="str">
        <f>IF(('Mapeamento de Riscos'!E15)&gt;0,('Mapeamento de Riscos'!E15),"")</f>
        <v>Revisão de normas técnicas que gerem alterações nas estimativas de custo do(s) serviço(s).</v>
      </c>
      <c r="D20" s="23" t="str">
        <f>IF(('Mapeamento de Riscos'!F15)&gt;0,('Mapeamento de Riscos'!F15),"")</f>
        <v>Poderá ocorrer acréscimo dos custos operacionais</v>
      </c>
      <c r="E20" s="23" t="str">
        <f>IF(('Mapeamento de Riscos'!H15)&gt;0,('Mapeamento de Riscos'!H15),"")</f>
        <v>Aumento nos custos dos serviços - necessidade de complementação orçamentária;
Aditivo ao contrato.</v>
      </c>
      <c r="F20" s="135" t="str">
        <f>IF(('Mapeamento de Riscos'!I15)&gt;0,('Mapeamento de Riscos'!I15),"")</f>
        <v>Compartilhado</v>
      </c>
      <c r="G20" s="135" t="str">
        <f>IF(('Mapeamento de Riscos'!J15)&gt;0,('Mapeamento de Riscos'!J15),"")</f>
        <v>1- Muito baixa</v>
      </c>
      <c r="H20" s="135" t="str">
        <f>IF(('Mapeamento de Riscos'!U15)&gt;0,('Mapeamento de Riscos'!U15),"")</f>
        <v>2- Pequeno</v>
      </c>
      <c r="I20" s="135" t="str">
        <f>IF(('Mapeamento de Riscos'!AF15)&gt;0,('Mapeamento de Riscos'!AF15),"")</f>
        <v>Risco Baixo</v>
      </c>
      <c r="J20" s="135" t="str">
        <f>IF('Mapeamento de Riscos'!AH15&gt;0,'Mapeamento de Riscos'!AH15,"")</f>
        <v>Aceitar</v>
      </c>
      <c r="K20" s="136" t="str">
        <f>IF('Mapeamento de Riscos'!AI15&gt;0,(O61&amp;" PREVENTIVO:  "&amp;'Mapeamento de Riscos'!AI15&amp;"
 ATENUANTE: "&amp;'Mapeamento de Riscos'!AK15&amp;""""),"")</f>
        <v/>
      </c>
    </row>
    <row r="21" spans="1:11" ht="42" customHeight="1" x14ac:dyDescent="0.25">
      <c r="A21" s="135" t="str">
        <f>IF(('Mapeamento de Riscos'!A16)&gt;0,'Mapeamento de Riscos'!A16,"")</f>
        <v>RC009</v>
      </c>
      <c r="B21" s="135" t="str">
        <f>IF('Mapeamento de Riscos'!B16&gt;0,'Mapeamento de Riscos'!B16,"")</f>
        <v>Fase preliminar da contratação - Planejamento</v>
      </c>
      <c r="C21" s="23" t="str">
        <f>IF(('Mapeamento de Riscos'!E16)&gt;0,('Mapeamento de Riscos'!E16),"")</f>
        <v>Indisponibilidade orçamentária para realização de licitação.</v>
      </c>
      <c r="D21" s="23" t="str">
        <f>IF(('Mapeamento de Riscos'!F16)&gt;0,('Mapeamento de Riscos'!F16),"")</f>
        <v>Poderá ocorrer morosidade no processo e/ou atividade</v>
      </c>
      <c r="E21" s="23" t="str">
        <f>IF(('Mapeamento de Riscos'!H16)&gt;0,('Mapeamento de Riscos'!H16),"")</f>
        <v>Impossibilidade da contratação;</v>
      </c>
      <c r="F21" s="135" t="str">
        <f>IF(('Mapeamento de Riscos'!I16)&gt;0,('Mapeamento de Riscos'!I16),"")</f>
        <v>Contratante</v>
      </c>
      <c r="G21" s="135" t="str">
        <f>IF(('Mapeamento de Riscos'!J16)&gt;0,('Mapeamento de Riscos'!J16),"")</f>
        <v>2- Baixa</v>
      </c>
      <c r="H21" s="135" t="str">
        <f>IF(('Mapeamento de Riscos'!U16)&gt;0,('Mapeamento de Riscos'!U16),"")</f>
        <v>3- Moderado</v>
      </c>
      <c r="I21" s="135" t="str">
        <f>IF(('Mapeamento de Riscos'!AF16)&gt;0,('Mapeamento de Riscos'!AF16),"")</f>
        <v>Risco Moderado</v>
      </c>
      <c r="J21" s="135" t="str">
        <f>IF('Mapeamento de Riscos'!AH16&gt;0,'Mapeamento de Riscos'!AH16,"")</f>
        <v>Aceitar</v>
      </c>
      <c r="K21" s="136" t="str">
        <f>IF('Mapeamento de Riscos'!AI16&gt;0,(O62&amp;" PREVENTIVO:  "&amp;'Mapeamento de Riscos'!AI16&amp;"
 ATENUANTE: "&amp;'Mapeamento de Riscos'!AK16&amp;""""),"")</f>
        <v/>
      </c>
    </row>
    <row r="22" spans="1:11" ht="139.5" customHeight="1" x14ac:dyDescent="0.25">
      <c r="A22" s="135" t="str">
        <f>IF(('Mapeamento de Riscos'!A17)&gt;0,'Mapeamento de Riscos'!A17,"")</f>
        <v>RC010</v>
      </c>
      <c r="B22" s="135" t="str">
        <f>IF('Mapeamento de Riscos'!B17&gt;0,'Mapeamento de Riscos'!B17,"")</f>
        <v>Gestão e fiscalização do contrato</v>
      </c>
      <c r="C22" s="23" t="str">
        <f>IF(('Mapeamento de Riscos'!E17)&gt;0,('Mapeamento de Riscos'!E17),"")</f>
        <v>Necessidade de alterações contratuais qualitativas que decorram de revisões de projeto e/ou especificações, sem acréscimo de escopo ou transfiguração do objeto, e que sejam imprescindíveis para a funcionalidade plena do objeto contratado.</v>
      </c>
      <c r="D22" s="23" t="str">
        <f>IF(('Mapeamento de Riscos'!F17)&gt;0,('Mapeamento de Riscos'!F17),"")</f>
        <v>Poderá ocorrer atraso na execução do serviço</v>
      </c>
      <c r="E22" s="23" t="str">
        <f>IF(('Mapeamento de Riscos'!H17)&gt;0,('Mapeamento de Riscos'!H17),"")</f>
        <v>Aumento nos custos dos serviços - necessidade de complementação orçamentária;
Aditivo ao contrato.</v>
      </c>
      <c r="F22" s="135" t="str">
        <f>IF(('Mapeamento de Riscos'!I17)&gt;0,('Mapeamento de Riscos'!I17),"")</f>
        <v>Contratante</v>
      </c>
      <c r="G22" s="135" t="str">
        <f>IF(('Mapeamento de Riscos'!J17)&gt;0,('Mapeamento de Riscos'!J17),"")</f>
        <v>3- Média</v>
      </c>
      <c r="H22" s="135" t="str">
        <f>IF(('Mapeamento de Riscos'!U17)&gt;0,('Mapeamento de Riscos'!U17),"")</f>
        <v>2- Pequeno</v>
      </c>
      <c r="I22" s="135" t="str">
        <f>IF(('Mapeamento de Riscos'!AF17)&gt;0,('Mapeamento de Riscos'!AF17),"")</f>
        <v>Risco Moderado</v>
      </c>
      <c r="J22" s="135" t="str">
        <f>IF('Mapeamento de Riscos'!AH17&gt;0,'Mapeamento de Riscos'!AH17,"")</f>
        <v>Mitigar</v>
      </c>
      <c r="K22" s="136" t="str">
        <f>IF('Mapeamento de Riscos'!AI17&gt;0,(O63&amp;" PREVENTIVO:  "&amp;'Mapeamento de Riscos'!AI17&amp;"
 ATENUANTE: "&amp;'Mapeamento de Riscos'!AK17&amp;""""),"")</f>
        <v xml:space="preserve"> PREVENTIVO:  Revisão minuciosa dos projetos antes da assinatura do contrato.
 ATENUANTE: Formalizar aditivos contratuais e realizar as mudanças necessárias para garantir a funcionalidade do objeto."</v>
      </c>
    </row>
    <row r="23" spans="1:11" ht="169.5" customHeight="1" x14ac:dyDescent="0.25">
      <c r="A23" s="135" t="str">
        <f>IF(('Mapeamento de Riscos'!A18)&gt;0,'Mapeamento de Riscos'!A18,"")</f>
        <v>RC011</v>
      </c>
      <c r="B23" s="135" t="str">
        <f>IF('Mapeamento de Riscos'!B18&gt;0,'Mapeamento de Riscos'!B18,"")</f>
        <v>Gestão e fiscalização do contrato</v>
      </c>
      <c r="C23" s="23" t="str">
        <f>IF(('Mapeamento de Riscos'!E18)&gt;0,('Mapeamento de Riscos'!E18),"")</f>
        <v>Dificuldades de articulação junto a prefeitura, órgãos ambientais, corpo de bombeiros, concessionárias e de órgãos de controle e fiscalização, capazes de impactar o contrato, excetuando-se os casos decorrentes de ações ou omissões de responsabilidade da Contratada.</v>
      </c>
      <c r="D23" s="23" t="str">
        <f>IF(('Mapeamento de Riscos'!F18)&gt;0,('Mapeamento de Riscos'!F18),"")</f>
        <v>Poderá ocorrer acréscimo dos custos operacionais</v>
      </c>
      <c r="E23" s="23" t="str">
        <f>IF(('Mapeamento de Riscos'!H18)&gt;0,('Mapeamento de Riscos'!H18),"")</f>
        <v>Necessidade de complementação orçamentária;
Atraso na execução da obra;
Aditivo ao contrato.</v>
      </c>
      <c r="F23" s="135" t="str">
        <f>IF(('Mapeamento de Riscos'!I18)&gt;0,('Mapeamento de Riscos'!I18),"")</f>
        <v>Contratante</v>
      </c>
      <c r="G23" s="135" t="str">
        <f>IF(('Mapeamento de Riscos'!J18)&gt;0,('Mapeamento de Riscos'!J18),"")</f>
        <v>2- Baixa</v>
      </c>
      <c r="H23" s="135" t="str">
        <f>IF(('Mapeamento de Riscos'!U18)&gt;0,('Mapeamento de Riscos'!U18),"")</f>
        <v>2- Pequeno</v>
      </c>
      <c r="I23" s="135" t="str">
        <f>IF(('Mapeamento de Riscos'!AF18)&gt;0,('Mapeamento de Riscos'!AF18),"")</f>
        <v>Risco Moderado</v>
      </c>
      <c r="J23" s="135" t="str">
        <f>IF('Mapeamento de Riscos'!AH18&gt;0,'Mapeamento de Riscos'!AH18,"")</f>
        <v>Mitigar</v>
      </c>
      <c r="K23" s="136" t="str">
        <f>IF('Mapeamento de Riscos'!AI18&gt;0,(O64&amp;" PREVENTIVO:  "&amp;'Mapeamento de Riscos'!AI18&amp;"
 ATENUANTE: "&amp;'Mapeamento de Riscos'!AK18&amp;""""),"")</f>
        <v xml:space="preserve"> PREVENTIVO:  Estabelecimento de um canal de comunicação e parceria com órgãos locais.
 ATENUANTE: Reavaliação dos prazos e negociações diretas com as partes envolvidas."</v>
      </c>
    </row>
    <row r="24" spans="1:11" ht="93.75" customHeight="1" x14ac:dyDescent="0.25">
      <c r="A24" s="135" t="str">
        <f>IF(('Mapeamento de Riscos'!A19)&gt;0,'Mapeamento de Riscos'!A19,"")</f>
        <v>RC012</v>
      </c>
      <c r="B24" s="135" t="str">
        <f>IF('Mapeamento de Riscos'!B19&gt;0,'Mapeamento de Riscos'!B19,"")</f>
        <v>Gestão e fiscalização do contrato</v>
      </c>
      <c r="C24" s="23" t="str">
        <f>IF(('Mapeamento de Riscos'!E19)&gt;0,('Mapeamento de Riscos'!E19),"")</f>
        <v>Divergências nos quantitativos estimados inerentes às distâncias médias de transporte entre jazidas, bota-foras e/ou áreas de depósito de materiais escavados (solos).</v>
      </c>
      <c r="D24" s="23" t="str">
        <f>IF(('Mapeamento de Riscos'!F19)&gt;0,('Mapeamento de Riscos'!F19),"")</f>
        <v>Poderá ocorrer acréscimo dos custos operacionais</v>
      </c>
      <c r="E24" s="23" t="str">
        <f>IF(('Mapeamento de Riscos'!H19)&gt;0,('Mapeamento de Riscos'!H19),"")</f>
        <v>Aumento nos custos dos serviços - necessidade de complementação orçamentária;
Aditivo ao contrato.</v>
      </c>
      <c r="F24" s="135" t="str">
        <f>IF(('Mapeamento de Riscos'!I19)&gt;0,('Mapeamento de Riscos'!I19),"")</f>
        <v>Contratante</v>
      </c>
      <c r="G24" s="135" t="str">
        <f>IF(('Mapeamento de Riscos'!J19)&gt;0,('Mapeamento de Riscos'!J19),"")</f>
        <v>3- Média</v>
      </c>
      <c r="H24" s="135" t="str">
        <f>IF(('Mapeamento de Riscos'!U19)&gt;0,('Mapeamento de Riscos'!U19),"")</f>
        <v>3- Moderado</v>
      </c>
      <c r="I24" s="135" t="str">
        <f>IF(('Mapeamento de Riscos'!AF19)&gt;0,('Mapeamento de Riscos'!AF19),"")</f>
        <v>Risco Moderado</v>
      </c>
      <c r="J24" s="135" t="str">
        <f>IF('Mapeamento de Riscos'!AH19&gt;0,'Mapeamento de Riscos'!AH19,"")</f>
        <v>Mitigar</v>
      </c>
      <c r="K24" s="136" t="str">
        <f>IF('Mapeamento de Riscos'!AI19&gt;0,(O65&amp;" PREVENTIVO:  "&amp;'Mapeamento de Riscos'!AI19&amp;"
 ATENUANTE: "&amp;'Mapeamento de Riscos'!AK19&amp;""""),"")</f>
        <v/>
      </c>
    </row>
    <row r="25" spans="1:11" ht="123.75" customHeight="1" x14ac:dyDescent="0.25">
      <c r="A25" s="135" t="str">
        <f>IF(('Mapeamento de Riscos'!A20)&gt;0,'Mapeamento de Riscos'!A20,"")</f>
        <v>RC013</v>
      </c>
      <c r="B25" s="135" t="str">
        <f>IF('Mapeamento de Riscos'!B20&gt;0,'Mapeamento de Riscos'!B20,"")</f>
        <v>Gestão e fiscalização do contrato</v>
      </c>
      <c r="C25" s="23" t="str">
        <f>IF(('Mapeamento de Riscos'!E20)&gt;0,('Mapeamento de Riscos'!E20),"")</f>
        <v>Acréscimos ou supressões de quantitativos de serviços já previstos no contrato, sem mudança de escopo ou transfiguração do objeto, e que sejam imprescindíveis para a funcionalidade plena do objeto contratado.</v>
      </c>
      <c r="D25" s="23" t="str">
        <f>IF(('Mapeamento de Riscos'!F20)&gt;0,('Mapeamento de Riscos'!F20),"")</f>
        <v>Poderá ocorrer acréscimo dos custos operacionais</v>
      </c>
      <c r="E25" s="23" t="str">
        <f>IF(('Mapeamento de Riscos'!H20)&gt;0,('Mapeamento de Riscos'!H20),"")</f>
        <v>Aumento nos custos dos serviços - necessidade de complementação orçamentária;
Aditivo ao contrato.</v>
      </c>
      <c r="F25" s="135" t="str">
        <f>IF(('Mapeamento de Riscos'!I20)&gt;0,('Mapeamento de Riscos'!I20),"")</f>
        <v>Contratante</v>
      </c>
      <c r="G25" s="135" t="str">
        <f>IF(('Mapeamento de Riscos'!J20)&gt;0,('Mapeamento de Riscos'!J20),"")</f>
        <v>3- Média</v>
      </c>
      <c r="H25" s="135" t="str">
        <f>IF(('Mapeamento de Riscos'!U20)&gt;0,('Mapeamento de Riscos'!U20),"")</f>
        <v>3- Moderado</v>
      </c>
      <c r="I25" s="135" t="str">
        <f>IF(('Mapeamento de Riscos'!AF20)&gt;0,('Mapeamento de Riscos'!AF20),"")</f>
        <v>Risco Moderado</v>
      </c>
      <c r="J25" s="135" t="str">
        <f>IF('Mapeamento de Riscos'!AH20&gt;0,'Mapeamento de Riscos'!AH20,"")</f>
        <v>Aceitar</v>
      </c>
      <c r="K25" s="136" t="str">
        <f>IF('Mapeamento de Riscos'!AI20&gt;0,(O66&amp;" PREVENTIVO:  "&amp;'Mapeamento de Riscos'!AI20&amp;"
 ATENUANTE: "&amp;'Mapeamento de Riscos'!AK20&amp;""""),"")</f>
        <v/>
      </c>
    </row>
    <row r="26" spans="1:11" ht="93" customHeight="1" x14ac:dyDescent="0.25">
      <c r="A26" s="135" t="str">
        <f>IF(('Mapeamento de Riscos'!A21)&gt;0,'Mapeamento de Riscos'!A21,"")</f>
        <v>RC014</v>
      </c>
      <c r="B26" s="135" t="str">
        <f>IF('Mapeamento de Riscos'!B21&gt;0,'Mapeamento de Riscos'!B21,"")</f>
        <v>Gestão e fiscalização do contrato</v>
      </c>
      <c r="C26" s="23" t="str">
        <f>IF(('Mapeamento de Riscos'!E21)&gt;0,('Mapeamento de Riscos'!E21),"")</f>
        <v>Baixa efetividade na aplicação dos critérios técnicos e procedimentos estabelecidos para definição dos quantitativos dos serviços de transporte de material – DMTs.</v>
      </c>
      <c r="D26" s="23" t="str">
        <f>IF(('Mapeamento de Riscos'!F21)&gt;0,('Mapeamento de Riscos'!F21),"")</f>
        <v>Poderá ocorrer ineficiência das ações e projetos</v>
      </c>
      <c r="E26" s="23" t="str">
        <f>IF(('Mapeamento de Riscos'!H21)&gt;0,('Mapeamento de Riscos'!H21),"")</f>
        <v>1. Pagamento indevido do serviço de transporte de material betuminoso;
2. Pagamento de serviço de ligante asfáltico com percentual em desconformidade com os normativos técnicos; 
3. Descumprimento de procedimentos legais previstos pelos órgãos de controle.</v>
      </c>
      <c r="F26" s="135" t="str">
        <f>IF(('Mapeamento de Riscos'!I21)&gt;0,('Mapeamento de Riscos'!I21),"")</f>
        <v>Contratada</v>
      </c>
      <c r="G26" s="135" t="str">
        <f>IF(('Mapeamento de Riscos'!J21)&gt;0,('Mapeamento de Riscos'!J21),"")</f>
        <v>3- Média</v>
      </c>
      <c r="H26" s="135" t="str">
        <f>IF(('Mapeamento de Riscos'!U21)&gt;0,('Mapeamento de Riscos'!U21),"")</f>
        <v>3- Moderado</v>
      </c>
      <c r="I26" s="135" t="str">
        <f>IF(('Mapeamento de Riscos'!AF21)&gt;0,('Mapeamento de Riscos'!AF21),"")</f>
        <v>Risco Moderado</v>
      </c>
      <c r="J26" s="135" t="str">
        <f>IF('Mapeamento de Riscos'!AH21&gt;0,'Mapeamento de Riscos'!AH21,"")</f>
        <v>Aceitar</v>
      </c>
      <c r="K26" s="136" t="str">
        <f>IF('Mapeamento de Riscos'!AI21&gt;0,(O67&amp;" PREVENTIVO:  "&amp;'Mapeamento de Riscos'!AI21&amp;"
 ATENUANTE: "&amp;'Mapeamento de Riscos'!AK21&amp;""""),"")</f>
        <v xml:space="preserve"> PREVENTIVO:  Implementar treinamento constante e auditorias periódicas.
 ATENUANTE: Corrigir os métodos de trabalho e rever os critérios técnicos em tempo hábil."</v>
      </c>
    </row>
    <row r="27" spans="1:11" ht="93.75" customHeight="1" x14ac:dyDescent="0.25">
      <c r="A27" s="135" t="str">
        <f>IF(('Mapeamento de Riscos'!A22)&gt;0,'Mapeamento de Riscos'!A22,"")</f>
        <v>RC015</v>
      </c>
      <c r="B27" s="135" t="str">
        <f>IF('Mapeamento de Riscos'!B22&gt;0,'Mapeamento de Riscos'!B22,"")</f>
        <v>Gestão e fiscalização do contrato</v>
      </c>
      <c r="C27" s="23" t="str">
        <f>IF(('Mapeamento de Riscos'!E22)&gt;0,('Mapeamento de Riscos'!E22),"")</f>
        <v>Custos e atrasos decorrentes de pesquisas e descobertas arqueológicas ou outras interferências com o patrimônio histórico, artístico e cultural de quaisquer tipos.</v>
      </c>
      <c r="D27" s="23" t="str">
        <f>IF(('Mapeamento de Riscos'!F22)&gt;0,('Mapeamento de Riscos'!F22),"")</f>
        <v>Poderá ocorrer imprevisibilidade na aquisição ou/e entrega de bens e serviços</v>
      </c>
      <c r="E27" s="23" t="str">
        <f>IF(('Mapeamento de Riscos'!H22)&gt;0,('Mapeamento de Riscos'!H22),"")</f>
        <v>Atraso na execução da obra;
Adequações no projeto;
Impossibilidade de execução;
Aditivo ao contrato.</v>
      </c>
      <c r="F27" s="135" t="str">
        <f>IF(('Mapeamento de Riscos'!I22)&gt;0,('Mapeamento de Riscos'!I22),"")</f>
        <v>Compartilhado</v>
      </c>
      <c r="G27" s="135" t="str">
        <f>IF(('Mapeamento de Riscos'!J22)&gt;0,('Mapeamento de Riscos'!J22),"")</f>
        <v>1- Muito baixa</v>
      </c>
      <c r="H27" s="135" t="str">
        <f>IF(('Mapeamento de Riscos'!U22)&gt;0,('Mapeamento de Riscos'!U22),"")</f>
        <v>3- Moderado</v>
      </c>
      <c r="I27" s="135" t="str">
        <f>IF(('Mapeamento de Riscos'!AF22)&gt;0,('Mapeamento de Riscos'!AF22),"")</f>
        <v>Risco Moderado</v>
      </c>
      <c r="J27" s="135" t="str">
        <f>IF('Mapeamento de Riscos'!AH22&gt;0,'Mapeamento de Riscos'!AH22,"")</f>
        <v>Aceitar</v>
      </c>
      <c r="K27" s="136" t="str">
        <f>IF('Mapeamento de Riscos'!AI22&gt;0,(O68&amp;" PREVENTIVO:  "&amp;'Mapeamento de Riscos'!AI22&amp;"
 ATENUANTE: "&amp;'Mapeamento de Riscos'!AK22&amp;""""),"")</f>
        <v/>
      </c>
    </row>
    <row r="28" spans="1:11" ht="63.75" customHeight="1" x14ac:dyDescent="0.25">
      <c r="A28" s="135" t="str">
        <f>IF(('Mapeamento de Riscos'!A23)&gt;0,'Mapeamento de Riscos'!A23,"")</f>
        <v>RC016</v>
      </c>
      <c r="B28" s="135" t="str">
        <f>IF('Mapeamento de Riscos'!B23&gt;0,'Mapeamento de Riscos'!B23,"")</f>
        <v>Gestão e fiscalização do contrato</v>
      </c>
      <c r="C28" s="23" t="str">
        <f>IF(('Mapeamento de Riscos'!E23)&gt;0,('Mapeamento de Riscos'!E23),"")</f>
        <v>Ocorrência de precipitações médias mensais que excedam em mais de 20% média mensal dos últimos 5 anos</v>
      </c>
      <c r="D28" s="23" t="str">
        <f>IF(('Mapeamento de Riscos'!F23)&gt;0,('Mapeamento de Riscos'!F23),"")</f>
        <v>Poderá ocorrer atraso na execução do serviço</v>
      </c>
      <c r="E28" s="23" t="str">
        <f>IF(('Mapeamento de Riscos'!H23)&gt;0,('Mapeamento de Riscos'!H23),"")</f>
        <v>Paralisação da obra;
Aditivo ao contrato.</v>
      </c>
      <c r="F28" s="135" t="str">
        <f>IF(('Mapeamento de Riscos'!I23)&gt;0,('Mapeamento de Riscos'!I23),"")</f>
        <v>Contratante</v>
      </c>
      <c r="G28" s="135" t="str">
        <f>IF(('Mapeamento de Riscos'!J23)&gt;0,('Mapeamento de Riscos'!J23),"")</f>
        <v>4- Alta</v>
      </c>
      <c r="H28" s="135" t="str">
        <f>IF(('Mapeamento de Riscos'!U23)&gt;0,('Mapeamento de Riscos'!U23),"")</f>
        <v>3- Moderado</v>
      </c>
      <c r="I28" s="135" t="str">
        <f>IF(('Mapeamento de Riscos'!AF23)&gt;0,('Mapeamento de Riscos'!AF23),"")</f>
        <v>Risco Alto</v>
      </c>
      <c r="J28" s="135" t="str">
        <f>IF('Mapeamento de Riscos'!AH23&gt;0,'Mapeamento de Riscos'!AH23,"")</f>
        <v>Mitigar</v>
      </c>
      <c r="K28" s="136" t="str">
        <f>IF('Mapeamento de Riscos'!AI23&gt;0,(O69&amp;" PREVENTIVO:  "&amp;'Mapeamento de Riscos'!AI23&amp;"
 ATENUANTE: "&amp;'Mapeamento de Riscos'!AK23&amp;""""),"")</f>
        <v xml:space="preserve"> PREVENTIVO:  Priorizar a definição de cronograma de execução dos serviços que possam ser impactados com regimes hídricos severos, para o período com histórico de precipitações mais baixas
 ATENUANTE: "</v>
      </c>
    </row>
    <row r="29" spans="1:11" ht="66" customHeight="1" x14ac:dyDescent="0.25">
      <c r="A29" s="135" t="str">
        <f>IF(('Mapeamento de Riscos'!A24)&gt;0,'Mapeamento de Riscos'!A24,"")</f>
        <v>RC017</v>
      </c>
      <c r="B29" s="135" t="str">
        <f>IF('Mapeamento de Riscos'!B24&gt;0,'Mapeamento de Riscos'!B24,"")</f>
        <v>Gestão e fiscalização do contrato</v>
      </c>
      <c r="C29" s="23" t="str">
        <f>IF(('Mapeamento de Riscos'!E24)&gt;0,('Mapeamento de Riscos'!E24),"")</f>
        <v>Ocorrência de precipitações médias mensais até 20% acima da média mensal dos últimos 5 anos</v>
      </c>
      <c r="D29" s="23" t="str">
        <f>IF(('Mapeamento de Riscos'!F24)&gt;0,('Mapeamento de Riscos'!F24),"")</f>
        <v>Poderá ocorrer atraso na execução do serviço</v>
      </c>
      <c r="E29" s="23" t="str">
        <f>IF(('Mapeamento de Riscos'!H24)&gt;0,('Mapeamento de Riscos'!H24),"")</f>
        <v>Paralisação da obra;
Aditivo ao contrato.</v>
      </c>
      <c r="F29" s="135" t="str">
        <f>IF(('Mapeamento de Riscos'!I24)&gt;0,('Mapeamento de Riscos'!I24),"")</f>
        <v>Contratada</v>
      </c>
      <c r="G29" s="135" t="str">
        <f>IF(('Mapeamento de Riscos'!J24)&gt;0,('Mapeamento de Riscos'!J24),"")</f>
        <v>3- Média</v>
      </c>
      <c r="H29" s="135" t="str">
        <f>IF(('Mapeamento de Riscos'!U24)&gt;0,('Mapeamento de Riscos'!U24),"")</f>
        <v>3- Moderado</v>
      </c>
      <c r="I29" s="135" t="str">
        <f>IF(('Mapeamento de Riscos'!AF24)&gt;0,('Mapeamento de Riscos'!AF24),"")</f>
        <v>Risco Moderado</v>
      </c>
      <c r="J29" s="135" t="str">
        <f>IF('Mapeamento de Riscos'!AH24&gt;0,'Mapeamento de Riscos'!AH24,"")</f>
        <v>Aceitar</v>
      </c>
      <c r="K29" s="136" t="str">
        <f>IF('Mapeamento de Riscos'!AI24&gt;0,(O70&amp;" PREVENTIVO:  "&amp;'Mapeamento de Riscos'!AI24&amp;"
 ATENUANTE: "&amp;'Mapeamento de Riscos'!AK24&amp;""""),"")</f>
        <v xml:space="preserve"> PREVENTIVO:  Priorizar a definição de cronograma de execução dos serviços que possam ser impactados com regimes hídricos severos, para o período com histórico de precipitações mais baixas
 ATENUANTE: "</v>
      </c>
    </row>
    <row r="30" spans="1:11" ht="46.5" customHeight="1" x14ac:dyDescent="0.25">
      <c r="A30" s="135" t="str">
        <f>IF(('Mapeamento de Riscos'!A25)&gt;0,'Mapeamento de Riscos'!A25,"")</f>
        <v>RC018</v>
      </c>
      <c r="B30" s="135" t="str">
        <f>IF('Mapeamento de Riscos'!B25&gt;0,'Mapeamento de Riscos'!B25,"")</f>
        <v>Seleção de fornecedores e contratação</v>
      </c>
      <c r="C30" s="23" t="str">
        <f>IF(('Mapeamento de Riscos'!E25)&gt;0,('Mapeamento de Riscos'!E25),"")</f>
        <v>Ocorrência de eventos relacionados à saúde financeira da Contratada.</v>
      </c>
      <c r="D30" s="23" t="str">
        <f>IF(('Mapeamento de Riscos'!F25)&gt;0,('Mapeamento de Riscos'!F25),"")</f>
        <v>Poderá ocorrer imprevisibilidade na aquisição ou/e entrega de bens e serviços</v>
      </c>
      <c r="E30" s="23" t="str">
        <f>IF(('Mapeamento de Riscos'!H25)&gt;0,('Mapeamento de Riscos'!H25),"")</f>
        <v>Atraso na execução da obra;
Impossibilidade de execução;
Aditivo ao contrato.</v>
      </c>
      <c r="F30" s="135" t="str">
        <f>IF(('Mapeamento de Riscos'!I25)&gt;0,('Mapeamento de Riscos'!I25),"")</f>
        <v>Contratada</v>
      </c>
      <c r="G30" s="135" t="str">
        <f>IF(('Mapeamento de Riscos'!J25)&gt;0,('Mapeamento de Riscos'!J25),"")</f>
        <v>1- Muito baixa</v>
      </c>
      <c r="H30" s="135" t="str">
        <f>IF(('Mapeamento de Riscos'!U25)&gt;0,('Mapeamento de Riscos'!U25),"")</f>
        <v>3- Moderado</v>
      </c>
      <c r="I30" s="135" t="str">
        <f>IF(('Mapeamento de Riscos'!AF25)&gt;0,('Mapeamento de Riscos'!AF25),"")</f>
        <v>Risco Moderado</v>
      </c>
      <c r="J30" s="135" t="str">
        <f>IF('Mapeamento de Riscos'!AH25&gt;0,'Mapeamento de Riscos'!AH25,"")</f>
        <v/>
      </c>
      <c r="K30" s="136" t="str">
        <f>IF('Mapeamento de Riscos'!AI25&gt;0,(O71&amp;" PREVENTIVO:  "&amp;'Mapeamento de Riscos'!AI25&amp;"
 ATENUANTE: "&amp;'Mapeamento de Riscos'!AK25&amp;""""),"")</f>
        <v/>
      </c>
    </row>
    <row r="31" spans="1:11" ht="61.5" customHeight="1" x14ac:dyDescent="0.25">
      <c r="A31" s="135" t="str">
        <f>IF(('Mapeamento de Riscos'!A26)&gt;0,'Mapeamento de Riscos'!A26,"")</f>
        <v>RC019</v>
      </c>
      <c r="B31" s="135" t="str">
        <f>IF('Mapeamento de Riscos'!B26&gt;0,'Mapeamento de Riscos'!B26,"")</f>
        <v>Gestão e fiscalização do contrato</v>
      </c>
      <c r="C31" s="23" t="str">
        <f>IF(('Mapeamento de Riscos'!E26)&gt;0,('Mapeamento de Riscos'!E26),"")</f>
        <v>Indisponibilidade orçamentária para continuidade dos serviços</v>
      </c>
      <c r="D31" s="23" t="str">
        <f>IF(('Mapeamento de Riscos'!F26)&gt;0,('Mapeamento de Riscos'!F26),"")</f>
        <v>Poderá ocorrer imprevisibilidade na aquisição ou/e entrega de bens e serviços</v>
      </c>
      <c r="E31" s="23" t="str">
        <f>IF(('Mapeamento de Riscos'!H26)&gt;0,('Mapeamento de Riscos'!H26),"")</f>
        <v>Atraso na execução da obra;
Impossibilidade de execução;
Aditivo ao contrato.</v>
      </c>
      <c r="F31" s="135" t="str">
        <f>IF(('Mapeamento de Riscos'!I26)&gt;0,('Mapeamento de Riscos'!I26),"")</f>
        <v>Contratante</v>
      </c>
      <c r="G31" s="135" t="str">
        <f>IF(('Mapeamento de Riscos'!J26)&gt;0,('Mapeamento de Riscos'!J26),"")</f>
        <v>3- Média</v>
      </c>
      <c r="H31" s="135" t="str">
        <f>IF(('Mapeamento de Riscos'!U26)&gt;0,('Mapeamento de Riscos'!U26),"")</f>
        <v>3- Moderado</v>
      </c>
      <c r="I31" s="135" t="str">
        <f>IF(('Mapeamento de Riscos'!AF26)&gt;0,('Mapeamento de Riscos'!AF26),"")</f>
        <v>Risco Moderado</v>
      </c>
      <c r="J31" s="135" t="str">
        <f>IF('Mapeamento de Riscos'!AH26&gt;0,'Mapeamento de Riscos'!AH26,"")</f>
        <v>Mitigar</v>
      </c>
      <c r="K31" s="136" t="str">
        <f>IF('Mapeamento de Riscos'!AI26&gt;0,(O72&amp;" PREVENTIVO:  "&amp;'Mapeamento de Riscos'!AI26&amp;"
 ATENUANTE: "&amp;'Mapeamento de Riscos'!AK26&amp;""""),"")</f>
        <v xml:space="preserve"> PREVENTIVO:  Articulações Institucionais visando assegurar a garantia da alocação anual dos recursos.
 ATENUANTE: Adequação do cronograma de execução visando reduzir o ritmo de execução dos serviços, visando evitar paralização até a obtenção dos recursos necessários.
Paralização da obra até a obtenção dos recursos."</v>
      </c>
    </row>
    <row r="32" spans="1:11" ht="105" customHeight="1" x14ac:dyDescent="0.25">
      <c r="A32" s="135" t="str">
        <f>IF(('Mapeamento de Riscos'!A27)&gt;0,'Mapeamento de Riscos'!A27,"")</f>
        <v>RC020</v>
      </c>
      <c r="B32" s="135" t="str">
        <f>IF('Mapeamento de Riscos'!B27&gt;0,'Mapeamento de Riscos'!B27,"")</f>
        <v>Fase preliminar da contratação - Planejamento</v>
      </c>
      <c r="C32" s="23" t="str">
        <f>IF(('Mapeamento de Riscos'!E27)&gt;0,('Mapeamento de Riscos'!E27),"")</f>
        <v>Falhas na concepção ou nos cálculos dos custos do projeto.</v>
      </c>
      <c r="D32" s="23" t="str">
        <f>IF(('Mapeamento de Riscos'!F27)&gt;0,('Mapeamento de Riscos'!F27),"")</f>
        <v>Poderá ocorrer ineficiência das ações e projetos</v>
      </c>
      <c r="E32" s="23" t="str">
        <f>IF(('Mapeamento de Riscos'!H27)&gt;0,('Mapeamento de Riscos'!H27),"")</f>
        <v>Atraso na execução da obra;
Impossibilidade de execução;
Aditivo ao contrato;
Acréscimos nos custos.</v>
      </c>
      <c r="F32" s="135" t="str">
        <f>IF(('Mapeamento de Riscos'!I27)&gt;0,('Mapeamento de Riscos'!I27),"")</f>
        <v>Contratante</v>
      </c>
      <c r="G32" s="135" t="str">
        <f>IF(('Mapeamento de Riscos'!J27)&gt;0,('Mapeamento de Riscos'!J27),"")</f>
        <v>3- Média</v>
      </c>
      <c r="H32" s="135" t="str">
        <f>IF(('Mapeamento de Riscos'!U27)&gt;0,('Mapeamento de Riscos'!U27),"")</f>
        <v>3- Moderado</v>
      </c>
      <c r="I32" s="135" t="str">
        <f>IF(('Mapeamento de Riscos'!AF27)&gt;0,('Mapeamento de Riscos'!AF27),"")</f>
        <v>Risco Moderado</v>
      </c>
      <c r="J32" s="135" t="str">
        <f>IF('Mapeamento de Riscos'!AH27&gt;0,'Mapeamento de Riscos'!AH27,"")</f>
        <v>Mitigar</v>
      </c>
      <c r="K32" s="136" t="str">
        <f>IF('Mapeamento de Riscos'!AI27&gt;0,(O73&amp;" PREVENTIVO:  "&amp;'Mapeamento de Riscos'!AI27&amp;"
 ATENUANTE: "&amp;'Mapeamento de Riscos'!AK27&amp;""""),"")</f>
        <v xml:space="preserve"> PREVENTIVO:  Elaboração de Manual para aprovação de projetos com fluxo de análises a serem realizadas e check list complementar
 ATENUANTE: Aprovação da adequação do projeto para continuidade da execução das obras"</v>
      </c>
    </row>
    <row r="33" spans="1:11" ht="80.25" customHeight="1" x14ac:dyDescent="0.25">
      <c r="A33" s="135" t="str">
        <f>IF(('Mapeamento de Riscos'!A28)&gt;0,'Mapeamento de Riscos'!A28,"")</f>
        <v>RC021</v>
      </c>
      <c r="B33" s="135" t="str">
        <f>IF('Mapeamento de Riscos'!B28&gt;0,'Mapeamento de Riscos'!B28,"")</f>
        <v>Gestão e fiscalização do contrato</v>
      </c>
      <c r="C33" s="23" t="str">
        <f>IF(('Mapeamento de Riscos'!E28)&gt;0,('Mapeamento de Riscos'!E28),"")</f>
        <v xml:space="preserve">Atraso nos pagamentos por período muito longo, superior a capacidade de suporte da empresa ou superior a 60 dias. </v>
      </c>
      <c r="D33" s="23" t="str">
        <f>IF(('Mapeamento de Riscos'!F28)&gt;0,('Mapeamento de Riscos'!F28),"")</f>
        <v>Poderá ocorrer imprevisibilidade nos pagamentos</v>
      </c>
      <c r="E33" s="23" t="str">
        <f>IF(('Mapeamento de Riscos'!H28)&gt;0,('Mapeamento de Riscos'!H28),"")</f>
        <v xml:space="preserve">1. Inoperância das empresas;
2. Desequilíbrio financeiro gerado pela gestão interna da contratada ou por atraso de pagamento das medições.
</v>
      </c>
      <c r="F33" s="135" t="str">
        <f>IF(('Mapeamento de Riscos'!I28)&gt;0,('Mapeamento de Riscos'!I28),"")</f>
        <v>Contratante</v>
      </c>
      <c r="G33" s="135" t="str">
        <f>IF(('Mapeamento de Riscos'!J28)&gt;0,('Mapeamento de Riscos'!J28),"")</f>
        <v>4- Alta</v>
      </c>
      <c r="H33" s="135" t="str">
        <f>IF(('Mapeamento de Riscos'!U28)&gt;0,('Mapeamento de Riscos'!U28),"")</f>
        <v>3- Moderado</v>
      </c>
      <c r="I33" s="135" t="str">
        <f>IF(('Mapeamento de Riscos'!AF28)&gt;0,('Mapeamento de Riscos'!AF28),"")</f>
        <v>Risco Alto</v>
      </c>
      <c r="J33" s="135" t="str">
        <f>IF('Mapeamento de Riscos'!AH28&gt;0,'Mapeamento de Riscos'!AH28,"")</f>
        <v>Compartilhar</v>
      </c>
      <c r="K33" s="136" t="str">
        <f>IF('Mapeamento de Riscos'!AI28&gt;0,(O74&amp;" PREVENTIVO:  "&amp;'Mapeamento de Riscos'!AI28&amp;"
 ATENUANTE: "&amp;'Mapeamento de Riscos'!AK28&amp;""""),"")</f>
        <v xml:space="preserve"> PREVENTIVO:  Planejamento financeiro; previsão de fluxo de caixa.
 ATENUANTE: Pagamento de juros; renegociação dos prazos de execução."</v>
      </c>
    </row>
    <row r="34" spans="1:11" ht="71.25" customHeight="1" x14ac:dyDescent="0.25">
      <c r="A34" s="135" t="str">
        <f>IF(('Mapeamento de Riscos'!A29)&gt;0,'Mapeamento de Riscos'!A29,"")</f>
        <v>RC022</v>
      </c>
      <c r="B34" s="135" t="str">
        <f>IF('Mapeamento de Riscos'!B29&gt;0,'Mapeamento de Riscos'!B29,"")</f>
        <v>Gestão e fiscalização do contrato</v>
      </c>
      <c r="C34" s="23" t="str">
        <f>IF(('Mapeamento de Riscos'!E29)&gt;0,('Mapeamento de Riscos'!E29),"")</f>
        <v>Demora na indicação e enquadramento dos trechos</v>
      </c>
      <c r="D34" s="23" t="str">
        <f>IF(('Mapeamento de Riscos'!F29)&gt;0,('Mapeamento de Riscos'!F29),"")</f>
        <v>Poderá ocorrer atraso na execução do serviço</v>
      </c>
      <c r="E34" s="23" t="str">
        <f>IF(('Mapeamento de Riscos'!H29)&gt;0,('Mapeamento de Riscos'!H29),"")</f>
        <v>Necessidade de celebração de aditivos contratuais.
Ocorrência de reajustamentos contratuais</v>
      </c>
      <c r="F34" s="135" t="str">
        <f>IF(('Mapeamento de Riscos'!I29)&gt;0,('Mapeamento de Riscos'!I29),"")</f>
        <v>Compartilhado</v>
      </c>
      <c r="G34" s="135" t="str">
        <f>IF(('Mapeamento de Riscos'!J29)&gt;0,('Mapeamento de Riscos'!J29),"")</f>
        <v>3- Média</v>
      </c>
      <c r="H34" s="135" t="str">
        <f>IF(('Mapeamento de Riscos'!U29)&gt;0,('Mapeamento de Riscos'!U29),"")</f>
        <v>3- Moderado</v>
      </c>
      <c r="I34" s="135" t="str">
        <f>IF(('Mapeamento de Riscos'!AF29)&gt;0,('Mapeamento de Riscos'!AF29),"")</f>
        <v>Risco Moderado</v>
      </c>
      <c r="J34" s="135" t="str">
        <f>IF('Mapeamento de Riscos'!AH29&gt;0,'Mapeamento de Riscos'!AH29,"")</f>
        <v>Aceitar</v>
      </c>
      <c r="K34" s="136" t="str">
        <f>IF('Mapeamento de Riscos'!AI29&gt;0,(O75&amp;" PREVENTIVO:  "&amp;'Mapeamento de Riscos'!AI29&amp;"
 ATENUANTE: "&amp;'Mapeamento de Riscos'!AK29&amp;""""),"")</f>
        <v/>
      </c>
    </row>
    <row r="35" spans="1:11" ht="97.5" customHeight="1" x14ac:dyDescent="0.25">
      <c r="A35" s="135" t="str">
        <f>IF(('Mapeamento de Riscos'!A30)&gt;0,'Mapeamento de Riscos'!A30,"")</f>
        <v>RC023</v>
      </c>
      <c r="B35" s="135" t="str">
        <f>IF('Mapeamento de Riscos'!B30&gt;0,'Mapeamento de Riscos'!B30,"")</f>
        <v>Gestão e fiscalização do contrato</v>
      </c>
      <c r="C35" s="23" t="str">
        <f>IF(('Mapeamento de Riscos'!E30)&gt;0,('Mapeamento de Riscos'!E30),"")</f>
        <v>Atos de vandalismo, roubos e furtos que causem danos às instalações ou aos equipamentos/materiais, antes do recebimento definitivo pela Contratante.</v>
      </c>
      <c r="D35" s="23" t="str">
        <f>IF(('Mapeamento de Riscos'!F30)&gt;0,('Mapeamento de Riscos'!F30),"")</f>
        <v>Poderá ocorrer acréscimo dos custos operacionais</v>
      </c>
      <c r="E35" s="23" t="str">
        <f>IF(('Mapeamento de Riscos'!H30)&gt;0,('Mapeamento de Riscos'!H30),"")</f>
        <v>Atraso na execução da obra.</v>
      </c>
      <c r="F35" s="135" t="str">
        <f>IF(('Mapeamento de Riscos'!I30)&gt;0,('Mapeamento de Riscos'!I30),"")</f>
        <v>Contratada</v>
      </c>
      <c r="G35" s="135" t="str">
        <f>IF(('Mapeamento de Riscos'!J30)&gt;0,('Mapeamento de Riscos'!J30),"")</f>
        <v>2- Baixa</v>
      </c>
      <c r="H35" s="135" t="str">
        <f>IF(('Mapeamento de Riscos'!U30)&gt;0,('Mapeamento de Riscos'!U30),"")</f>
        <v>2- Pequeno</v>
      </c>
      <c r="I35" s="135" t="str">
        <f>IF(('Mapeamento de Riscos'!AF30)&gt;0,('Mapeamento de Riscos'!AF30),"")</f>
        <v>Risco Moderado</v>
      </c>
      <c r="J35" s="135" t="str">
        <f>IF('Mapeamento de Riscos'!AH30&gt;0,'Mapeamento de Riscos'!AH30,"")</f>
        <v>Mitigar</v>
      </c>
      <c r="K35" s="136" t="str">
        <f>IF('Mapeamento de Riscos'!AI30&gt;0,(O76&amp;" PREVENTIVO:  "&amp;'Mapeamento de Riscos'!AI30&amp;"
 ATENUANTE: "&amp;'Mapeamento de Riscos'!AK30&amp;""""),"")</f>
        <v xml:space="preserve"> PREVENTIVO:  Seguro contra roubo/furto.
 ATENUANTE: "</v>
      </c>
    </row>
    <row r="36" spans="1:11" ht="62.25" customHeight="1" x14ac:dyDescent="0.25">
      <c r="A36" s="135" t="str">
        <f>IF(('Mapeamento de Riscos'!A31)&gt;0,'Mapeamento de Riscos'!A31,"")</f>
        <v>RC024</v>
      </c>
      <c r="B36" s="135" t="str">
        <f>IF('Mapeamento de Riscos'!B31&gt;0,'Mapeamento de Riscos'!B31,"")</f>
        <v>Gestão e fiscalização do contrato</v>
      </c>
      <c r="C36" s="23" t="str">
        <f>IF(('Mapeamento de Riscos'!E31)&gt;0,('Mapeamento de Riscos'!E31),"")</f>
        <v>Determinação de órgãos de controle que impactem no escopo dos serviços contratados</v>
      </c>
      <c r="D36" s="23" t="str">
        <f>IF(('Mapeamento de Riscos'!F31)&gt;0,('Mapeamento de Riscos'!F31),"")</f>
        <v>Poderá ocorrer acréscimo dos custos operacionais</v>
      </c>
      <c r="E36" s="23" t="str">
        <f>IF(('Mapeamento de Riscos'!H31)&gt;0,('Mapeamento de Riscos'!H31),"")</f>
        <v>Glosas nos pagamentos.
Solicitação de ensaios adicionais para a comprovação da qualidade dos serviços.
Aditivos contratuais. 
Determinação de refazimento de serviços.
Mudança no escopo dos serviços.
Necessidade de revisão em Termos de Referência e editais de contratação de objetos similares.</v>
      </c>
      <c r="F36" s="135" t="str">
        <f>IF(('Mapeamento de Riscos'!I31)&gt;0,('Mapeamento de Riscos'!I31),"")</f>
        <v>Compartilhado</v>
      </c>
      <c r="G36" s="135" t="str">
        <f>IF(('Mapeamento de Riscos'!J31)&gt;0,('Mapeamento de Riscos'!J31),"")</f>
        <v>3- Média</v>
      </c>
      <c r="H36" s="135" t="str">
        <f>IF(('Mapeamento de Riscos'!U31)&gt;0,('Mapeamento de Riscos'!U31),"")</f>
        <v>3- Moderado</v>
      </c>
      <c r="I36" s="135" t="str">
        <f>IF(('Mapeamento de Riscos'!AF31)&gt;0,('Mapeamento de Riscos'!AF31),"")</f>
        <v>Risco Moderado</v>
      </c>
      <c r="J36" s="135" t="str">
        <f>IF('Mapeamento de Riscos'!AH31&gt;0,'Mapeamento de Riscos'!AH31,"")</f>
        <v>Aceitar</v>
      </c>
      <c r="K36" s="136" t="str">
        <f>IF('Mapeamento de Riscos'!AI31&gt;0,(O77&amp;" PREVENTIVO:  "&amp;'Mapeamento de Riscos'!AI31&amp;"
 ATENUANTE: "&amp;'Mapeamento de Riscos'!AK31&amp;""""),"")</f>
        <v/>
      </c>
    </row>
    <row r="37" spans="1:11" ht="106.5" customHeight="1" x14ac:dyDescent="0.25">
      <c r="A37" s="135" t="str">
        <f>IF(('Mapeamento de Riscos'!A32)&gt;0,'Mapeamento de Riscos'!A32,"")</f>
        <v>RC025</v>
      </c>
      <c r="B37" s="135" t="str">
        <f>IF('Mapeamento de Riscos'!B32&gt;0,'Mapeamento de Riscos'!B32,"")</f>
        <v>Gestão e fiscalização do contrato</v>
      </c>
      <c r="C37" s="23" t="str">
        <f>IF(('Mapeamento de Riscos'!E32)&gt;0,('Mapeamento de Riscos'!E32),"")</f>
        <v>Vícios ocultos nos insumos e equipamentos utilizados na execução da obra, sem prejuízo do direito de regresso contra fornecedores durante a execução.</v>
      </c>
      <c r="D37" s="23" t="str">
        <f>IF(('Mapeamento de Riscos'!F32)&gt;0,('Mapeamento de Riscos'!F32),"")</f>
        <v>Poderá ocorrer atraso na execução do serviço</v>
      </c>
      <c r="E37" s="23" t="str">
        <f>IF(('Mapeamento de Riscos'!H32)&gt;0,('Mapeamento de Riscos'!H32),"")</f>
        <v>Má qualidade nos serviços prestados.
Acidentes de trabalho.</v>
      </c>
      <c r="F37" s="135" t="str">
        <f>IF(('Mapeamento de Riscos'!I32)&gt;0,('Mapeamento de Riscos'!I32),"")</f>
        <v>Contratada</v>
      </c>
      <c r="G37" s="135" t="str">
        <f>IF(('Mapeamento de Riscos'!J32)&gt;0,('Mapeamento de Riscos'!J32),"")</f>
        <v>3- Média</v>
      </c>
      <c r="H37" s="135" t="str">
        <f>IF(('Mapeamento de Riscos'!U32)&gt;0,('Mapeamento de Riscos'!U32),"")</f>
        <v>2- Pequeno</v>
      </c>
      <c r="I37" s="135" t="str">
        <f>IF(('Mapeamento de Riscos'!AF32)&gt;0,('Mapeamento de Riscos'!AF32),"")</f>
        <v>Risco Moderado</v>
      </c>
      <c r="J37" s="135" t="str">
        <f>IF('Mapeamento de Riscos'!AH32&gt;0,'Mapeamento de Riscos'!AH32,"")</f>
        <v>Aceitar</v>
      </c>
      <c r="K37" s="136" t="str">
        <f>IF('Mapeamento de Riscos'!AI32&gt;0,(O78&amp;" PREVENTIVO:  "&amp;'Mapeamento de Riscos'!AI32&amp;"
 ATENUANTE: "&amp;'Mapeamento de Riscos'!AK32&amp;""""),"")</f>
        <v/>
      </c>
    </row>
    <row r="38" spans="1:11" ht="111" customHeight="1" x14ac:dyDescent="0.25">
      <c r="A38" s="135" t="str">
        <f>IF(('Mapeamento de Riscos'!A33)&gt;0,'Mapeamento de Riscos'!A33,"")</f>
        <v>RC026</v>
      </c>
      <c r="B38" s="135" t="str">
        <f>IF('Mapeamento de Riscos'!B33&gt;0,'Mapeamento de Riscos'!B33,"")</f>
        <v>Gestão e fiscalização do contrato</v>
      </c>
      <c r="C38" s="23" t="str">
        <f>IF(('Mapeamento de Riscos'!E33)&gt;0,('Mapeamento de Riscos'!E33),"")</f>
        <v>Prejuízos a terceiros e danos à(s) infraestrutura(s) existente(s) (concessionária de energia elétrica, de saneamento, empreendimentos privados, prefeitura, dentre outros), ocasionados por problemas decorrentes da execução do(s) serviço(s) sob a responsabilidade da contratada, inclusive em casos de interposição de ações judiciais ou administrativas.</v>
      </c>
      <c r="D38" s="23" t="str">
        <f>IF(('Mapeamento de Riscos'!F33)&gt;0,('Mapeamento de Riscos'!F33),"")</f>
        <v>Poderá ocorrer imprevisibilidade na aquisição ou/e entrega de bens e serviços</v>
      </c>
      <c r="E38" s="23" t="str">
        <f>IF(('Mapeamento de Riscos'!H33)&gt;0,('Mapeamento de Riscos'!H33),"")</f>
        <v>Atraso na execução da obra;
Aditivo ao contrato.</v>
      </c>
      <c r="F38" s="135" t="str">
        <f>IF(('Mapeamento de Riscos'!I33)&gt;0,('Mapeamento de Riscos'!I33),"")</f>
        <v>Contratada</v>
      </c>
      <c r="G38" s="135" t="str">
        <f>IF(('Mapeamento de Riscos'!J33)&gt;0,('Mapeamento de Riscos'!J33),"")</f>
        <v>3- Média</v>
      </c>
      <c r="H38" s="135" t="str">
        <f>IF(('Mapeamento de Riscos'!U33)&gt;0,('Mapeamento de Riscos'!U33),"")</f>
        <v>2- Pequeno</v>
      </c>
      <c r="I38" s="135" t="str">
        <f>IF(('Mapeamento de Riscos'!AF33)&gt;0,('Mapeamento de Riscos'!AF33),"")</f>
        <v>Risco Moderado</v>
      </c>
      <c r="J38" s="135" t="str">
        <f>IF('Mapeamento de Riscos'!AH33&gt;0,'Mapeamento de Riscos'!AH33,"")</f>
        <v>Mitigar</v>
      </c>
      <c r="K38" s="136" t="str">
        <f>IF('Mapeamento de Riscos'!AI33&gt;0,(O79&amp;" PREVENTIVO:  "&amp;'Mapeamento de Riscos'!AI33&amp;"
 ATENUANTE: "&amp;'Mapeamento de Riscos'!AK33&amp;""""),"")</f>
        <v xml:space="preserve"> PREVENTIVO:  Inserir no TR a descrição dos levantamentos e vistorias dos projetos e intervenções existentes na área de interferênciana ocasião da elaboração do projeto, bem como realização de vistoria cautelar dos imóveis na região do(s) serviço(s).
Possibilidade de contratação de Seguro de Responsabilidade Civil com cobertura adequada.
 ATENUANTE: A fiscalização aciona a empresa contratada para adoção de providências visando a continuidade da obra, além de solicitar à contratada informar a situação às autoridades e empresas responsáveis, assumirá os custos aos reparos das propriedades dos terceiros, indenizações, multas, sanções, dentre outros, podendo a Contratante reter parte dos pagamentos devidos à Contratada."</v>
      </c>
    </row>
    <row r="39" spans="1:11" ht="78.75" customHeight="1" x14ac:dyDescent="0.25">
      <c r="A39" s="135" t="str">
        <f>IF(('Mapeamento de Riscos'!A34)&gt;0,'Mapeamento de Riscos'!A34,"")</f>
        <v>RC027</v>
      </c>
      <c r="B39" s="135" t="str">
        <f>IF('Mapeamento de Riscos'!B34&gt;0,'Mapeamento de Riscos'!B34,"")</f>
        <v>Gestão e fiscalização do contrato</v>
      </c>
      <c r="C39" s="23" t="str">
        <f>IF(('Mapeamento de Riscos'!E34)&gt;0,('Mapeamento de Riscos'!E34),"")</f>
        <v>Especificações técnicas insuficientes dos materiais ou equipamentos a serem utilizados durante a execução da obra.</v>
      </c>
      <c r="D39" s="23" t="str">
        <f>IF(('Mapeamento de Riscos'!F34)&gt;0,('Mapeamento de Riscos'!F34),"")</f>
        <v>Poderá ocorrer atraso na execução do serviço</v>
      </c>
      <c r="E39" s="23" t="str">
        <f>IF(('Mapeamento de Riscos'!H34)&gt;0,('Mapeamento de Riscos'!H34),"")</f>
        <v>Necessidade de substituição ou aquisição de novos materiais e equipamentos.</v>
      </c>
      <c r="F39" s="135" t="str">
        <f>IF(('Mapeamento de Riscos'!I34)&gt;0,('Mapeamento de Riscos'!I34),"")</f>
        <v>Contratada</v>
      </c>
      <c r="G39" s="135" t="str">
        <f>IF(('Mapeamento de Riscos'!J34)&gt;0,('Mapeamento de Riscos'!J34),"")</f>
        <v>3- Média</v>
      </c>
      <c r="H39" s="135" t="str">
        <f>IF(('Mapeamento de Riscos'!U34)&gt;0,('Mapeamento de Riscos'!U34),"")</f>
        <v>2- Pequeno</v>
      </c>
      <c r="I39" s="135" t="str">
        <f>IF(('Mapeamento de Riscos'!AF34)&gt;0,('Mapeamento de Riscos'!AF34),"")</f>
        <v>Risco Moderado</v>
      </c>
      <c r="J39" s="135" t="str">
        <f>IF('Mapeamento de Riscos'!AH34&gt;0,'Mapeamento de Riscos'!AH34,"")</f>
        <v>Aceitar</v>
      </c>
      <c r="K39" s="136" t="str">
        <f>IF('Mapeamento de Riscos'!AI34&gt;0,(O80&amp;" PREVENTIVO:  "&amp;'Mapeamento de Riscos'!AI34&amp;"
 ATENUANTE: "&amp;'Mapeamento de Riscos'!AK34&amp;""""),"")</f>
        <v/>
      </c>
    </row>
    <row r="40" spans="1:11" ht="94.5" customHeight="1" x14ac:dyDescent="0.25">
      <c r="A40" s="135" t="str">
        <f>IF(('Mapeamento de Riscos'!A35)&gt;0,'Mapeamento de Riscos'!A35,"")</f>
        <v>RC028</v>
      </c>
      <c r="B40" s="135" t="str">
        <f>IF('Mapeamento de Riscos'!B35&gt;0,'Mapeamento de Riscos'!B35,"")</f>
        <v>Gestão e fiscalização do contrato</v>
      </c>
      <c r="C40" s="23" t="str">
        <f>IF(('Mapeamento de Riscos'!E35)&gt;0,('Mapeamento de Riscos'!E35),"")</f>
        <v>Ocorrência de epidemia/pandemia durante a execução contratual que ocasionem impactos ao andamento do(s) serviço(s) devidamente comprovados.</v>
      </c>
      <c r="D40" s="23" t="str">
        <f>IF(('Mapeamento de Riscos'!F35)&gt;0,('Mapeamento de Riscos'!F35),"")</f>
        <v>Poderá ocorrer imprevisibilidade na aquisição ou/e entrega de bens e serviços</v>
      </c>
      <c r="E40" s="23" t="str">
        <f>IF(('Mapeamento de Riscos'!H35)&gt;0,('Mapeamento de Riscos'!H35),"")</f>
        <v>Atraso na execução da obra;
Impossibilidade de execução;
Aditivo ao contrato.</v>
      </c>
      <c r="F40" s="135" t="str">
        <f>IF(('Mapeamento de Riscos'!I35)&gt;0,('Mapeamento de Riscos'!I35),"")</f>
        <v>Compartilhado</v>
      </c>
      <c r="G40" s="135" t="e">
        <f>IF(('Mapeamento de Riscos'!#REF!)&gt;0,('Mapeamento de Riscos'!#REF!),"")</f>
        <v>#REF!</v>
      </c>
      <c r="H40" s="135" t="str">
        <f>IF(('Mapeamento de Riscos'!U35)&gt;0,('Mapeamento de Riscos'!U35),"")</f>
        <v>5- Muito Grande</v>
      </c>
      <c r="I40" s="135" t="e">
        <f>IF(('Mapeamento de Riscos'!AF35)&gt;0,('Mapeamento de Riscos'!AF35),"")</f>
        <v>#REF!</v>
      </c>
      <c r="J40" s="135" t="str">
        <f>IF('Mapeamento de Riscos'!AH35&gt;0,'Mapeamento de Riscos'!AH35,"")</f>
        <v>Mitigar</v>
      </c>
      <c r="K40" s="136" t="str">
        <f>IF('Mapeamento de Riscos'!AI35&gt;0,(O81&amp;" PREVENTIVO:  "&amp;'Mapeamento de Riscos'!AI35&amp;"
 ATENUANTE: "&amp;'Mapeamento de Riscos'!AK35&amp;""""),"")</f>
        <v xml:space="preserve"> PREVENTIVO:  Não há.
 ATENUANTE: Possibilidade de aditivo de prazo e/ou suspensão temporária do contrato.
Possibilidade de revisão contratual mediante a apresentação de justificativas e documentos comprobatórios."</v>
      </c>
    </row>
    <row r="41" spans="1:11" ht="81" customHeight="1" x14ac:dyDescent="0.25">
      <c r="A41" s="135" t="str">
        <f>IF(('Mapeamento de Riscos'!A36)&gt;0,'Mapeamento de Riscos'!A36,"")</f>
        <v>RC029</v>
      </c>
      <c r="B41" s="135" t="str">
        <f>IF('Mapeamento de Riscos'!B36&gt;0,'Mapeamento de Riscos'!B36,"")</f>
        <v>Gestão e fiscalização do contrato</v>
      </c>
      <c r="C41" s="23" t="str">
        <f>IF(('Mapeamento de Riscos'!E36)&gt;0,('Mapeamento de Riscos'!E36),"")</f>
        <v>Deficiência de análise técnica pela fiscalização quanto à conformidade dos laudos de controles tecnológicos apresentados pelas contratadas</v>
      </c>
      <c r="D41" s="23" t="str">
        <f>IF(('Mapeamento de Riscos'!F36)&gt;0,('Mapeamento de Riscos'!F36),"")</f>
        <v>Poderá ocorrer fragilidade na conformidade e no acompanhamento de instrumentos e/ou normativos</v>
      </c>
      <c r="E41" s="23" t="str">
        <f>IF(('Mapeamento de Riscos'!H36)&gt;0,('Mapeamento de Riscos'!H36),"")</f>
        <v>Aprovação do pagamento de serviços em qualidade e quantidade inferior às especificações técnicas</v>
      </c>
      <c r="F41" s="135" t="str">
        <f>IF(('Mapeamento de Riscos'!I36)&gt;0,('Mapeamento de Riscos'!I36),"")</f>
        <v>Contratante</v>
      </c>
      <c r="G41" s="135" t="str">
        <f>IF(('Mapeamento de Riscos'!J36)&gt;0,('Mapeamento de Riscos'!J36),"")</f>
        <v>2- Baixa</v>
      </c>
      <c r="H41" s="135" t="str">
        <f>IF(('Mapeamento de Riscos'!U36)&gt;0,('Mapeamento de Riscos'!U36),"")</f>
        <v>3- Moderado</v>
      </c>
      <c r="I41" s="135" t="str">
        <f>IF(('Mapeamento de Riscos'!AF36)&gt;0,('Mapeamento de Riscos'!AF36),"")</f>
        <v>Risco Moderado</v>
      </c>
      <c r="J41" s="135" t="str">
        <f>IF('Mapeamento de Riscos'!AH36&gt;0,'Mapeamento de Riscos'!AH36,"")</f>
        <v>Aceitar</v>
      </c>
      <c r="K41" s="136" t="str">
        <f>IF('Mapeamento de Riscos'!AI36&gt;0,(O82&amp;" PREVENTIVO:  "&amp;'Mapeamento de Riscos'!AI36&amp;"
 ATENUANTE: "&amp;'Mapeamento de Riscos'!AK36&amp;""""),"")</f>
        <v/>
      </c>
    </row>
    <row r="42" spans="1:11" ht="76.5" customHeight="1" x14ac:dyDescent="0.25">
      <c r="A42" s="135" t="str">
        <f>IF(('Mapeamento de Riscos'!A37)&gt;0,'Mapeamento de Riscos'!A37,"")</f>
        <v>RC030</v>
      </c>
      <c r="B42" s="135" t="str">
        <f>IF('Mapeamento de Riscos'!B37&gt;0,'Mapeamento de Riscos'!B37,"")</f>
        <v>Gestão e fiscalização do contrato</v>
      </c>
      <c r="C42" s="23" t="str">
        <f>IF(('Mapeamento de Riscos'!E37)&gt;0,('Mapeamento de Riscos'!E37),"")</f>
        <v>Fragilidades na efetividade dos normativos, procedimentos e orientações internas para definir os controles a serem observados pelo fiscal</v>
      </c>
      <c r="D42" s="23" t="str">
        <f>IF(('Mapeamento de Riscos'!F37)&gt;0,('Mapeamento de Riscos'!F37),"")</f>
        <v>Poderá ocorrer fragilidade na conformidade e no acompanhamento de instrumentos e/ou normativos</v>
      </c>
      <c r="E42" s="23" t="str">
        <f>IF(('Mapeamento de Riscos'!H37)&gt;0,('Mapeamento de Riscos'!H37),"")</f>
        <v xml:space="preserve"> Divergência na execução em relação ao contratado;
Pagamentos indevidos;
Execução aquém do esperado;
Aplicação de penalidades por órgãos de controle.</v>
      </c>
      <c r="F42" s="135" t="str">
        <f>IF(('Mapeamento de Riscos'!I37)&gt;0,('Mapeamento de Riscos'!I37),"")</f>
        <v>Contratante</v>
      </c>
      <c r="G42" s="135" t="str">
        <f>IF(('Mapeamento de Riscos'!J37)&gt;0,('Mapeamento de Riscos'!J37),"")</f>
        <v>4- Alta</v>
      </c>
      <c r="H42" s="135" t="str">
        <f>IF(('Mapeamento de Riscos'!U37)&gt;0,('Mapeamento de Riscos'!U37),"")</f>
        <v>3- Moderado</v>
      </c>
      <c r="I42" s="135" t="str">
        <f>IF(('Mapeamento de Riscos'!AF37)&gt;0,('Mapeamento de Riscos'!AF37),"")</f>
        <v>Risco Alto</v>
      </c>
      <c r="J42" s="135" t="str">
        <f>IF('Mapeamento de Riscos'!AH37&gt;0,'Mapeamento de Riscos'!AH37,"")</f>
        <v>Mitigar</v>
      </c>
      <c r="K42" s="136" t="str">
        <f>IF('Mapeamento de Riscos'!AI37&gt;0,(O83&amp;" PREVENTIVO:  "&amp;'Mapeamento de Riscos'!AI37&amp;"
 ATENUANTE: "&amp;'Mapeamento de Riscos'!AK37&amp;""""),"")</f>
        <v xml:space="preserve"> PREVENTIVO:  Elaboração de normativos e fluxos pertinentes à fiscalização e acompanhamento de obras
 ATENUANTE: "</v>
      </c>
    </row>
    <row r="43" spans="1:11" ht="110.25" customHeight="1" x14ac:dyDescent="0.25">
      <c r="A43" s="135" t="str">
        <f>IF(('Mapeamento de Riscos'!A38)&gt;0,'Mapeamento de Riscos'!A38,"")</f>
        <v>RC031</v>
      </c>
      <c r="B43" s="135" t="str">
        <f>IF('Mapeamento de Riscos'!B38&gt;0,'Mapeamento de Riscos'!B38,"")</f>
        <v>Gestão e fiscalização do contrato</v>
      </c>
      <c r="C43" s="23" t="str">
        <f>IF(('Mapeamento de Riscos'!E38)&gt;0,('Mapeamento de Riscos'!E38),"")</f>
        <v>Custos associados ao remanejamento de elementos interferentes, como linhas de energia (redes de alta e baixa tensão) telecomunicações e saneamento, Dutos e Tubulações de Gás ou petróleo.</v>
      </c>
      <c r="D43" s="23" t="str">
        <f>IF(('Mapeamento de Riscos'!F38)&gt;0,('Mapeamento de Riscos'!F38),"")</f>
        <v>Poderá ocorrer acréscimo dos custos operacionais</v>
      </c>
      <c r="E43" s="23" t="str">
        <f>IF(('Mapeamento de Riscos'!H38)&gt;0,('Mapeamento de Riscos'!H38),"")</f>
        <v>Necessidade de celebração de aditivos contratuais</v>
      </c>
      <c r="F43" s="135" t="str">
        <f>IF(('Mapeamento de Riscos'!I38)&gt;0,('Mapeamento de Riscos'!I38),"")</f>
        <v>Contratante</v>
      </c>
      <c r="G43" s="135" t="str">
        <f>IF(('Mapeamento de Riscos'!J38)&gt;0,('Mapeamento de Riscos'!J38),"")</f>
        <v>3- Média</v>
      </c>
      <c r="H43" s="135" t="str">
        <f>IF(('Mapeamento de Riscos'!U38)&gt;0,('Mapeamento de Riscos'!U38),"")</f>
        <v>2- Pequeno</v>
      </c>
      <c r="I43" s="135" t="str">
        <f>IF(('Mapeamento de Riscos'!AF38)&gt;0,('Mapeamento de Riscos'!AF38),"")</f>
        <v>Risco Moderado</v>
      </c>
      <c r="J43" s="135" t="str">
        <f>IF('Mapeamento de Riscos'!AH38&gt;0,'Mapeamento de Riscos'!AH38,"")</f>
        <v>Aceitar</v>
      </c>
      <c r="K43" s="136" t="str">
        <f>IF('Mapeamento de Riscos'!AI38&gt;0,(O84&amp;" PREVENTIVO:  "&amp;'Mapeamento de Riscos'!AI38&amp;"
 ATENUANTE: "&amp;'Mapeamento de Riscos'!AK38&amp;""""),"")</f>
        <v/>
      </c>
    </row>
    <row r="44" spans="1:11" ht="92.25" customHeight="1" x14ac:dyDescent="0.25">
      <c r="A44" s="135" t="str">
        <f>IF(('Mapeamento de Riscos'!A39)&gt;0,'Mapeamento de Riscos'!A39,"")</f>
        <v>RC032</v>
      </c>
      <c r="B44" s="135" t="str">
        <f>IF('Mapeamento de Riscos'!B39&gt;0,'Mapeamento de Riscos'!B39,"")</f>
        <v>Gestão e fiscalização do contrato</v>
      </c>
      <c r="C44" s="23" t="str">
        <f>IF(('Mapeamento de Riscos'!E39)&gt;0,('Mapeamento de Riscos'!E39),"")</f>
        <v>Ocorrência de custos adicionais para manutenção e operação de desvios de tráfego necessários a continuidade do fluxo de veículos na região da realização da pavimentação</v>
      </c>
      <c r="D44" s="23" t="str">
        <f>IF(('Mapeamento de Riscos'!F39)&gt;0,('Mapeamento de Riscos'!F39),"")</f>
        <v>Poderá ocorrer acréscimo dos custos operacionais</v>
      </c>
      <c r="E44" s="23" t="str">
        <f>IF(('Mapeamento de Riscos'!H39)&gt;0,('Mapeamento de Riscos'!H39),"")</f>
        <v>Aumento nos custos dos serviços</v>
      </c>
      <c r="F44" s="135" t="str">
        <f>IF(('Mapeamento de Riscos'!I39)&gt;0,('Mapeamento de Riscos'!I39),"")</f>
        <v>Contratada</v>
      </c>
      <c r="G44" s="135" t="str">
        <f>IF(('Mapeamento de Riscos'!J39)&gt;0,('Mapeamento de Riscos'!J39),"")</f>
        <v>2- Baixa</v>
      </c>
      <c r="H44" s="135" t="str">
        <f>IF(('Mapeamento de Riscos'!U39)&gt;0,('Mapeamento de Riscos'!U39),"")</f>
        <v>2- Pequeno</v>
      </c>
      <c r="I44" s="135" t="str">
        <f>IF(('Mapeamento de Riscos'!AF39)&gt;0,('Mapeamento de Riscos'!AF39),"")</f>
        <v>Risco Moderado</v>
      </c>
      <c r="J44" s="135" t="str">
        <f>IF('Mapeamento de Riscos'!AH39&gt;0,'Mapeamento de Riscos'!AH39,"")</f>
        <v>Aceitar</v>
      </c>
      <c r="K44" s="136" t="str">
        <f>IF('Mapeamento de Riscos'!AI39&gt;0,(O85&amp;" PREVENTIVO:  "&amp;'Mapeamento de Riscos'!AI39&amp;"
 ATENUANTE: "&amp;'Mapeamento de Riscos'!AK39&amp;""""),"")</f>
        <v/>
      </c>
    </row>
    <row r="45" spans="1:11" ht="68.25" customHeight="1" x14ac:dyDescent="0.25">
      <c r="A45" s="135" t="str">
        <f>IF(('Mapeamento de Riscos'!A40)&gt;0,'Mapeamento de Riscos'!A40,"")</f>
        <v>RC033</v>
      </c>
      <c r="B45" s="135" t="str">
        <f>IF('Mapeamento de Riscos'!B40&gt;0,'Mapeamento de Riscos'!B40,"")</f>
        <v>Gestão e fiscalização do contrato</v>
      </c>
      <c r="C45" s="23" t="str">
        <f>IF(('Mapeamento de Riscos'!E40)&gt;0,('Mapeamento de Riscos'!E40),"")</f>
        <v>Custos adicionais associados à dificuldade de acesso à área onde será executado o serviço de pavimentação</v>
      </c>
      <c r="D45" s="23" t="str">
        <f>IF(('Mapeamento de Riscos'!F40)&gt;0,('Mapeamento de Riscos'!F40),"")</f>
        <v>Poderá ocorrer acréscimo dos custos operacionais</v>
      </c>
      <c r="E45" s="23" t="str">
        <f>IF(('Mapeamento de Riscos'!H40)&gt;0,('Mapeamento de Riscos'!H40),"")</f>
        <v>Aumento nos custos dos serviços.
Atraso na execução da obra.
Aditivo ao contrato.</v>
      </c>
      <c r="F45" s="135" t="str">
        <f>IF(('Mapeamento de Riscos'!I40)&gt;0,('Mapeamento de Riscos'!I40),"")</f>
        <v>Contratada</v>
      </c>
      <c r="G45" s="135" t="str">
        <f>IF(('Mapeamento de Riscos'!J40)&gt;0,('Mapeamento de Riscos'!J40),"")</f>
        <v>3- Média</v>
      </c>
      <c r="H45" s="135" t="str">
        <f>IF(('Mapeamento de Riscos'!U40)&gt;0,('Mapeamento de Riscos'!U40),"")</f>
        <v>2- Pequeno</v>
      </c>
      <c r="I45" s="135" t="str">
        <f>IF(('Mapeamento de Riscos'!AF40)&gt;0,('Mapeamento de Riscos'!AF40),"")</f>
        <v>Risco Moderado</v>
      </c>
      <c r="J45" s="135" t="str">
        <f>IF('Mapeamento de Riscos'!AH40&gt;0,'Mapeamento de Riscos'!AH40,"")</f>
        <v>Aceitar</v>
      </c>
      <c r="K45" s="136" t="str">
        <f>IF('Mapeamento de Riscos'!AI40&gt;0,(O86&amp;" PREVENTIVO:  "&amp;'Mapeamento de Riscos'!AI40&amp;"
 ATENUANTE: "&amp;'Mapeamento de Riscos'!AK40&amp;""""),"")</f>
        <v/>
      </c>
    </row>
    <row r="46" spans="1:11" ht="122.25" customHeight="1" x14ac:dyDescent="0.25">
      <c r="A46" s="135" t="str">
        <f>IF(('Mapeamento de Riscos'!A41)&gt;0,'Mapeamento de Riscos'!A41,"")</f>
        <v>RC034</v>
      </c>
      <c r="B46" s="135" t="str">
        <f>IF('Mapeamento de Riscos'!B41&gt;0,'Mapeamento de Riscos'!B41,"")</f>
        <v>Gestão e fiscalização do contrato</v>
      </c>
      <c r="C46" s="23" t="str">
        <f>IF(('Mapeamento de Riscos'!E41)&gt;0,('Mapeamento de Riscos'!E41),"")</f>
        <v>Decisão arbitral, judicial ou administrativa que impeça ou impossibilite a CONTRATADA de executar fielmente suas obrigações contratuais, exceto nos casos em que a CONTRATADA houver dado causa a tal decisão.</v>
      </c>
      <c r="D46" s="23" t="str">
        <f>IF(('Mapeamento de Riscos'!F41)&gt;0,('Mapeamento de Riscos'!F41),"")</f>
        <v>Poderá ocorrer descumprimento de instrumentos contratuais</v>
      </c>
      <c r="E46" s="23" t="str">
        <f>IF(('Mapeamento de Riscos'!H41)&gt;0,('Mapeamento de Riscos'!H41),"")</f>
        <v>Impossibilidade do cumprimento contratual, possível paralisação e rescisão contratual,</v>
      </c>
      <c r="F46" s="135" t="str">
        <f>IF(('Mapeamento de Riscos'!I41)&gt;0,('Mapeamento de Riscos'!I41),"")</f>
        <v>Contratada</v>
      </c>
      <c r="G46" s="135" t="str">
        <f>IF(('Mapeamento de Riscos'!J41)&gt;0,('Mapeamento de Riscos'!J41),"")</f>
        <v>2- Baixa</v>
      </c>
      <c r="H46" s="135" t="str">
        <f>IF(('Mapeamento de Riscos'!U41)&gt;0,('Mapeamento de Riscos'!U41),"")</f>
        <v>4- Grande</v>
      </c>
      <c r="I46" s="135" t="str">
        <f>IF(('Mapeamento de Riscos'!AF41)&gt;0,('Mapeamento de Riscos'!AF41),"")</f>
        <v>Risco Alto</v>
      </c>
      <c r="J46" s="135" t="str">
        <f>IF('Mapeamento de Riscos'!AH41&gt;0,'Mapeamento de Riscos'!AH41,"")</f>
        <v>Mitigar</v>
      </c>
      <c r="K46" s="136" t="str">
        <f>IF('Mapeamento de Riscos'!AI41&gt;0,(O87&amp;" PREVENTIVO:  "&amp;'Mapeamento de Riscos'!AI41&amp;"
 ATENUANTE: "&amp;'Mapeamento de Riscos'!AK41&amp;""""),"")</f>
        <v xml:space="preserve"> PREVENTIVO:  Verificação junto à área jurídica os impactos da decisão na execução do instrumento
 ATENUANTE: Auxílio da área jurídica para determinação das ações, por se tratar de uma decisão judicial"</v>
      </c>
    </row>
    <row r="47" spans="1:11" ht="152.25" customHeight="1" x14ac:dyDescent="0.25">
      <c r="A47" s="135" t="str">
        <f>IF(('Mapeamento de Riscos'!A42)&gt;0,'Mapeamento de Riscos'!A42,"")</f>
        <v>RC035</v>
      </c>
      <c r="B47" s="135" t="str">
        <f>IF('Mapeamento de Riscos'!B42&gt;0,'Mapeamento de Riscos'!B42,"")</f>
        <v>Gestão e fiscalização do contrato</v>
      </c>
      <c r="C47" s="23" t="str">
        <f>IF(('Mapeamento de Riscos'!E42)&gt;0,('Mapeamento de Riscos'!E42),"")</f>
        <v>Gestão inadequada do(s) serviço(s) por parte da contratada, no que tange aos serviços executados ou não atendimento aos parâmetros de projeto, critérios de medição, normas técnicas e diretrizes da Codevasf, agentes reguladores ou quaisquer órgãos de controle e fiscalização externos.</v>
      </c>
      <c r="D47" s="23" t="str">
        <f>IF(('Mapeamento de Riscos'!F42)&gt;0,('Mapeamento de Riscos'!F42),"")</f>
        <v>Poderá ocorrer acréscimo dos custos operacionais</v>
      </c>
      <c r="E47" s="23" t="str">
        <f>IF(('Mapeamento de Riscos'!H42)&gt;0,('Mapeamento de Riscos'!H42),"")</f>
        <v>Aumento nos custos dos serviços - necessidade de complementação orçamentária;
Aditivo ao contrato.
Não aceitação dos serviços pela Contratante.</v>
      </c>
      <c r="F47" s="135" t="str">
        <f>IF(('Mapeamento de Riscos'!I42)&gt;0,('Mapeamento de Riscos'!I42),"")</f>
        <v>Contratada</v>
      </c>
      <c r="G47" s="135" t="str">
        <f>IF(('Mapeamento de Riscos'!J42)&gt;0,('Mapeamento de Riscos'!J42),"")</f>
        <v>4- Alta</v>
      </c>
      <c r="H47" s="135" t="str">
        <f>IF(('Mapeamento de Riscos'!U42)&gt;0,('Mapeamento de Riscos'!U42),"")</f>
        <v>4- Grande</v>
      </c>
      <c r="I47" s="135" t="str">
        <f>IF(('Mapeamento de Riscos'!AF42)&gt;0,('Mapeamento de Riscos'!AF42),"")</f>
        <v>Risco Alto</v>
      </c>
      <c r="J47" s="135" t="str">
        <f>IF('Mapeamento de Riscos'!AH42&gt;0,'Mapeamento de Riscos'!AH42,"")</f>
        <v>Mitigar</v>
      </c>
      <c r="K47" s="136" t="str">
        <f>IF('Mapeamento de Riscos'!AI42&gt;0,(O88&amp;" PREVENTIVO:  "&amp;'Mapeamento de Riscos'!AI42&amp;"
 ATENUANTE: "&amp;'Mapeamento de Riscos'!AK42&amp;""""),"")</f>
        <v xml:space="preserve"> PREVENTIVO:  1. Elaboração de check list para fiscalização e acompanhamento das estapas do cronograma de execução da obra, visando a aprovação e consequente medição dos serviços.
2. Contratar equipes de apoio à fiscalização
 ATENUANTE: 1. Aditamento contratual mediante a apresentação de justificativas e documentos comprobatórios."</v>
      </c>
    </row>
    <row r="48" spans="1:11" ht="45" hidden="1" customHeight="1" x14ac:dyDescent="0.25">
      <c r="A48" s="135" t="str">
        <f>IF(('Mapeamento de Riscos'!A43)&gt;0,'Mapeamento de Riscos'!A43,"")</f>
        <v>RC036</v>
      </c>
      <c r="B48" s="135" t="str">
        <f>IF('Mapeamento de Riscos'!B43&gt;0,'Mapeamento de Riscos'!B43,"")</f>
        <v/>
      </c>
      <c r="C48" s="23" t="str">
        <f>IF(('Mapeamento de Riscos'!E43)&gt;0,('Mapeamento de Riscos'!E43),"")</f>
        <v/>
      </c>
      <c r="D48" s="23" t="str">
        <f>IF(('Mapeamento de Riscos'!F43)&gt;0,('Mapeamento de Riscos'!F43),"")</f>
        <v/>
      </c>
      <c r="E48" s="23" t="str">
        <f>IF(('Mapeamento de Riscos'!H43)&gt;0,('Mapeamento de Riscos'!H43),"")</f>
        <v/>
      </c>
      <c r="F48" s="135" t="str">
        <f>IF(('Mapeamento de Riscos'!I43)&gt;0,('Mapeamento de Riscos'!I43),"")</f>
        <v/>
      </c>
      <c r="G48" s="135" t="str">
        <f>IF(('Mapeamento de Riscos'!J43)&gt;0,('Mapeamento de Riscos'!J43),"")</f>
        <v/>
      </c>
      <c r="H48" s="135" t="str">
        <f>IF(('Mapeamento de Riscos'!U43)&gt;0,('Mapeamento de Riscos'!U43),"")</f>
        <v/>
      </c>
      <c r="I48" s="135" t="str">
        <f>IF(('Mapeamento de Riscos'!AF43)&gt;0,('Mapeamento de Riscos'!AF43),"")</f>
        <v/>
      </c>
      <c r="J48" s="135" t="str">
        <f>IF('Mapeamento de Riscos'!AH43&gt;0,'Mapeamento de Riscos'!AH43,"")</f>
        <v/>
      </c>
      <c r="K48" s="136" t="str">
        <f>IF('Mapeamento de Riscos'!AI43&gt;0,(O89&amp;" PREVENTIVO:  "&amp;'Mapeamento de Riscos'!AI43&amp;"
 ATENUANTE: "&amp;'Mapeamento de Riscos'!AK43&amp;""""),"")</f>
        <v/>
      </c>
    </row>
    <row r="49" spans="1:11" ht="45" hidden="1" customHeight="1" x14ac:dyDescent="0.25">
      <c r="A49" s="135" t="str">
        <f>IF(('Mapeamento de Riscos'!A44)&gt;0,'Mapeamento de Riscos'!A44,"")</f>
        <v>RC037</v>
      </c>
      <c r="B49" s="135" t="str">
        <f>IF('Mapeamento de Riscos'!B44&gt;0,'Mapeamento de Riscos'!B44,"")</f>
        <v/>
      </c>
      <c r="C49" s="23" t="str">
        <f>IF(('Mapeamento de Riscos'!E44)&gt;0,('Mapeamento de Riscos'!E44),"")</f>
        <v/>
      </c>
      <c r="D49" s="23" t="str">
        <f>IF(('Mapeamento de Riscos'!F44)&gt;0,('Mapeamento de Riscos'!F44),"")</f>
        <v/>
      </c>
      <c r="E49" s="23" t="str">
        <f>IF(('Mapeamento de Riscos'!H44)&gt;0,('Mapeamento de Riscos'!H44),"")</f>
        <v/>
      </c>
      <c r="F49" s="135" t="str">
        <f>IF(('Mapeamento de Riscos'!I44)&gt;0,('Mapeamento de Riscos'!I44),"")</f>
        <v/>
      </c>
      <c r="G49" s="135" t="str">
        <f>IF(('Mapeamento de Riscos'!J44)&gt;0,('Mapeamento de Riscos'!J44),"")</f>
        <v/>
      </c>
      <c r="H49" s="135" t="str">
        <f>IF(('Mapeamento de Riscos'!U44)&gt;0,('Mapeamento de Riscos'!U44),"")</f>
        <v/>
      </c>
      <c r="I49" s="135" t="str">
        <f>IF(('Mapeamento de Riscos'!AF44)&gt;0,('Mapeamento de Riscos'!AF44),"")</f>
        <v/>
      </c>
      <c r="J49" s="135" t="str">
        <f>IF('Mapeamento de Riscos'!AH44&gt;0,'Mapeamento de Riscos'!AH44,"")</f>
        <v/>
      </c>
      <c r="K49" s="136" t="str">
        <f>IF('Mapeamento de Riscos'!AI44&gt;0,(O90&amp;" PREVENTIVO:  "&amp;'Mapeamento de Riscos'!AI44&amp;"
 ATENUANTE: "&amp;'Mapeamento de Riscos'!AK44&amp;""""),"")</f>
        <v/>
      </c>
    </row>
    <row r="50" spans="1:11" ht="45" hidden="1" customHeight="1" x14ac:dyDescent="0.25">
      <c r="A50" s="135" t="str">
        <f>IF(('Mapeamento de Riscos'!A45)&gt;0,'Mapeamento de Riscos'!A45,"")</f>
        <v>RC038</v>
      </c>
      <c r="B50" s="135" t="str">
        <f>IF('Mapeamento de Riscos'!B45&gt;0,'Mapeamento de Riscos'!B45,"")</f>
        <v/>
      </c>
      <c r="C50" s="23" t="str">
        <f>IF(('Mapeamento de Riscos'!E45)&gt;0,('Mapeamento de Riscos'!E45),"")</f>
        <v/>
      </c>
      <c r="D50" s="23" t="str">
        <f>IF(('Mapeamento de Riscos'!F45)&gt;0,('Mapeamento de Riscos'!F45),"")</f>
        <v/>
      </c>
      <c r="E50" s="23" t="str">
        <f>IF(('Mapeamento de Riscos'!H45)&gt;0,('Mapeamento de Riscos'!H45),"")</f>
        <v/>
      </c>
      <c r="F50" s="135" t="str">
        <f>IF(('Mapeamento de Riscos'!I45)&gt;0,('Mapeamento de Riscos'!I45),"")</f>
        <v/>
      </c>
      <c r="G50" s="135" t="str">
        <f>IF(('Mapeamento de Riscos'!J45)&gt;0,('Mapeamento de Riscos'!J45),"")</f>
        <v/>
      </c>
      <c r="H50" s="135" t="str">
        <f>IF(('Mapeamento de Riscos'!U45)&gt;0,('Mapeamento de Riscos'!U45),"")</f>
        <v/>
      </c>
      <c r="I50" s="135" t="str">
        <f>IF(('Mapeamento de Riscos'!AF45)&gt;0,('Mapeamento de Riscos'!AF45),"")</f>
        <v/>
      </c>
      <c r="J50" s="135" t="str">
        <f>IF('Mapeamento de Riscos'!AH45&gt;0,'Mapeamento de Riscos'!AH45,"")</f>
        <v/>
      </c>
      <c r="K50" s="136" t="str">
        <f>IF('Mapeamento de Riscos'!AI45&gt;0,(O91&amp;" PREVENTIVO:  "&amp;'Mapeamento de Riscos'!AI45&amp;"
 ATENUANTE: "&amp;'Mapeamento de Riscos'!AK45&amp;""""),"")</f>
        <v/>
      </c>
    </row>
    <row r="51" spans="1:11" ht="45" hidden="1" customHeight="1" x14ac:dyDescent="0.25">
      <c r="A51" s="135" t="str">
        <f>IF(('Mapeamento de Riscos'!A46)&gt;0,'Mapeamento de Riscos'!A46,"")</f>
        <v>RC039</v>
      </c>
      <c r="B51" s="135" t="str">
        <f>IF('Mapeamento de Riscos'!B46&gt;0,'Mapeamento de Riscos'!B46,"")</f>
        <v/>
      </c>
      <c r="C51" s="23" t="str">
        <f>IF(('Mapeamento de Riscos'!E46)&gt;0,('Mapeamento de Riscos'!E46),"")</f>
        <v/>
      </c>
      <c r="D51" s="23" t="str">
        <f>IF(('Mapeamento de Riscos'!F46)&gt;0,('Mapeamento de Riscos'!F46),"")</f>
        <v/>
      </c>
      <c r="E51" s="23" t="str">
        <f>IF(('Mapeamento de Riscos'!H46)&gt;0,('Mapeamento de Riscos'!H46),"")</f>
        <v/>
      </c>
      <c r="F51" s="135" t="str">
        <f>IF(('Mapeamento de Riscos'!I46)&gt;0,('Mapeamento de Riscos'!I46),"")</f>
        <v/>
      </c>
      <c r="G51" s="135" t="str">
        <f>IF(('Mapeamento de Riscos'!J46)&gt;0,('Mapeamento de Riscos'!J46),"")</f>
        <v/>
      </c>
      <c r="H51" s="135" t="str">
        <f>IF(('Mapeamento de Riscos'!U46)&gt;0,('Mapeamento de Riscos'!U46),"")</f>
        <v/>
      </c>
      <c r="I51" s="135" t="str">
        <f>IF(('Mapeamento de Riscos'!AF46)&gt;0,('Mapeamento de Riscos'!AF46),"")</f>
        <v/>
      </c>
      <c r="J51" s="135" t="str">
        <f>IF('Mapeamento de Riscos'!AH46&gt;0,'Mapeamento de Riscos'!AH46,"")</f>
        <v/>
      </c>
      <c r="K51" s="136" t="str">
        <f>IF('Mapeamento de Riscos'!AI46&gt;0,(O92&amp;" PREVENTIVO:  "&amp;'Mapeamento de Riscos'!AI46&amp;"
 ATENUANTE: "&amp;'Mapeamento de Riscos'!AK46&amp;""""),"")</f>
        <v/>
      </c>
    </row>
    <row r="52" spans="1:11" ht="45" hidden="1" customHeight="1" x14ac:dyDescent="0.25">
      <c r="A52" s="135" t="str">
        <f>IF(('Mapeamento de Riscos'!A47)&gt;0,'Mapeamento de Riscos'!A47,"")</f>
        <v>RC040</v>
      </c>
      <c r="B52" s="135" t="str">
        <f>IF('Mapeamento de Riscos'!B47&gt;0,'Mapeamento de Riscos'!B47,"")</f>
        <v/>
      </c>
      <c r="C52" s="23" t="str">
        <f>IF(('Mapeamento de Riscos'!E47)&gt;0,('Mapeamento de Riscos'!E47),"")</f>
        <v/>
      </c>
      <c r="D52" s="23" t="str">
        <f>IF(('Mapeamento de Riscos'!F47)&gt;0,('Mapeamento de Riscos'!F47),"")</f>
        <v/>
      </c>
      <c r="E52" s="23" t="str">
        <f>IF(('Mapeamento de Riscos'!H47)&gt;0,('Mapeamento de Riscos'!H47),"")</f>
        <v/>
      </c>
      <c r="F52" s="135" t="str">
        <f>IF(('Mapeamento de Riscos'!I47)&gt;0,('Mapeamento de Riscos'!I47),"")</f>
        <v/>
      </c>
      <c r="G52" s="135" t="str">
        <f>IF(('Mapeamento de Riscos'!J47)&gt;0,('Mapeamento de Riscos'!J47),"")</f>
        <v/>
      </c>
      <c r="H52" s="135" t="str">
        <f>IF(('Mapeamento de Riscos'!U47)&gt;0,('Mapeamento de Riscos'!U47),"")</f>
        <v/>
      </c>
      <c r="I52" s="135" t="str">
        <f>IF(('Mapeamento de Riscos'!AF47)&gt;0,('Mapeamento de Riscos'!AF47),"")</f>
        <v/>
      </c>
      <c r="J52" s="135" t="str">
        <f>IF('Mapeamento de Riscos'!AH47&gt;0,'Mapeamento de Riscos'!AH47,"")</f>
        <v/>
      </c>
      <c r="K52" s="136" t="str">
        <f>IF('Mapeamento de Riscos'!AI47&gt;0,(O93&amp;" PREVENTIVO:  "&amp;'Mapeamento de Riscos'!AI47&amp;"
 ATENUANTE: "&amp;'Mapeamento de Riscos'!AK47&amp;""""),"")</f>
        <v/>
      </c>
    </row>
    <row r="53" spans="1:11" ht="45" hidden="1" customHeight="1" x14ac:dyDescent="0.25">
      <c r="A53" s="135" t="str">
        <f>IF(('Mapeamento de Riscos'!A48)&gt;0,'Mapeamento de Riscos'!A48,"")</f>
        <v>RC041</v>
      </c>
      <c r="B53" s="135" t="str">
        <f>IF('Mapeamento de Riscos'!B48&gt;0,'Mapeamento de Riscos'!B48,"")</f>
        <v/>
      </c>
      <c r="C53" s="23" t="str">
        <f>IF(('Mapeamento de Riscos'!E48)&gt;0,('Mapeamento de Riscos'!E48),"")</f>
        <v/>
      </c>
      <c r="D53" s="23" t="str">
        <f>IF(('Mapeamento de Riscos'!F48)&gt;0,('Mapeamento de Riscos'!F48),"")</f>
        <v/>
      </c>
      <c r="E53" s="23" t="str">
        <f>IF(('Mapeamento de Riscos'!H48)&gt;0,('Mapeamento de Riscos'!H48),"")</f>
        <v/>
      </c>
      <c r="F53" s="135" t="str">
        <f>IF(('Mapeamento de Riscos'!I48)&gt;0,('Mapeamento de Riscos'!I48),"")</f>
        <v/>
      </c>
      <c r="G53" s="135" t="str">
        <f>IF(('Mapeamento de Riscos'!J48)&gt;0,('Mapeamento de Riscos'!J48),"")</f>
        <v/>
      </c>
      <c r="H53" s="135" t="str">
        <f>IF(('Mapeamento de Riscos'!U48)&gt;0,('Mapeamento de Riscos'!U48),"")</f>
        <v/>
      </c>
      <c r="I53" s="135" t="str">
        <f>IF(('Mapeamento de Riscos'!AF48)&gt;0,('Mapeamento de Riscos'!AF48),"")</f>
        <v/>
      </c>
      <c r="J53" s="135" t="str">
        <f>IF('Mapeamento de Riscos'!AH48&gt;0,'Mapeamento de Riscos'!AH48,"")</f>
        <v/>
      </c>
      <c r="K53" s="136" t="str">
        <f>IF('Mapeamento de Riscos'!AI48&gt;0,(O94&amp;" PREVENTIVO:  "&amp;'Mapeamento de Riscos'!AI48&amp;"
 ATENUANTE: "&amp;'Mapeamento de Riscos'!AK48&amp;""""),"")</f>
        <v/>
      </c>
    </row>
    <row r="54" spans="1:11" ht="45" hidden="1" customHeight="1" x14ac:dyDescent="0.25">
      <c r="A54" s="135" t="str">
        <f>IF(('Mapeamento de Riscos'!A49)&gt;0,'Mapeamento de Riscos'!A49,"")</f>
        <v>RC042</v>
      </c>
      <c r="B54" s="135" t="str">
        <f>IF('Mapeamento de Riscos'!B49&gt;0,'Mapeamento de Riscos'!B49,"")</f>
        <v/>
      </c>
      <c r="C54" s="23" t="str">
        <f>IF(('Mapeamento de Riscos'!E49)&gt;0,('Mapeamento de Riscos'!E49),"")</f>
        <v/>
      </c>
      <c r="D54" s="23" t="str">
        <f>IF(('Mapeamento de Riscos'!F49)&gt;0,('Mapeamento de Riscos'!F49),"")</f>
        <v/>
      </c>
      <c r="E54" s="23" t="str">
        <f>IF(('Mapeamento de Riscos'!H49)&gt;0,('Mapeamento de Riscos'!H49),"")</f>
        <v/>
      </c>
      <c r="F54" s="135" t="str">
        <f>IF(('Mapeamento de Riscos'!I49)&gt;0,('Mapeamento de Riscos'!I49),"")</f>
        <v/>
      </c>
      <c r="G54" s="135" t="str">
        <f>IF(('Mapeamento de Riscos'!J49)&gt;0,('Mapeamento de Riscos'!J49),"")</f>
        <v/>
      </c>
      <c r="H54" s="135" t="str">
        <f>IF(('Mapeamento de Riscos'!U49)&gt;0,('Mapeamento de Riscos'!U49),"")</f>
        <v/>
      </c>
      <c r="I54" s="135" t="str">
        <f>IF(('Mapeamento de Riscos'!AF49)&gt;0,('Mapeamento de Riscos'!AF49),"")</f>
        <v/>
      </c>
      <c r="J54" s="135" t="str">
        <f>IF('Mapeamento de Riscos'!AH49&gt;0,'Mapeamento de Riscos'!AH49,"")</f>
        <v/>
      </c>
      <c r="K54" s="136" t="str">
        <f>IF('Mapeamento de Riscos'!AI49&gt;0,(O95&amp;" PREVENTIVO:  "&amp;'Mapeamento de Riscos'!AI49&amp;"
 ATENUANTE: "&amp;'Mapeamento de Riscos'!AK49&amp;""""),"")</f>
        <v/>
      </c>
    </row>
    <row r="55" spans="1:11" ht="45" hidden="1" customHeight="1" x14ac:dyDescent="0.25">
      <c r="A55" s="135" t="str">
        <f>IF(('Mapeamento de Riscos'!A50)&gt;0,'Mapeamento de Riscos'!A50,"")</f>
        <v>RC043</v>
      </c>
      <c r="B55" s="135" t="str">
        <f>IF('Mapeamento de Riscos'!B50&gt;0,'Mapeamento de Riscos'!B50,"")</f>
        <v/>
      </c>
      <c r="C55" s="23" t="str">
        <f>IF(('Mapeamento de Riscos'!E50)&gt;0,('Mapeamento de Riscos'!E50),"")</f>
        <v/>
      </c>
      <c r="D55" s="23" t="str">
        <f>IF(('Mapeamento de Riscos'!F50)&gt;0,('Mapeamento de Riscos'!F50),"")</f>
        <v/>
      </c>
      <c r="E55" s="23" t="str">
        <f>IF(('Mapeamento de Riscos'!H50)&gt;0,('Mapeamento de Riscos'!H50),"")</f>
        <v/>
      </c>
      <c r="F55" s="135" t="str">
        <f>IF(('Mapeamento de Riscos'!I50)&gt;0,('Mapeamento de Riscos'!I50),"")</f>
        <v/>
      </c>
      <c r="G55" s="135" t="str">
        <f>IF(('Mapeamento de Riscos'!J50)&gt;0,('Mapeamento de Riscos'!J50),"")</f>
        <v/>
      </c>
      <c r="H55" s="135" t="str">
        <f>IF(('Mapeamento de Riscos'!U50)&gt;0,('Mapeamento de Riscos'!U50),"")</f>
        <v/>
      </c>
      <c r="I55" s="135" t="str">
        <f>IF(('Mapeamento de Riscos'!AF50)&gt;0,('Mapeamento de Riscos'!AF50),"")</f>
        <v/>
      </c>
      <c r="J55" s="135" t="str">
        <f>IF('Mapeamento de Riscos'!AH50&gt;0,'Mapeamento de Riscos'!AH50,"")</f>
        <v/>
      </c>
      <c r="K55" s="136" t="str">
        <f>IF('Mapeamento de Riscos'!AI50&gt;0,(O96&amp;" PREVENTIVO:  "&amp;'Mapeamento de Riscos'!AI50&amp;"
 ATENUANTE: "&amp;'Mapeamento de Riscos'!AK50&amp;""""),"")</f>
        <v/>
      </c>
    </row>
    <row r="56" spans="1:11" ht="45" hidden="1" customHeight="1" x14ac:dyDescent="0.25">
      <c r="A56" s="135" t="str">
        <f>IF(('Mapeamento de Riscos'!A51)&gt;0,'Mapeamento de Riscos'!A51,"")</f>
        <v>RC044</v>
      </c>
      <c r="B56" s="135" t="str">
        <f>IF('Mapeamento de Riscos'!B51&gt;0,'Mapeamento de Riscos'!B51,"")</f>
        <v/>
      </c>
      <c r="C56" s="23" t="str">
        <f>IF(('Mapeamento de Riscos'!E51)&gt;0,('Mapeamento de Riscos'!E51),"")</f>
        <v/>
      </c>
      <c r="D56" s="23" t="str">
        <f>IF(('Mapeamento de Riscos'!F51)&gt;0,('Mapeamento de Riscos'!F51),"")</f>
        <v/>
      </c>
      <c r="E56" s="23" t="str">
        <f>IF(('Mapeamento de Riscos'!H51)&gt;0,('Mapeamento de Riscos'!H51),"")</f>
        <v/>
      </c>
      <c r="F56" s="135" t="str">
        <f>IF(('Mapeamento de Riscos'!I51)&gt;0,('Mapeamento de Riscos'!I51),"")</f>
        <v/>
      </c>
      <c r="G56" s="135" t="str">
        <f>IF(('Mapeamento de Riscos'!J51)&gt;0,('Mapeamento de Riscos'!J51),"")</f>
        <v/>
      </c>
      <c r="H56" s="135" t="str">
        <f>IF(('Mapeamento de Riscos'!U51)&gt;0,('Mapeamento de Riscos'!U51),"")</f>
        <v/>
      </c>
      <c r="I56" s="135" t="str">
        <f>IF(('Mapeamento de Riscos'!AF51)&gt;0,('Mapeamento de Riscos'!AF51),"")</f>
        <v/>
      </c>
      <c r="J56" s="135" t="str">
        <f>IF('Mapeamento de Riscos'!AH51&gt;0,'Mapeamento de Riscos'!AH51,"")</f>
        <v/>
      </c>
      <c r="K56" s="136" t="str">
        <f>IF('Mapeamento de Riscos'!AI51&gt;0,(O97&amp;" PREVENTIVO:  "&amp;'Mapeamento de Riscos'!AI51&amp;"
 ATENUANTE: "&amp;'Mapeamento de Riscos'!AK51&amp;""""),"")</f>
        <v/>
      </c>
    </row>
    <row r="57" spans="1:11" ht="45" hidden="1" customHeight="1" x14ac:dyDescent="0.25">
      <c r="A57" s="135" t="str">
        <f>IF(('Mapeamento de Riscos'!A52)&gt;0,'Mapeamento de Riscos'!A52,"")</f>
        <v>RC045</v>
      </c>
      <c r="B57" s="135" t="str">
        <f>IF('Mapeamento de Riscos'!B52&gt;0,'Mapeamento de Riscos'!B52,"")</f>
        <v/>
      </c>
      <c r="C57" s="23" t="str">
        <f>IF(('Mapeamento de Riscos'!E52)&gt;0,('Mapeamento de Riscos'!E52),"")</f>
        <v/>
      </c>
      <c r="D57" s="23" t="str">
        <f>IF(('Mapeamento de Riscos'!F52)&gt;0,('Mapeamento de Riscos'!F52),"")</f>
        <v/>
      </c>
      <c r="E57" s="23" t="str">
        <f>IF(('Mapeamento de Riscos'!H52)&gt;0,('Mapeamento de Riscos'!H52),"")</f>
        <v/>
      </c>
      <c r="F57" s="135" t="str">
        <f>IF(('Mapeamento de Riscos'!I52)&gt;0,('Mapeamento de Riscos'!I52),"")</f>
        <v/>
      </c>
      <c r="G57" s="135" t="str">
        <f>IF(('Mapeamento de Riscos'!J52)&gt;0,('Mapeamento de Riscos'!J52),"")</f>
        <v/>
      </c>
      <c r="H57" s="135" t="str">
        <f>IF(('Mapeamento de Riscos'!U52)&gt;0,('Mapeamento de Riscos'!U52),"")</f>
        <v/>
      </c>
      <c r="I57" s="135" t="str">
        <f>IF(('Mapeamento de Riscos'!AF52)&gt;0,('Mapeamento de Riscos'!AF52),"")</f>
        <v/>
      </c>
      <c r="J57" s="135" t="str">
        <f>IF('Mapeamento de Riscos'!AH52&gt;0,'Mapeamento de Riscos'!AH52,"")</f>
        <v/>
      </c>
      <c r="K57" s="136" t="str">
        <f>IF('Mapeamento de Riscos'!AI52&gt;0,(O98&amp;" PREVENTIVO:  "&amp;'Mapeamento de Riscos'!AI52&amp;"
 ATENUANTE: "&amp;'Mapeamento de Riscos'!AK52&amp;""""),"")</f>
        <v/>
      </c>
    </row>
    <row r="58" spans="1:11" ht="45" hidden="1" customHeight="1" x14ac:dyDescent="0.25">
      <c r="A58" s="135" t="str">
        <f>IF(('Mapeamento de Riscos'!A53)&gt;0,'Mapeamento de Riscos'!A53,"")</f>
        <v>RC046</v>
      </c>
      <c r="B58" s="135" t="str">
        <f>IF('Mapeamento de Riscos'!B53&gt;0,'Mapeamento de Riscos'!B53,"")</f>
        <v/>
      </c>
      <c r="C58" s="23" t="str">
        <f>IF(('Mapeamento de Riscos'!E53)&gt;0,('Mapeamento de Riscos'!E53),"")</f>
        <v/>
      </c>
      <c r="D58" s="23" t="str">
        <f>IF(('Mapeamento de Riscos'!F53)&gt;0,('Mapeamento de Riscos'!F53),"")</f>
        <v/>
      </c>
      <c r="E58" s="23" t="str">
        <f>IF(('Mapeamento de Riscos'!H53)&gt;0,('Mapeamento de Riscos'!H53),"")</f>
        <v/>
      </c>
      <c r="F58" s="135" t="str">
        <f>IF(('Mapeamento de Riscos'!I53)&gt;0,('Mapeamento de Riscos'!I53),"")</f>
        <v/>
      </c>
      <c r="G58" s="135" t="str">
        <f>IF(('Mapeamento de Riscos'!J53)&gt;0,('Mapeamento de Riscos'!J53),"")</f>
        <v/>
      </c>
      <c r="H58" s="135" t="str">
        <f>IF(('Mapeamento de Riscos'!U53)&gt;0,('Mapeamento de Riscos'!U53),"")</f>
        <v/>
      </c>
      <c r="I58" s="135" t="str">
        <f>IF(('Mapeamento de Riscos'!AF53)&gt;0,('Mapeamento de Riscos'!AF53),"")</f>
        <v/>
      </c>
      <c r="J58" s="135" t="str">
        <f>IF('Mapeamento de Riscos'!AH53&gt;0,'Mapeamento de Riscos'!AH53,"")</f>
        <v/>
      </c>
      <c r="K58" s="136" t="str">
        <f>IF('Mapeamento de Riscos'!AI53&gt;0,(O99&amp;" PREVENTIVO:  "&amp;'Mapeamento de Riscos'!AI53&amp;"
 ATENUANTE: "&amp;'Mapeamento de Riscos'!AK53&amp;""""),"")</f>
        <v/>
      </c>
    </row>
    <row r="59" spans="1:11" ht="45" hidden="1" customHeight="1" x14ac:dyDescent="0.25">
      <c r="A59" s="135" t="str">
        <f>IF(('Mapeamento de Riscos'!A54)&gt;0,'Mapeamento de Riscos'!A54,"")</f>
        <v>RC047</v>
      </c>
      <c r="B59" s="135" t="str">
        <f>IF('Mapeamento de Riscos'!B54&gt;0,'Mapeamento de Riscos'!B54,"")</f>
        <v/>
      </c>
      <c r="C59" s="23" t="str">
        <f>IF(('Mapeamento de Riscos'!E54)&gt;0,('Mapeamento de Riscos'!E54),"")</f>
        <v/>
      </c>
      <c r="D59" s="23" t="str">
        <f>IF(('Mapeamento de Riscos'!F54)&gt;0,('Mapeamento de Riscos'!F54),"")</f>
        <v/>
      </c>
      <c r="E59" s="23" t="str">
        <f>IF(('Mapeamento de Riscos'!H54)&gt;0,('Mapeamento de Riscos'!H54),"")</f>
        <v/>
      </c>
      <c r="F59" s="135" t="str">
        <f>IF(('Mapeamento de Riscos'!I54)&gt;0,('Mapeamento de Riscos'!I54),"")</f>
        <v/>
      </c>
      <c r="G59" s="135" t="str">
        <f>IF(('Mapeamento de Riscos'!J54)&gt;0,('Mapeamento de Riscos'!J54),"")</f>
        <v/>
      </c>
      <c r="H59" s="135" t="str">
        <f>IF(('Mapeamento de Riscos'!U54)&gt;0,('Mapeamento de Riscos'!U54),"")</f>
        <v/>
      </c>
      <c r="I59" s="135" t="str">
        <f>IF(('Mapeamento de Riscos'!AF54)&gt;0,('Mapeamento de Riscos'!AF54),"")</f>
        <v/>
      </c>
      <c r="J59" s="135" t="str">
        <f>IF('Mapeamento de Riscos'!AH54&gt;0,'Mapeamento de Riscos'!AH54,"")</f>
        <v/>
      </c>
      <c r="K59" s="136" t="str">
        <f>IF('Mapeamento de Riscos'!AI54&gt;0,(O100&amp;" PREVENTIVO:  "&amp;'Mapeamento de Riscos'!AI54&amp;"
 ATENUANTE: "&amp;'Mapeamento de Riscos'!AK54&amp;""""),"")</f>
        <v/>
      </c>
    </row>
    <row r="60" spans="1:11" ht="45" hidden="1" customHeight="1" x14ac:dyDescent="0.25">
      <c r="A60" s="135" t="str">
        <f>IF(('Mapeamento de Riscos'!A55)&gt;0,'Mapeamento de Riscos'!A55,"")</f>
        <v>RC048</v>
      </c>
      <c r="B60" s="135" t="str">
        <f>IF('Mapeamento de Riscos'!B55&gt;0,'Mapeamento de Riscos'!B55,"")</f>
        <v/>
      </c>
      <c r="C60" s="23" t="str">
        <f>IF(('Mapeamento de Riscos'!E55)&gt;0,('Mapeamento de Riscos'!E55),"")</f>
        <v/>
      </c>
      <c r="D60" s="23" t="str">
        <f>IF(('Mapeamento de Riscos'!F55)&gt;0,('Mapeamento de Riscos'!F55),"")</f>
        <v/>
      </c>
      <c r="E60" s="23" t="str">
        <f>IF(('Mapeamento de Riscos'!H55)&gt;0,('Mapeamento de Riscos'!H55),"")</f>
        <v/>
      </c>
      <c r="F60" s="135" t="str">
        <f>IF(('Mapeamento de Riscos'!I55)&gt;0,('Mapeamento de Riscos'!I55),"")</f>
        <v/>
      </c>
      <c r="G60" s="135" t="str">
        <f>IF(('Mapeamento de Riscos'!J55)&gt;0,('Mapeamento de Riscos'!J55),"")</f>
        <v/>
      </c>
      <c r="H60" s="135" t="str">
        <f>IF(('Mapeamento de Riscos'!U55)&gt;0,('Mapeamento de Riscos'!U55),"")</f>
        <v/>
      </c>
      <c r="I60" s="135" t="str">
        <f>IF(('Mapeamento de Riscos'!AF55)&gt;0,('Mapeamento de Riscos'!AF55),"")</f>
        <v/>
      </c>
      <c r="J60" s="135" t="str">
        <f>IF('Mapeamento de Riscos'!AH55&gt;0,'Mapeamento de Riscos'!AH55,"")</f>
        <v/>
      </c>
      <c r="K60" s="136" t="str">
        <f>IF('Mapeamento de Riscos'!AI55&gt;0,(O101&amp;" PREVENTIVO:  "&amp;'Mapeamento de Riscos'!AI55&amp;"
 ATENUANTE: "&amp;'Mapeamento de Riscos'!AK55&amp;""""),"")</f>
        <v/>
      </c>
    </row>
    <row r="61" spans="1:11" ht="45" hidden="1" customHeight="1" x14ac:dyDescent="0.25">
      <c r="A61" s="135" t="str">
        <f>IF(('Mapeamento de Riscos'!A56)&gt;0,'Mapeamento de Riscos'!A56,"")</f>
        <v>RC049</v>
      </c>
      <c r="B61" s="135" t="str">
        <f>IF('Mapeamento de Riscos'!B56&gt;0,'Mapeamento de Riscos'!B56,"")</f>
        <v/>
      </c>
      <c r="C61" s="23" t="str">
        <f>IF(('Mapeamento de Riscos'!E56)&gt;0,('Mapeamento de Riscos'!E56),"")</f>
        <v/>
      </c>
      <c r="D61" s="23" t="str">
        <f>IF(('Mapeamento de Riscos'!F56)&gt;0,('Mapeamento de Riscos'!F56),"")</f>
        <v/>
      </c>
      <c r="E61" s="23" t="str">
        <f>IF(('Mapeamento de Riscos'!H56)&gt;0,('Mapeamento de Riscos'!H56),"")</f>
        <v/>
      </c>
      <c r="F61" s="135" t="str">
        <f>IF(('Mapeamento de Riscos'!I56)&gt;0,('Mapeamento de Riscos'!I56),"")</f>
        <v/>
      </c>
      <c r="G61" s="135" t="str">
        <f>IF(('Mapeamento de Riscos'!J56)&gt;0,('Mapeamento de Riscos'!J56),"")</f>
        <v/>
      </c>
      <c r="H61" s="135" t="str">
        <f>IF(('Mapeamento de Riscos'!U56)&gt;0,('Mapeamento de Riscos'!U56),"")</f>
        <v/>
      </c>
      <c r="I61" s="135" t="str">
        <f>IF(('Mapeamento de Riscos'!AF56)&gt;0,('Mapeamento de Riscos'!AF56),"")</f>
        <v/>
      </c>
      <c r="J61" s="135" t="str">
        <f>IF('Mapeamento de Riscos'!AH56&gt;0,'Mapeamento de Riscos'!AH56,"")</f>
        <v/>
      </c>
      <c r="K61" s="136" t="str">
        <f>IF('Mapeamento de Riscos'!AI56&gt;0,(O102&amp;" PREVENTIVO:  "&amp;'Mapeamento de Riscos'!AI56&amp;"
 ATENUANTE: "&amp;'Mapeamento de Riscos'!AK56&amp;""""),"")</f>
        <v/>
      </c>
    </row>
    <row r="62" spans="1:11" ht="14.25" hidden="1" customHeight="1" x14ac:dyDescent="0.25">
      <c r="A62" s="135" t="str">
        <f>IF(('Mapeamento de Riscos'!A57)&gt;0,'Mapeamento de Riscos'!A57,"")</f>
        <v>RC050</v>
      </c>
      <c r="B62" s="135" t="str">
        <f>IF('Mapeamento de Riscos'!B57&gt;0,'Mapeamento de Riscos'!B57,"")</f>
        <v/>
      </c>
      <c r="C62" s="23" t="str">
        <f>IF(('Mapeamento de Riscos'!E57)&gt;0,('Mapeamento de Riscos'!E57),"")</f>
        <v/>
      </c>
      <c r="D62" s="23" t="str">
        <f>IF(('Mapeamento de Riscos'!F57)&gt;0,('Mapeamento de Riscos'!F57),"")</f>
        <v/>
      </c>
      <c r="E62" s="23" t="str">
        <f>IF(('Mapeamento de Riscos'!H57)&gt;0,('Mapeamento de Riscos'!H57),"")</f>
        <v/>
      </c>
      <c r="F62" s="135" t="str">
        <f>IF(('Mapeamento de Riscos'!I57)&gt;0,('Mapeamento de Riscos'!I57),"")</f>
        <v/>
      </c>
      <c r="G62" s="135" t="str">
        <f>IF(('Mapeamento de Riscos'!J57)&gt;0,('Mapeamento de Riscos'!J57),"")</f>
        <v/>
      </c>
      <c r="H62" s="135" t="str">
        <f>IF(('Mapeamento de Riscos'!U57)&gt;0,('Mapeamento de Riscos'!U57),"")</f>
        <v/>
      </c>
      <c r="I62" s="135" t="str">
        <f>IF(('Mapeamento de Riscos'!AF57)&gt;0,('Mapeamento de Riscos'!AF57),"")</f>
        <v/>
      </c>
      <c r="J62" s="135" t="str">
        <f>IF('Mapeamento de Riscos'!AH57&gt;0,'Mapeamento de Riscos'!AH57,"")</f>
        <v/>
      </c>
      <c r="K62" s="136" t="str">
        <f>IF('Mapeamento de Riscos'!AI57&gt;0,(O103&amp;" PREVENTIVO:  "&amp;'Mapeamento de Riscos'!AI57&amp;"
 ATENUANTE: "&amp;'Mapeamento de Riscos'!AK57&amp;""""),"")</f>
        <v/>
      </c>
    </row>
    <row r="63" spans="1:11" ht="23.25" customHeight="1" x14ac:dyDescent="0.25">
      <c r="A63" s="366" t="s">
        <v>1136</v>
      </c>
      <c r="B63" s="366"/>
      <c r="C63" s="366"/>
      <c r="D63" s="366"/>
      <c r="E63" s="366"/>
      <c r="F63" s="366"/>
      <c r="G63" s="366"/>
      <c r="H63" s="366"/>
      <c r="I63" s="366"/>
      <c r="J63" s="366"/>
      <c r="K63" s="366"/>
    </row>
    <row r="64" spans="1:11" ht="23.25" customHeight="1" x14ac:dyDescent="0.25">
      <c r="A64" s="137"/>
      <c r="B64" s="137"/>
      <c r="C64" s="137"/>
      <c r="D64" s="137"/>
      <c r="E64" s="137"/>
      <c r="F64" s="137"/>
      <c r="G64" s="137"/>
      <c r="H64" s="137"/>
      <c r="I64" s="137"/>
      <c r="J64" s="137"/>
      <c r="K64" s="137"/>
    </row>
    <row r="65" spans="1:8" ht="20.45" customHeight="1" x14ac:dyDescent="0.25">
      <c r="A65" s="371" t="str">
        <f>Capa!A20</f>
        <v>COORDENADOR DO PROJETO OBJETO DA CONTRATAÇÃO - DEMANDANTE</v>
      </c>
      <c r="B65" s="371"/>
      <c r="C65" s="371"/>
      <c r="D65" s="371"/>
      <c r="E65" s="371"/>
      <c r="F65" s="371"/>
      <c r="G65" s="138"/>
      <c r="H65" s="138"/>
    </row>
    <row r="66" spans="1:8" ht="20.45" customHeight="1" x14ac:dyDescent="0.25">
      <c r="A66" s="128" t="s">
        <v>1104</v>
      </c>
      <c r="B66" s="369" t="str">
        <f>IF(Capa!B21&gt;0,Capa!B21,"")</f>
        <v>DAYANE CARVALHO DA COSTA</v>
      </c>
      <c r="C66" s="369"/>
      <c r="D66" s="370"/>
      <c r="E66" s="129" t="s">
        <v>1105</v>
      </c>
      <c r="F66" s="130" t="str">
        <f>IF(Capa!G21&gt;0,Capa!G21,"")</f>
        <v>5ª/GRD</v>
      </c>
      <c r="G66" s="138"/>
      <c r="H66" s="138"/>
    </row>
    <row r="67" spans="1:8" ht="12.75" customHeight="1" x14ac:dyDescent="0.25">
      <c r="A67" s="131"/>
      <c r="B67" s="131"/>
      <c r="C67" s="131"/>
      <c r="D67" s="131"/>
      <c r="E67" s="131"/>
      <c r="F67" s="131"/>
      <c r="G67" s="138"/>
      <c r="H67" s="138"/>
    </row>
    <row r="68" spans="1:8" ht="20.45" customHeight="1" x14ac:dyDescent="0.25">
      <c r="A68" s="371" t="str">
        <f>Capa!A22</f>
        <v>ANALISTAS RESPONSÁVEIS PELO MAPEAMENTO DOS RISCOS DA CONTRATAÇÃO - DEMANDANTE</v>
      </c>
      <c r="B68" s="371"/>
      <c r="C68" s="371"/>
      <c r="D68" s="371"/>
      <c r="E68" s="371"/>
      <c r="F68" s="371"/>
      <c r="G68" s="138"/>
      <c r="H68" s="138"/>
    </row>
    <row r="69" spans="1:8" ht="20.45" customHeight="1" x14ac:dyDescent="0.25">
      <c r="A69" s="128" t="s">
        <v>1104</v>
      </c>
      <c r="B69" s="369" t="str">
        <f>IF(Capa!B23&gt;0,Capa!B23,"")</f>
        <v>ISABELA BEATRIZ MACEDO DOS SANTOS</v>
      </c>
      <c r="C69" s="369"/>
      <c r="D69" s="370"/>
      <c r="E69" s="129" t="s">
        <v>1105</v>
      </c>
      <c r="F69" s="130" t="str">
        <f>IF(Capa!G23&gt;0,Capa!G23,"")</f>
        <v>5ª/GRD/UEP</v>
      </c>
      <c r="G69" s="138"/>
      <c r="H69" s="138"/>
    </row>
    <row r="70" spans="1:8" ht="20.45" customHeight="1" x14ac:dyDescent="0.25">
      <c r="A70" s="128" t="s">
        <v>1104</v>
      </c>
      <c r="B70" s="369" t="str">
        <f>IF(Capa!B24&gt;0,Capa!B24,"")</f>
        <v/>
      </c>
      <c r="C70" s="369"/>
      <c r="D70" s="370"/>
      <c r="E70" s="129" t="s">
        <v>1105</v>
      </c>
      <c r="F70" s="130" t="str">
        <f>IF(Capa!G24&gt;0,Capa!G24,"")</f>
        <v/>
      </c>
      <c r="G70" s="138"/>
      <c r="H70" s="138"/>
    </row>
    <row r="71" spans="1:8" ht="20.45" customHeight="1" x14ac:dyDescent="0.25">
      <c r="A71" s="128" t="s">
        <v>1104</v>
      </c>
      <c r="B71" s="369" t="str">
        <f>IF(Capa!B25&gt;0,Capa!B25,"")</f>
        <v/>
      </c>
      <c r="C71" s="369"/>
      <c r="D71" s="370"/>
      <c r="E71" s="129" t="s">
        <v>1105</v>
      </c>
      <c r="F71" s="130" t="str">
        <f>IF(Capa!G25&gt;0,Capa!G25,"")</f>
        <v/>
      </c>
      <c r="G71" s="138"/>
      <c r="H71" s="138"/>
    </row>
    <row r="72" spans="1:8" ht="20.45" hidden="1" customHeight="1" x14ac:dyDescent="0.25">
      <c r="A72" s="128" t="s">
        <v>1104</v>
      </c>
      <c r="B72" s="369" t="str">
        <f>IF(Capa!B26&gt;0,Capa!B26,"")</f>
        <v/>
      </c>
      <c r="C72" s="369"/>
      <c r="D72" s="370"/>
      <c r="E72" s="129" t="s">
        <v>1105</v>
      </c>
      <c r="F72" s="130" t="str">
        <f>IF(Capa!G26&gt;0,Capa!G26,"")</f>
        <v/>
      </c>
    </row>
    <row r="73" spans="1:8" ht="20.45" hidden="1" customHeight="1" x14ac:dyDescent="0.25">
      <c r="A73" s="128" t="s">
        <v>1104</v>
      </c>
      <c r="B73" s="369" t="str">
        <f>IF(Capa!B27&gt;0,Capa!B27,"")</f>
        <v/>
      </c>
      <c r="C73" s="369"/>
      <c r="D73" s="370"/>
      <c r="E73" s="129" t="s">
        <v>1105</v>
      </c>
      <c r="F73" s="130" t="str">
        <f>IF(Capa!G27&gt;0,Capa!G27,"")</f>
        <v/>
      </c>
    </row>
    <row r="74" spans="1:8" ht="10.5" customHeight="1" x14ac:dyDescent="0.25">
      <c r="A74" s="131"/>
      <c r="B74" s="131"/>
      <c r="C74" s="131"/>
      <c r="D74" s="131"/>
      <c r="E74" s="131"/>
      <c r="F74" s="131"/>
    </row>
    <row r="75" spans="1:8" ht="20.45" customHeight="1" x14ac:dyDescent="0.25">
      <c r="A75" s="367" t="str">
        <f>Capa!A17</f>
        <v>LOCAL/DATA:</v>
      </c>
      <c r="B75" s="368"/>
      <c r="C75" s="153" t="str">
        <f>Capa!C17</f>
        <v>Maceió, Agosto de 2024</v>
      </c>
      <c r="D75" s="80"/>
      <c r="E75" s="80"/>
      <c r="F75" s="81"/>
    </row>
    <row r="76" spans="1:8" x14ac:dyDescent="0.25"/>
  </sheetData>
  <sheetProtection algorithmName="SHA-512" hashValue="Oxw1jHlkov7Ysnx/n8kOj+BR+RddrNyslqUdyXZds68ORiXN7h7+31zEcDBfv/nu47opoFEromp7vVAqDNoqBg==" saltValue="9YLvAaOYgmyBkPZ3dnMESQ==" spinCount="100000" sheet="1" formatRows="0" deleteRows="0"/>
  <mergeCells count="23">
    <mergeCell ref="A63:K63"/>
    <mergeCell ref="A75:B75"/>
    <mergeCell ref="B72:D72"/>
    <mergeCell ref="B73:D73"/>
    <mergeCell ref="A65:F65"/>
    <mergeCell ref="B66:D66"/>
    <mergeCell ref="B70:D70"/>
    <mergeCell ref="B71:D71"/>
    <mergeCell ref="A68:F68"/>
    <mergeCell ref="B69:D69"/>
    <mergeCell ref="D10:K10"/>
    <mergeCell ref="D2:K2"/>
    <mergeCell ref="D3:K3"/>
    <mergeCell ref="A5:C5"/>
    <mergeCell ref="A6:C6"/>
    <mergeCell ref="A7:C7"/>
    <mergeCell ref="A10:C10"/>
    <mergeCell ref="A8:C8"/>
    <mergeCell ref="A9:C9"/>
    <mergeCell ref="D6:K6"/>
    <mergeCell ref="D7:K7"/>
    <mergeCell ref="D8:K8"/>
    <mergeCell ref="D9:K9"/>
  </mergeCells>
  <pageMargins left="0.51181102362204722" right="0.51181102362204722" top="0.78740157480314965" bottom="0.78740157480314965" header="0.31496062992125984" footer="0.31496062992125984"/>
  <pageSetup paperSize="9" scale="52" fitToHeight="0" orientation="landscape" horizontalDpi="300" verticalDpi="300" r:id="rId1"/>
  <headerFooter>
    <oddFooter>&amp;CPágina &amp;P de &amp;N</oddFooter>
  </headerFooter>
  <drawing r:id="rId2"/>
  <legacyDrawing r:id="rId3"/>
  <oleObjects>
    <mc:AlternateContent xmlns:mc="http://schemas.openxmlformats.org/markup-compatibility/2006">
      <mc:Choice Requires="x14">
        <oleObject shapeId="4097" r:id="rId4">
          <objectPr defaultSize="0" autoPict="0" r:id="rId5">
            <anchor moveWithCells="1" sizeWithCells="1">
              <from>
                <xdr:col>0</xdr:col>
                <xdr:colOff>190500</xdr:colOff>
                <xdr:row>0</xdr:row>
                <xdr:rowOff>76200</xdr:rowOff>
              </from>
              <to>
                <xdr:col>2</xdr:col>
                <xdr:colOff>1419225</xdr:colOff>
                <xdr:row>2</xdr:row>
                <xdr:rowOff>200025</xdr:rowOff>
              </to>
            </anchor>
          </objectPr>
        </oleObject>
      </mc:Choice>
      <mc:Fallback>
        <oleObject shapeId="409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1"/>
  <dimension ref="A3:H200"/>
  <sheetViews>
    <sheetView workbookViewId="0">
      <selection activeCell="C11" sqref="C11:G11"/>
    </sheetView>
  </sheetViews>
  <sheetFormatPr defaultRowHeight="15" x14ac:dyDescent="0.25"/>
  <cols>
    <col min="1" max="1" width="71" customWidth="1"/>
    <col min="3" max="3" width="75.85546875" customWidth="1"/>
    <col min="5" max="5" width="71.28515625" customWidth="1"/>
    <col min="7" max="7" width="57.85546875" customWidth="1"/>
    <col min="8" max="8" width="41.140625" customWidth="1"/>
  </cols>
  <sheetData>
    <row r="3" spans="1:8" ht="31.5" x14ac:dyDescent="0.25">
      <c r="A3" s="21" t="s">
        <v>141</v>
      </c>
      <c r="C3" s="21" t="s">
        <v>98</v>
      </c>
      <c r="E3" s="21" t="s">
        <v>143</v>
      </c>
      <c r="G3" s="6" t="s">
        <v>3</v>
      </c>
    </row>
    <row r="4" spans="1:8" ht="45" x14ac:dyDescent="0.25">
      <c r="A4" s="23" t="s">
        <v>703</v>
      </c>
      <c r="C4" s="24" t="s">
        <v>99</v>
      </c>
      <c r="E4" s="24" t="str">
        <f>IF('Lista de Riscos Normalizados'!E2&gt;0,'Lista de Riscos Normalizados'!E2,"")</f>
        <v/>
      </c>
    </row>
    <row r="5" spans="1:8" ht="47.25" x14ac:dyDescent="0.25">
      <c r="A5" s="23" t="s">
        <v>704</v>
      </c>
      <c r="C5" s="24" t="s">
        <v>100</v>
      </c>
      <c r="E5" s="24" t="str">
        <f>IF('Lista de Riscos Normalizados'!E3&gt;0,'Lista de Riscos Normalizados'!E3,"")</f>
        <v/>
      </c>
      <c r="G5" s="2" t="s">
        <v>4</v>
      </c>
      <c r="H5" s="8" t="s">
        <v>5</v>
      </c>
    </row>
    <row r="6" spans="1:8" ht="60" x14ac:dyDescent="0.25">
      <c r="A6" s="23" t="s">
        <v>705</v>
      </c>
      <c r="C6" s="24" t="s">
        <v>101</v>
      </c>
      <c r="E6" s="24" t="str">
        <f>IF('Lista de Riscos Normalizados'!E4&gt;0,'Lista de Riscos Normalizados'!E4,"")</f>
        <v/>
      </c>
      <c r="G6" s="3" t="s">
        <v>6</v>
      </c>
      <c r="H6" s="5" t="s">
        <v>7</v>
      </c>
    </row>
    <row r="7" spans="1:8" ht="30" x14ac:dyDescent="0.25">
      <c r="A7" s="23" t="s">
        <v>706</v>
      </c>
      <c r="C7" s="24" t="s">
        <v>102</v>
      </c>
      <c r="E7" s="24" t="str">
        <f>IF('Lista de Riscos Normalizados'!E5&gt;0,'Lista de Riscos Normalizados'!E5,"")</f>
        <v/>
      </c>
      <c r="G7" s="4" t="s">
        <v>8</v>
      </c>
      <c r="H7" s="7"/>
    </row>
    <row r="8" spans="1:8" x14ac:dyDescent="0.25">
      <c r="A8" s="23" t="s">
        <v>707</v>
      </c>
      <c r="C8" s="24" t="s">
        <v>103</v>
      </c>
      <c r="E8" s="24" t="str">
        <f>IF('Lista de Riscos Normalizados'!E6&gt;0,'Lista de Riscos Normalizados'!E6,"")</f>
        <v/>
      </c>
      <c r="G8" s="4" t="s">
        <v>9</v>
      </c>
      <c r="H8" s="7"/>
    </row>
    <row r="9" spans="1:8" ht="30" x14ac:dyDescent="0.25">
      <c r="A9" s="23" t="s">
        <v>708</v>
      </c>
      <c r="C9" s="24" t="s">
        <v>104</v>
      </c>
      <c r="E9" s="24" t="str">
        <f>IF('Lista de Riscos Normalizados'!E7&gt;0,'Lista de Riscos Normalizados'!E7,"")</f>
        <v/>
      </c>
      <c r="G9" s="4" t="s">
        <v>10</v>
      </c>
      <c r="H9" s="7"/>
    </row>
    <row r="10" spans="1:8" ht="30" x14ac:dyDescent="0.25">
      <c r="A10" s="23" t="s">
        <v>709</v>
      </c>
      <c r="C10" s="24" t="s">
        <v>105</v>
      </c>
      <c r="E10" s="24" t="str">
        <f>IF('Lista de Riscos Normalizados'!E8&gt;0,'Lista de Riscos Normalizados'!E8,"")</f>
        <v/>
      </c>
      <c r="G10" s="4" t="s">
        <v>11</v>
      </c>
      <c r="H10" s="7"/>
    </row>
    <row r="11" spans="1:8" x14ac:dyDescent="0.25">
      <c r="A11" s="23" t="s">
        <v>710</v>
      </c>
      <c r="C11" s="24" t="s">
        <v>106</v>
      </c>
      <c r="E11" s="24" t="str">
        <f>IF('Lista de Riscos Normalizados'!E9&gt;0,'Lista de Riscos Normalizados'!E9,"")</f>
        <v/>
      </c>
      <c r="G11" s="4" t="s">
        <v>12</v>
      </c>
      <c r="H11" s="7"/>
    </row>
    <row r="12" spans="1:8" ht="30" x14ac:dyDescent="0.25">
      <c r="A12" s="23" t="s">
        <v>711</v>
      </c>
      <c r="C12" s="24" t="s">
        <v>107</v>
      </c>
      <c r="E12" s="24" t="str">
        <f>IF('Lista de Riscos Normalizados'!E10&gt;0,'Lista de Riscos Normalizados'!E10,"")</f>
        <v/>
      </c>
      <c r="G12" s="4" t="s">
        <v>13</v>
      </c>
      <c r="H12" s="7"/>
    </row>
    <row r="13" spans="1:8" ht="30" x14ac:dyDescent="0.25">
      <c r="A13" s="23" t="s">
        <v>712</v>
      </c>
      <c r="C13" s="24" t="s">
        <v>108</v>
      </c>
      <c r="E13" s="24" t="str">
        <f>IF('Lista de Riscos Normalizados'!E11&gt;0,'Lista de Riscos Normalizados'!E11,"")</f>
        <v/>
      </c>
      <c r="G13" s="4" t="s">
        <v>14</v>
      </c>
      <c r="H13" s="7"/>
    </row>
    <row r="14" spans="1:8" x14ac:dyDescent="0.25">
      <c r="A14" s="23" t="s">
        <v>713</v>
      </c>
      <c r="C14" s="24" t="s">
        <v>109</v>
      </c>
      <c r="E14" s="24" t="str">
        <f>IF('Lista de Riscos Normalizados'!E12&gt;0,'Lista de Riscos Normalizados'!E12,"")</f>
        <v/>
      </c>
      <c r="G14" s="4" t="s">
        <v>15</v>
      </c>
      <c r="H14" s="7"/>
    </row>
    <row r="15" spans="1:8" ht="30" x14ac:dyDescent="0.25">
      <c r="A15" s="23" t="s">
        <v>714</v>
      </c>
      <c r="C15" s="24" t="s">
        <v>110</v>
      </c>
      <c r="E15" s="24" t="str">
        <f>IF('Lista de Riscos Normalizados'!E13&gt;0,'Lista de Riscos Normalizados'!E13,"")</f>
        <v/>
      </c>
      <c r="G15" s="4" t="s">
        <v>16</v>
      </c>
      <c r="H15" s="7"/>
    </row>
    <row r="16" spans="1:8" ht="30" x14ac:dyDescent="0.25">
      <c r="A16" s="23" t="s">
        <v>715</v>
      </c>
      <c r="C16" s="24" t="s">
        <v>111</v>
      </c>
      <c r="E16" s="24" t="str">
        <f>IF('Lista de Riscos Normalizados'!E14&gt;0,'Lista de Riscos Normalizados'!E14,"")</f>
        <v/>
      </c>
      <c r="G16" s="4" t="s">
        <v>17</v>
      </c>
      <c r="H16" s="7"/>
    </row>
    <row r="17" spans="1:8" x14ac:dyDescent="0.25">
      <c r="A17" s="23" t="s">
        <v>716</v>
      </c>
      <c r="C17" s="24" t="s">
        <v>112</v>
      </c>
      <c r="E17" s="24" t="str">
        <f>IF('Lista de Riscos Normalizados'!E15&gt;0,'Lista de Riscos Normalizados'!E15,"")</f>
        <v/>
      </c>
      <c r="G17" s="4" t="s">
        <v>18</v>
      </c>
      <c r="H17" s="7"/>
    </row>
    <row r="18" spans="1:8" x14ac:dyDescent="0.25">
      <c r="A18" s="23" t="s">
        <v>717</v>
      </c>
      <c r="C18" s="24" t="s">
        <v>113</v>
      </c>
      <c r="E18" s="24" t="str">
        <f>IF('Lista de Riscos Normalizados'!E16&gt;0,'Lista de Riscos Normalizados'!E16,"")</f>
        <v/>
      </c>
      <c r="G18" s="4" t="s">
        <v>19</v>
      </c>
      <c r="H18" s="7"/>
    </row>
    <row r="19" spans="1:8" ht="30" x14ac:dyDescent="0.25">
      <c r="A19" s="23" t="s">
        <v>718</v>
      </c>
      <c r="C19" s="24" t="s">
        <v>114</v>
      </c>
      <c r="E19" s="24" t="str">
        <f>IF('Lista de Riscos Normalizados'!E17&gt;0,'Lista de Riscos Normalizados'!E17,"")</f>
        <v/>
      </c>
      <c r="G19" s="4" t="s">
        <v>20</v>
      </c>
      <c r="H19" s="7"/>
    </row>
    <row r="20" spans="1:8" x14ac:dyDescent="0.25">
      <c r="A20" s="23" t="s">
        <v>719</v>
      </c>
      <c r="C20" s="24" t="s">
        <v>115</v>
      </c>
      <c r="E20" s="24" t="str">
        <f>IF('Lista de Riscos Normalizados'!E18&gt;0,'Lista de Riscos Normalizados'!E18,"")</f>
        <v/>
      </c>
      <c r="G20" s="4" t="s">
        <v>21</v>
      </c>
      <c r="H20" s="7"/>
    </row>
    <row r="21" spans="1:8" ht="30" x14ac:dyDescent="0.25">
      <c r="A21" s="23" t="s">
        <v>720</v>
      </c>
      <c r="C21" s="24" t="s">
        <v>116</v>
      </c>
      <c r="E21" s="24" t="str">
        <f>IF('Lista de Riscos Normalizados'!E19&gt;0,'Lista de Riscos Normalizados'!E19,"")</f>
        <v/>
      </c>
      <c r="G21" s="4" t="s">
        <v>22</v>
      </c>
      <c r="H21" s="7"/>
    </row>
    <row r="22" spans="1:8" x14ac:dyDescent="0.25">
      <c r="A22" s="23" t="s">
        <v>721</v>
      </c>
      <c r="C22" s="24" t="s">
        <v>117</v>
      </c>
      <c r="E22" s="24" t="str">
        <f>IF('Lista de Riscos Normalizados'!E20&gt;0,'Lista de Riscos Normalizados'!E20,"")</f>
        <v/>
      </c>
      <c r="G22" s="4" t="s">
        <v>23</v>
      </c>
      <c r="H22" s="7"/>
    </row>
    <row r="23" spans="1:8" ht="30" x14ac:dyDescent="0.25">
      <c r="A23" s="23" t="s">
        <v>722</v>
      </c>
      <c r="C23" s="24" t="s">
        <v>118</v>
      </c>
      <c r="E23" s="24" t="str">
        <f>IF('Lista de Riscos Normalizados'!E21&gt;0,'Lista de Riscos Normalizados'!E21,"")</f>
        <v/>
      </c>
      <c r="G23" s="4" t="s">
        <v>24</v>
      </c>
      <c r="H23" s="7"/>
    </row>
    <row r="24" spans="1:8" x14ac:dyDescent="0.25">
      <c r="A24" s="23" t="s">
        <v>723</v>
      </c>
      <c r="C24" s="24" t="s">
        <v>119</v>
      </c>
      <c r="E24" s="24" t="str">
        <f>IF('Lista de Riscos Normalizados'!E22&gt;0,'Lista de Riscos Normalizados'!E22,"")</f>
        <v/>
      </c>
      <c r="G24" s="4" t="s">
        <v>25</v>
      </c>
      <c r="H24" s="7"/>
    </row>
    <row r="25" spans="1:8" ht="30" x14ac:dyDescent="0.25">
      <c r="A25" s="23" t="s">
        <v>724</v>
      </c>
      <c r="C25" s="24" t="s">
        <v>120</v>
      </c>
      <c r="E25" s="24" t="str">
        <f>IF('Lista de Riscos Normalizados'!E23&gt;0,'Lista de Riscos Normalizados'!E23,"")</f>
        <v/>
      </c>
      <c r="G25" s="4" t="s">
        <v>26</v>
      </c>
      <c r="H25" s="7"/>
    </row>
    <row r="26" spans="1:8" x14ac:dyDescent="0.25">
      <c r="A26" s="23" t="s">
        <v>725</v>
      </c>
      <c r="C26" s="24" t="s">
        <v>121</v>
      </c>
      <c r="E26" s="24" t="str">
        <f>IF('Lista de Riscos Normalizados'!E24&gt;0,'Lista de Riscos Normalizados'!E24,"")</f>
        <v/>
      </c>
      <c r="G26" s="4" t="s">
        <v>27</v>
      </c>
      <c r="H26" s="7"/>
    </row>
    <row r="27" spans="1:8" ht="30" x14ac:dyDescent="0.25">
      <c r="A27" s="23" t="s">
        <v>726</v>
      </c>
      <c r="C27" s="24" t="s">
        <v>122</v>
      </c>
      <c r="E27" s="24" t="str">
        <f>IF('Lista de Riscos Normalizados'!E25&gt;0,'Lista de Riscos Normalizados'!E25,"")</f>
        <v/>
      </c>
      <c r="G27" s="4" t="s">
        <v>28</v>
      </c>
      <c r="H27" s="7"/>
    </row>
    <row r="28" spans="1:8" ht="45" x14ac:dyDescent="0.25">
      <c r="A28" s="23" t="s">
        <v>727</v>
      </c>
      <c r="C28" s="24" t="s">
        <v>123</v>
      </c>
      <c r="E28" s="24" t="str">
        <f>IF('Lista de Riscos Normalizados'!E26&gt;0,'Lista de Riscos Normalizados'!E26,"")</f>
        <v/>
      </c>
      <c r="G28" s="4" t="s">
        <v>29</v>
      </c>
      <c r="H28" s="7"/>
    </row>
    <row r="29" spans="1:8" ht="30" x14ac:dyDescent="0.25">
      <c r="A29" s="23" t="s">
        <v>728</v>
      </c>
      <c r="C29" s="24" t="s">
        <v>124</v>
      </c>
      <c r="E29" s="24" t="str">
        <f>IF('Lista de Riscos Normalizados'!E27&gt;0,'Lista de Riscos Normalizados'!E27,"")</f>
        <v/>
      </c>
      <c r="G29" s="4" t="s">
        <v>30</v>
      </c>
      <c r="H29" s="7"/>
    </row>
    <row r="30" spans="1:8" ht="30" x14ac:dyDescent="0.25">
      <c r="A30" s="23" t="s">
        <v>729</v>
      </c>
      <c r="C30" s="24" t="s">
        <v>125</v>
      </c>
      <c r="E30" s="24" t="str">
        <f>IF('Lista de Riscos Normalizados'!E28&gt;0,'Lista de Riscos Normalizados'!E28,"")</f>
        <v/>
      </c>
      <c r="G30" s="4" t="s">
        <v>31</v>
      </c>
      <c r="H30" s="7"/>
    </row>
    <row r="31" spans="1:8" ht="30" x14ac:dyDescent="0.25">
      <c r="A31" s="23" t="s">
        <v>730</v>
      </c>
      <c r="C31" s="24" t="s">
        <v>126</v>
      </c>
      <c r="E31" s="24" t="str">
        <f>IF('Lista de Riscos Normalizados'!E29&gt;0,'Lista de Riscos Normalizados'!E29,"")</f>
        <v/>
      </c>
      <c r="G31" s="4" t="s">
        <v>32</v>
      </c>
      <c r="H31" s="7"/>
    </row>
    <row r="32" spans="1:8" ht="45" x14ac:dyDescent="0.25">
      <c r="A32" s="23" t="s">
        <v>731</v>
      </c>
      <c r="C32" s="24" t="s">
        <v>127</v>
      </c>
      <c r="E32" s="24" t="str">
        <f>IF('Lista de Riscos Normalizados'!E30&gt;0,'Lista de Riscos Normalizados'!E30,"")</f>
        <v/>
      </c>
      <c r="G32" s="4" t="s">
        <v>33</v>
      </c>
      <c r="H32" s="7"/>
    </row>
    <row r="33" spans="1:8" ht="30" x14ac:dyDescent="0.25">
      <c r="A33" s="23" t="s">
        <v>732</v>
      </c>
      <c r="C33" s="24" t="s">
        <v>128</v>
      </c>
      <c r="E33" s="24" t="str">
        <f>IF('Lista de Riscos Normalizados'!E31&gt;0,'Lista de Riscos Normalizados'!E31,"")</f>
        <v/>
      </c>
      <c r="G33" s="4" t="s">
        <v>34</v>
      </c>
      <c r="H33" s="7"/>
    </row>
    <row r="34" spans="1:8" ht="30" x14ac:dyDescent="0.25">
      <c r="A34" s="23" t="s">
        <v>733</v>
      </c>
      <c r="C34" s="24" t="s">
        <v>129</v>
      </c>
      <c r="E34" s="24" t="str">
        <f>IF('Lista de Riscos Normalizados'!E32&gt;0,'Lista de Riscos Normalizados'!E32,"")</f>
        <v/>
      </c>
      <c r="G34" s="4" t="s">
        <v>35</v>
      </c>
      <c r="H34" s="7"/>
    </row>
    <row r="35" spans="1:8" x14ac:dyDescent="0.25">
      <c r="A35" s="23" t="s">
        <v>734</v>
      </c>
      <c r="C35" s="24" t="s">
        <v>130</v>
      </c>
      <c r="E35" s="24" t="str">
        <f>IF('Lista de Riscos Normalizados'!E33&gt;0,'Lista de Riscos Normalizados'!E33,"")</f>
        <v/>
      </c>
      <c r="G35" s="4" t="s">
        <v>36</v>
      </c>
      <c r="H35" s="7"/>
    </row>
    <row r="36" spans="1:8" x14ac:dyDescent="0.25">
      <c r="A36" s="23" t="s">
        <v>735</v>
      </c>
      <c r="C36" s="24" t="s">
        <v>131</v>
      </c>
      <c r="E36" s="24" t="str">
        <f>IF('Lista de Riscos Normalizados'!E34&gt;0,'Lista de Riscos Normalizados'!E34,"")</f>
        <v/>
      </c>
      <c r="G36" s="4" t="s">
        <v>37</v>
      </c>
      <c r="H36" s="7"/>
    </row>
    <row r="37" spans="1:8" ht="45" x14ac:dyDescent="0.25">
      <c r="A37" s="23" t="s">
        <v>736</v>
      </c>
      <c r="C37" s="24" t="s">
        <v>132</v>
      </c>
      <c r="E37" s="24" t="str">
        <f>IF('Lista de Riscos Normalizados'!E35&gt;0,'Lista de Riscos Normalizados'!E35,"")</f>
        <v/>
      </c>
      <c r="G37" s="4" t="s">
        <v>38</v>
      </c>
      <c r="H37" s="7"/>
    </row>
    <row r="38" spans="1:8" ht="30" x14ac:dyDescent="0.25">
      <c r="A38" s="23" t="s">
        <v>737</v>
      </c>
      <c r="C38" s="24" t="s">
        <v>133</v>
      </c>
      <c r="E38" s="24" t="str">
        <f>IF('Lista de Riscos Normalizados'!E36&gt;0,'Lista de Riscos Normalizados'!E36,"")</f>
        <v/>
      </c>
      <c r="G38" s="4" t="s">
        <v>39</v>
      </c>
      <c r="H38" s="7"/>
    </row>
    <row r="39" spans="1:8" x14ac:dyDescent="0.25">
      <c r="A39" s="23" t="s">
        <v>738</v>
      </c>
      <c r="C39" s="24" t="s">
        <v>134</v>
      </c>
      <c r="E39" s="24" t="str">
        <f>IF('Lista de Riscos Normalizados'!E37&gt;0,'Lista de Riscos Normalizados'!E37,"")</f>
        <v/>
      </c>
      <c r="G39" s="4" t="s">
        <v>40</v>
      </c>
      <c r="H39" s="7"/>
    </row>
    <row r="40" spans="1:8" x14ac:dyDescent="0.25">
      <c r="A40" s="23" t="s">
        <v>739</v>
      </c>
      <c r="C40" s="24" t="s">
        <v>135</v>
      </c>
      <c r="E40" s="24" t="str">
        <f>IF('Lista de Riscos Normalizados'!E38&gt;0,'Lista de Riscos Normalizados'!E38,"")</f>
        <v/>
      </c>
      <c r="G40" s="4" t="s">
        <v>41</v>
      </c>
      <c r="H40" s="7"/>
    </row>
    <row r="41" spans="1:8" ht="30" x14ac:dyDescent="0.25">
      <c r="A41" s="23" t="s">
        <v>740</v>
      </c>
      <c r="C41" s="24" t="s">
        <v>136</v>
      </c>
      <c r="E41" s="24" t="str">
        <f>IF('Lista de Riscos Normalizados'!E39&gt;0,'Lista de Riscos Normalizados'!E39,"")</f>
        <v/>
      </c>
      <c r="G41" s="4" t="s">
        <v>42</v>
      </c>
      <c r="H41" s="7"/>
    </row>
    <row r="42" spans="1:8" x14ac:dyDescent="0.25">
      <c r="A42" s="23" t="s">
        <v>741</v>
      </c>
      <c r="C42" s="24" t="s">
        <v>137</v>
      </c>
      <c r="E42" s="24" t="str">
        <f>IF('Lista de Riscos Normalizados'!E40&gt;0,'Lista de Riscos Normalizados'!E40,"")</f>
        <v/>
      </c>
      <c r="G42" s="4" t="s">
        <v>43</v>
      </c>
      <c r="H42" s="7"/>
    </row>
    <row r="43" spans="1:8" x14ac:dyDescent="0.25">
      <c r="A43" s="23" t="s">
        <v>742</v>
      </c>
      <c r="C43" s="24" t="s">
        <v>138</v>
      </c>
      <c r="E43" s="24" t="str">
        <f>IF('Lista de Riscos Normalizados'!E41&gt;0,'Lista de Riscos Normalizados'!E41,"")</f>
        <v/>
      </c>
      <c r="G43" s="4" t="s">
        <v>44</v>
      </c>
      <c r="H43" s="7"/>
    </row>
    <row r="44" spans="1:8" ht="45" x14ac:dyDescent="0.25">
      <c r="A44" s="23" t="s">
        <v>743</v>
      </c>
      <c r="C44" s="24" t="s">
        <v>139</v>
      </c>
      <c r="E44" s="24" t="str">
        <f>IF('Lista de Riscos Normalizados'!E42&gt;0,'Lista de Riscos Normalizados'!E42,"")</f>
        <v/>
      </c>
      <c r="G44" s="4" t="s">
        <v>45</v>
      </c>
      <c r="H44" s="7"/>
    </row>
    <row r="45" spans="1:8" ht="30" x14ac:dyDescent="0.25">
      <c r="A45" s="23" t="s">
        <v>744</v>
      </c>
      <c r="C45" s="1" t="str">
        <f>IF('Lista de Riscos Normalizados'!C2&gt;0,'Lista de Riscos Normalizados'!C2,"")</f>
        <v/>
      </c>
      <c r="E45" s="24" t="str">
        <f>IF('Lista de Riscos Normalizados'!E43&gt;0,'Lista de Riscos Normalizados'!E43,"")</f>
        <v/>
      </c>
      <c r="G45" s="4" t="s">
        <v>46</v>
      </c>
      <c r="H45" s="7"/>
    </row>
    <row r="46" spans="1:8" ht="45" x14ac:dyDescent="0.25">
      <c r="A46" s="23" t="s">
        <v>745</v>
      </c>
      <c r="C46" s="1" t="str">
        <f>IF('Lista de Riscos Normalizados'!C3&gt;0,'Lista de Riscos Normalizados'!C3,"")</f>
        <v/>
      </c>
      <c r="E46" s="24" t="str">
        <f>IF('Lista de Riscos Normalizados'!E44&gt;0,'Lista de Riscos Normalizados'!E44,"")</f>
        <v/>
      </c>
      <c r="G46" s="4" t="s">
        <v>47</v>
      </c>
      <c r="H46" s="7"/>
    </row>
    <row r="47" spans="1:8" x14ac:dyDescent="0.25">
      <c r="A47" s="23" t="s">
        <v>746</v>
      </c>
      <c r="C47" s="1" t="str">
        <f>IF('Lista de Riscos Normalizados'!C4&gt;0,'Lista de Riscos Normalizados'!C4,"")</f>
        <v/>
      </c>
      <c r="E47" s="24" t="str">
        <f>IF('Lista de Riscos Normalizados'!E45&gt;0,'Lista de Riscos Normalizados'!E45,"")</f>
        <v/>
      </c>
      <c r="G47" s="4" t="s">
        <v>48</v>
      </c>
      <c r="H47" s="7"/>
    </row>
    <row r="48" spans="1:8" ht="30" x14ac:dyDescent="0.25">
      <c r="A48" s="23" t="s">
        <v>747</v>
      </c>
      <c r="C48" s="1" t="str">
        <f>IF('Lista de Riscos Normalizados'!C5&gt;0,'Lista de Riscos Normalizados'!C5,"")</f>
        <v/>
      </c>
      <c r="E48" s="24" t="str">
        <f>IF('Lista de Riscos Normalizados'!E46&gt;0,'Lista de Riscos Normalizados'!E46,"")</f>
        <v/>
      </c>
      <c r="G48" s="4" t="s">
        <v>49</v>
      </c>
      <c r="H48" s="7"/>
    </row>
    <row r="49" spans="1:8" ht="30" x14ac:dyDescent="0.25">
      <c r="A49" s="23" t="s">
        <v>748</v>
      </c>
      <c r="C49" s="1" t="str">
        <f>IF('Lista de Riscos Normalizados'!C6&gt;0,'Lista de Riscos Normalizados'!C6,"")</f>
        <v/>
      </c>
      <c r="E49" s="24" t="str">
        <f>IF('Lista de Riscos Normalizados'!E47&gt;0,'Lista de Riscos Normalizados'!E47,"")</f>
        <v/>
      </c>
      <c r="G49" s="4" t="s">
        <v>50</v>
      </c>
      <c r="H49" s="7"/>
    </row>
    <row r="50" spans="1:8" ht="30" x14ac:dyDescent="0.25">
      <c r="A50" s="23" t="s">
        <v>749</v>
      </c>
      <c r="C50" s="1" t="str">
        <f>IF('Lista de Riscos Normalizados'!C7&gt;0,'Lista de Riscos Normalizados'!C7,"")</f>
        <v/>
      </c>
      <c r="E50" s="24" t="str">
        <f>IF('Lista de Riscos Normalizados'!E48&gt;0,'Lista de Riscos Normalizados'!E48,"")</f>
        <v/>
      </c>
      <c r="G50" s="4" t="s">
        <v>51</v>
      </c>
      <c r="H50" s="7"/>
    </row>
    <row r="51" spans="1:8" ht="30" x14ac:dyDescent="0.25">
      <c r="A51" s="23" t="s">
        <v>750</v>
      </c>
      <c r="C51" s="1" t="str">
        <f>IF('Lista de Riscos Normalizados'!C8&gt;0,'Lista de Riscos Normalizados'!C8,"")</f>
        <v/>
      </c>
      <c r="E51" s="24" t="str">
        <f>IF('Lista de Riscos Normalizados'!E49&gt;0,'Lista de Riscos Normalizados'!E49,"")</f>
        <v/>
      </c>
      <c r="G51" s="4" t="s">
        <v>52</v>
      </c>
      <c r="H51" s="7"/>
    </row>
    <row r="52" spans="1:8" ht="30" x14ac:dyDescent="0.25">
      <c r="A52" s="23" t="s">
        <v>751</v>
      </c>
      <c r="C52" s="1" t="str">
        <f>IF('Lista de Riscos Normalizados'!C9&gt;0,'Lista de Riscos Normalizados'!C9,"")</f>
        <v/>
      </c>
      <c r="E52" s="24" t="str">
        <f>IF('Lista de Riscos Normalizados'!E50&gt;0,'Lista de Riscos Normalizados'!E50,"")</f>
        <v/>
      </c>
      <c r="G52" s="4" t="s">
        <v>53</v>
      </c>
      <c r="H52" s="7"/>
    </row>
    <row r="53" spans="1:8" x14ac:dyDescent="0.25">
      <c r="A53" s="23" t="s">
        <v>752</v>
      </c>
      <c r="C53" s="1" t="str">
        <f>IF('Lista de Riscos Normalizados'!C10&gt;0,'Lista de Riscos Normalizados'!C10,"")</f>
        <v/>
      </c>
      <c r="E53" s="24" t="str">
        <f>IF('Lista de Riscos Normalizados'!E51&gt;0,'Lista de Riscos Normalizados'!E51,"")</f>
        <v/>
      </c>
      <c r="G53" s="4" t="s">
        <v>54</v>
      </c>
      <c r="H53" s="7"/>
    </row>
    <row r="54" spans="1:8" ht="30" x14ac:dyDescent="0.25">
      <c r="A54" s="23" t="s">
        <v>753</v>
      </c>
      <c r="C54" s="1" t="str">
        <f>IF('Lista de Riscos Normalizados'!C11&gt;0,'Lista de Riscos Normalizados'!C11,"")</f>
        <v/>
      </c>
      <c r="E54" s="24" t="str">
        <f>IF('Lista de Riscos Normalizados'!E52&gt;0,'Lista de Riscos Normalizados'!E52,"")</f>
        <v/>
      </c>
      <c r="G54" s="4" t="s">
        <v>55</v>
      </c>
      <c r="H54" s="7"/>
    </row>
    <row r="55" spans="1:8" ht="30" x14ac:dyDescent="0.25">
      <c r="A55" s="23" t="s">
        <v>754</v>
      </c>
      <c r="C55" s="1" t="str">
        <f>IF('Lista de Riscos Normalizados'!C12&gt;0,'Lista de Riscos Normalizados'!C12,"")</f>
        <v/>
      </c>
      <c r="E55" s="24" t="str">
        <f>IF('Lista de Riscos Normalizados'!E53&gt;0,'Lista de Riscos Normalizados'!E53,"")</f>
        <v/>
      </c>
      <c r="G55" s="4" t="s">
        <v>56</v>
      </c>
      <c r="H55" s="7"/>
    </row>
    <row r="56" spans="1:8" x14ac:dyDescent="0.25">
      <c r="A56" s="23" t="s">
        <v>755</v>
      </c>
      <c r="C56" s="1" t="str">
        <f>IF('Lista de Riscos Normalizados'!C13&gt;0,'Lista de Riscos Normalizados'!C13,"")</f>
        <v/>
      </c>
      <c r="E56" s="24" t="str">
        <f>IF('Lista de Riscos Normalizados'!E54&gt;0,'Lista de Riscos Normalizados'!E54,"")</f>
        <v/>
      </c>
      <c r="G56" s="4" t="s">
        <v>57</v>
      </c>
      <c r="H56" s="7"/>
    </row>
    <row r="57" spans="1:8" ht="30" x14ac:dyDescent="0.25">
      <c r="A57" s="23" t="s">
        <v>756</v>
      </c>
      <c r="C57" s="1" t="str">
        <f>IF('Lista de Riscos Normalizados'!C14&gt;0,'Lista de Riscos Normalizados'!C14,"")</f>
        <v/>
      </c>
      <c r="E57" s="24" t="str">
        <f>IF('Lista de Riscos Normalizados'!E55&gt;0,'Lista de Riscos Normalizados'!E55,"")</f>
        <v/>
      </c>
      <c r="G57" s="4" t="s">
        <v>58</v>
      </c>
      <c r="H57" s="7"/>
    </row>
    <row r="58" spans="1:8" ht="30" x14ac:dyDescent="0.25">
      <c r="A58" s="23" t="s">
        <v>757</v>
      </c>
      <c r="C58" s="1" t="str">
        <f>IF('Lista de Riscos Normalizados'!C15&gt;0,'Lista de Riscos Normalizados'!C15,"")</f>
        <v/>
      </c>
      <c r="E58" s="24" t="str">
        <f>IF('Lista de Riscos Normalizados'!E56&gt;0,'Lista de Riscos Normalizados'!E56,"")</f>
        <v/>
      </c>
      <c r="G58" s="4" t="s">
        <v>59</v>
      </c>
      <c r="H58" s="7"/>
    </row>
    <row r="59" spans="1:8" ht="30" x14ac:dyDescent="0.25">
      <c r="A59" s="23" t="s">
        <v>758</v>
      </c>
      <c r="C59" s="1" t="str">
        <f>IF('Lista de Riscos Normalizados'!C16&gt;0,'Lista de Riscos Normalizados'!C16,"")</f>
        <v/>
      </c>
      <c r="E59" s="24" t="str">
        <f>IF('Lista de Riscos Normalizados'!E57&gt;0,'Lista de Riscos Normalizados'!E57,"")</f>
        <v/>
      </c>
      <c r="G59" s="4" t="s">
        <v>60</v>
      </c>
      <c r="H59" s="7"/>
    </row>
    <row r="60" spans="1:8" x14ac:dyDescent="0.25">
      <c r="A60" s="23" t="s">
        <v>759</v>
      </c>
      <c r="C60" s="1" t="str">
        <f>IF('Lista de Riscos Normalizados'!C17&gt;0,'Lista de Riscos Normalizados'!C17,"")</f>
        <v/>
      </c>
      <c r="E60" s="24" t="str">
        <f>IF('Lista de Riscos Normalizados'!E58&gt;0,'Lista de Riscos Normalizados'!E58,"")</f>
        <v/>
      </c>
      <c r="G60" s="4" t="s">
        <v>61</v>
      </c>
      <c r="H60" s="7"/>
    </row>
    <row r="61" spans="1:8" ht="45" x14ac:dyDescent="0.25">
      <c r="A61" s="23" t="s">
        <v>760</v>
      </c>
      <c r="C61" s="1" t="str">
        <f>IF('Lista de Riscos Normalizados'!C18&gt;0,'Lista de Riscos Normalizados'!C18,"")</f>
        <v/>
      </c>
      <c r="E61" s="24" t="str">
        <f>IF('Lista de Riscos Normalizados'!E59&gt;0,'Lista de Riscos Normalizados'!E59,"")</f>
        <v/>
      </c>
      <c r="G61" s="4" t="s">
        <v>62</v>
      </c>
      <c r="H61" s="7"/>
    </row>
    <row r="62" spans="1:8" x14ac:dyDescent="0.25">
      <c r="A62" s="23" t="s">
        <v>761</v>
      </c>
      <c r="C62" s="1" t="str">
        <f>IF('Lista de Riscos Normalizados'!C19&gt;0,'Lista de Riscos Normalizados'!C19,"")</f>
        <v/>
      </c>
      <c r="E62" s="24" t="str">
        <f>IF('Lista de Riscos Normalizados'!E60&gt;0,'Lista de Riscos Normalizados'!E60,"")</f>
        <v/>
      </c>
      <c r="G62" s="4" t="s">
        <v>63</v>
      </c>
      <c r="H62" s="7"/>
    </row>
    <row r="63" spans="1:8" x14ac:dyDescent="0.25">
      <c r="A63" s="23" t="s">
        <v>762</v>
      </c>
      <c r="C63" s="1" t="str">
        <f>IF('Lista de Riscos Normalizados'!C20&gt;0,'Lista de Riscos Normalizados'!C20,"")</f>
        <v/>
      </c>
      <c r="E63" s="24" t="str">
        <f>IF('Lista de Riscos Normalizados'!E61&gt;0,'Lista de Riscos Normalizados'!E61,"")</f>
        <v/>
      </c>
      <c r="G63" s="4" t="s">
        <v>64</v>
      </c>
      <c r="H63" s="7"/>
    </row>
    <row r="64" spans="1:8" ht="45" x14ac:dyDescent="0.25">
      <c r="A64" s="23" t="s">
        <v>763</v>
      </c>
      <c r="C64" s="1" t="str">
        <f>IF('Lista de Riscos Normalizados'!C21&gt;0,'Lista de Riscos Normalizados'!C21,"")</f>
        <v/>
      </c>
      <c r="E64" s="24" t="str">
        <f>IF('Lista de Riscos Normalizados'!E62&gt;0,'Lista de Riscos Normalizados'!E62,"")</f>
        <v/>
      </c>
      <c r="G64" s="4" t="s">
        <v>65</v>
      </c>
      <c r="H64" s="7"/>
    </row>
    <row r="65" spans="1:8" x14ac:dyDescent="0.25">
      <c r="A65" s="23" t="s">
        <v>764</v>
      </c>
      <c r="C65" s="1" t="str">
        <f>IF('Lista de Riscos Normalizados'!C22&gt;0,'Lista de Riscos Normalizados'!C22,"")</f>
        <v/>
      </c>
      <c r="E65" s="24" t="str">
        <f>IF('Lista de Riscos Normalizados'!E63&gt;0,'Lista de Riscos Normalizados'!E63,"")</f>
        <v/>
      </c>
      <c r="G65" s="4" t="s">
        <v>66</v>
      </c>
      <c r="H65" s="7"/>
    </row>
    <row r="66" spans="1:8" ht="30" x14ac:dyDescent="0.25">
      <c r="A66" s="23" t="s">
        <v>765</v>
      </c>
      <c r="C66" s="1" t="str">
        <f>IF('Lista de Riscos Normalizados'!C23&gt;0,'Lista de Riscos Normalizados'!C23,"")</f>
        <v/>
      </c>
      <c r="E66" s="24" t="str">
        <f>IF('Lista de Riscos Normalizados'!E64&gt;0,'Lista de Riscos Normalizados'!E64,"")</f>
        <v/>
      </c>
      <c r="G66" s="4" t="s">
        <v>67</v>
      </c>
      <c r="H66" s="7"/>
    </row>
    <row r="67" spans="1:8" x14ac:dyDescent="0.25">
      <c r="A67" s="23" t="s">
        <v>766</v>
      </c>
      <c r="C67" s="1" t="str">
        <f>IF('Lista de Riscos Normalizados'!C24&gt;0,'Lista de Riscos Normalizados'!C24,"")</f>
        <v/>
      </c>
      <c r="E67" s="24" t="str">
        <f>IF('Lista de Riscos Normalizados'!E65&gt;0,'Lista de Riscos Normalizados'!E65,"")</f>
        <v/>
      </c>
      <c r="G67" s="4" t="s">
        <v>68</v>
      </c>
      <c r="H67" s="7"/>
    </row>
    <row r="68" spans="1:8" x14ac:dyDescent="0.25">
      <c r="A68" s="23" t="s">
        <v>767</v>
      </c>
      <c r="C68" s="1" t="str">
        <f>IF('Lista de Riscos Normalizados'!C25&gt;0,'Lista de Riscos Normalizados'!C25,"")</f>
        <v/>
      </c>
      <c r="E68" s="24" t="str">
        <f>IF('Lista de Riscos Normalizados'!E66&gt;0,'Lista de Riscos Normalizados'!E66,"")</f>
        <v/>
      </c>
      <c r="G68" s="4" t="s">
        <v>69</v>
      </c>
      <c r="H68" s="7"/>
    </row>
    <row r="69" spans="1:8" ht="45" x14ac:dyDescent="0.25">
      <c r="A69" s="23" t="s">
        <v>768</v>
      </c>
      <c r="C69" s="1" t="str">
        <f>IF('Lista de Riscos Normalizados'!C26&gt;0,'Lista de Riscos Normalizados'!C26,"")</f>
        <v/>
      </c>
      <c r="E69" s="24" t="str">
        <f>IF('Lista de Riscos Normalizados'!E67&gt;0,'Lista de Riscos Normalizados'!E67,"")</f>
        <v/>
      </c>
      <c r="G69" s="4" t="s">
        <v>70</v>
      </c>
      <c r="H69" s="7"/>
    </row>
    <row r="70" spans="1:8" ht="30" x14ac:dyDescent="0.25">
      <c r="A70" s="23" t="s">
        <v>769</v>
      </c>
      <c r="C70" s="1" t="str">
        <f>IF('Lista de Riscos Normalizados'!C27&gt;0,'Lista de Riscos Normalizados'!C27,"")</f>
        <v/>
      </c>
      <c r="E70" s="24" t="str">
        <f>IF('Lista de Riscos Normalizados'!E68&gt;0,'Lista de Riscos Normalizados'!E68,"")</f>
        <v/>
      </c>
      <c r="G70" s="4" t="s">
        <v>71</v>
      </c>
      <c r="H70" s="7"/>
    </row>
    <row r="71" spans="1:8" x14ac:dyDescent="0.25">
      <c r="A71" s="23" t="s">
        <v>770</v>
      </c>
      <c r="C71" s="1" t="str">
        <f>IF('Lista de Riscos Normalizados'!C28&gt;0,'Lista de Riscos Normalizados'!C28,"")</f>
        <v/>
      </c>
      <c r="E71" s="24" t="str">
        <f>IF('Lista de Riscos Normalizados'!E69&gt;0,'Lista de Riscos Normalizados'!E69,"")</f>
        <v/>
      </c>
      <c r="G71" s="4" t="s">
        <v>72</v>
      </c>
      <c r="H71" s="7"/>
    </row>
    <row r="72" spans="1:8" x14ac:dyDescent="0.25">
      <c r="A72" s="23" t="s">
        <v>771</v>
      </c>
      <c r="C72" s="1" t="str">
        <f>IF('Lista de Riscos Normalizados'!C29&gt;0,'Lista de Riscos Normalizados'!C29,"")</f>
        <v/>
      </c>
      <c r="E72" s="24" t="str">
        <f>IF('Lista de Riscos Normalizados'!E70&gt;0,'Lista de Riscos Normalizados'!E70,"")</f>
        <v/>
      </c>
      <c r="G72" s="4" t="s">
        <v>73</v>
      </c>
      <c r="H72" s="7"/>
    </row>
    <row r="73" spans="1:8" ht="45" x14ac:dyDescent="0.25">
      <c r="A73" s="23" t="s">
        <v>772</v>
      </c>
      <c r="C73" s="1" t="str">
        <f>IF('Lista de Riscos Normalizados'!C30&gt;0,'Lista de Riscos Normalizados'!C30,"")</f>
        <v/>
      </c>
      <c r="E73" s="24" t="str">
        <f>IF('Lista de Riscos Normalizados'!E71&gt;0,'Lista de Riscos Normalizados'!E71,"")</f>
        <v/>
      </c>
      <c r="G73" s="4" t="s">
        <v>74</v>
      </c>
      <c r="H73" s="7"/>
    </row>
    <row r="74" spans="1:8" ht="45" x14ac:dyDescent="0.25">
      <c r="A74" s="23" t="s">
        <v>773</v>
      </c>
      <c r="C74" s="1" t="str">
        <f>IF('Lista de Riscos Normalizados'!C31&gt;0,'Lista de Riscos Normalizados'!C31,"")</f>
        <v/>
      </c>
      <c r="E74" s="24" t="str">
        <f>IF('Lista de Riscos Normalizados'!E72&gt;0,'Lista de Riscos Normalizados'!E72,"")</f>
        <v/>
      </c>
      <c r="G74" s="4" t="s">
        <v>75</v>
      </c>
      <c r="H74" s="7"/>
    </row>
    <row r="75" spans="1:8" ht="30" x14ac:dyDescent="0.25">
      <c r="A75" s="23" t="s">
        <v>774</v>
      </c>
      <c r="C75" s="1" t="str">
        <f>IF('Lista de Riscos Normalizados'!C32&gt;0,'Lista de Riscos Normalizados'!C32,"")</f>
        <v/>
      </c>
      <c r="E75" s="24" t="str">
        <f>IF('Lista de Riscos Normalizados'!E73&gt;0,'Lista de Riscos Normalizados'!E73,"")</f>
        <v/>
      </c>
      <c r="G75" s="4" t="s">
        <v>76</v>
      </c>
      <c r="H75" s="7"/>
    </row>
    <row r="76" spans="1:8" x14ac:dyDescent="0.25">
      <c r="A76" s="23" t="s">
        <v>775</v>
      </c>
      <c r="C76" s="1" t="str">
        <f>IF('Lista de Riscos Normalizados'!C33&gt;0,'Lista de Riscos Normalizados'!C33,"")</f>
        <v/>
      </c>
      <c r="E76" s="24" t="str">
        <f>IF('Lista de Riscos Normalizados'!E74&gt;0,'Lista de Riscos Normalizados'!E74,"")</f>
        <v/>
      </c>
      <c r="G76" s="4" t="s">
        <v>77</v>
      </c>
      <c r="H76" s="7"/>
    </row>
    <row r="77" spans="1:8" ht="30" x14ac:dyDescent="0.25">
      <c r="A77" s="23" t="s">
        <v>776</v>
      </c>
      <c r="C77" s="1" t="str">
        <f>IF('Lista de Riscos Normalizados'!C34&gt;0,'Lista de Riscos Normalizados'!C34,"")</f>
        <v/>
      </c>
      <c r="E77" s="24" t="str">
        <f>IF('Lista de Riscos Normalizados'!E75&gt;0,'Lista de Riscos Normalizados'!E75,"")</f>
        <v/>
      </c>
      <c r="G77" s="4" t="s">
        <v>78</v>
      </c>
      <c r="H77" s="7"/>
    </row>
    <row r="78" spans="1:8" ht="45" x14ac:dyDescent="0.25">
      <c r="A78" s="23" t="s">
        <v>777</v>
      </c>
      <c r="C78" s="1" t="str">
        <f>IF('Lista de Riscos Normalizados'!C35&gt;0,'Lista de Riscos Normalizados'!C35,"")</f>
        <v/>
      </c>
      <c r="E78" s="24" t="str">
        <f>IF('Lista de Riscos Normalizados'!E76&gt;0,'Lista de Riscos Normalizados'!E76,"")</f>
        <v/>
      </c>
      <c r="G78" s="4" t="s">
        <v>79</v>
      </c>
      <c r="H78" s="7"/>
    </row>
    <row r="79" spans="1:8" ht="30" x14ac:dyDescent="0.25">
      <c r="A79" s="23" t="s">
        <v>778</v>
      </c>
      <c r="C79" s="1" t="str">
        <f>IF('Lista de Riscos Normalizados'!C36&gt;0,'Lista de Riscos Normalizados'!C36,"")</f>
        <v/>
      </c>
      <c r="E79" s="24" t="str">
        <f>IF('Lista de Riscos Normalizados'!E77&gt;0,'Lista de Riscos Normalizados'!E77,"")</f>
        <v/>
      </c>
      <c r="G79" s="4" t="s">
        <v>80</v>
      </c>
      <c r="H79" s="7"/>
    </row>
    <row r="80" spans="1:8" x14ac:dyDescent="0.25">
      <c r="A80" s="23" t="s">
        <v>779</v>
      </c>
      <c r="C80" s="1" t="str">
        <f>IF('Lista de Riscos Normalizados'!C37&gt;0,'Lista de Riscos Normalizados'!C37,"")</f>
        <v/>
      </c>
      <c r="E80" s="24" t="str">
        <f>IF('Lista de Riscos Normalizados'!E78&gt;0,'Lista de Riscos Normalizados'!E78,"")</f>
        <v/>
      </c>
      <c r="G80" s="4" t="s">
        <v>81</v>
      </c>
      <c r="H80" s="7"/>
    </row>
    <row r="81" spans="1:8" ht="45" x14ac:dyDescent="0.25">
      <c r="A81" s="23" t="s">
        <v>780</v>
      </c>
      <c r="C81" s="1" t="str">
        <f>IF('Lista de Riscos Normalizados'!C38&gt;0,'Lista de Riscos Normalizados'!C38,"")</f>
        <v/>
      </c>
      <c r="E81" s="24" t="str">
        <f>IF('Lista de Riscos Normalizados'!E79&gt;0,'Lista de Riscos Normalizados'!E79,"")</f>
        <v/>
      </c>
      <c r="G81" s="4" t="s">
        <v>82</v>
      </c>
      <c r="H81" s="7"/>
    </row>
    <row r="82" spans="1:8" x14ac:dyDescent="0.25">
      <c r="A82" s="23" t="s">
        <v>781</v>
      </c>
      <c r="C82" s="1" t="str">
        <f>IF('Lista de Riscos Normalizados'!C39&gt;0,'Lista de Riscos Normalizados'!C39,"")</f>
        <v/>
      </c>
      <c r="E82" s="24" t="str">
        <f>IF('Lista de Riscos Normalizados'!E80&gt;0,'Lista de Riscos Normalizados'!E80,"")</f>
        <v/>
      </c>
      <c r="G82" s="4" t="s">
        <v>83</v>
      </c>
      <c r="H82" s="7"/>
    </row>
    <row r="83" spans="1:8" ht="30" x14ac:dyDescent="0.25">
      <c r="A83" s="23" t="s">
        <v>782</v>
      </c>
      <c r="C83" s="1" t="str">
        <f>IF('Lista de Riscos Normalizados'!C40&gt;0,'Lista de Riscos Normalizados'!C40,"")</f>
        <v/>
      </c>
      <c r="E83" s="24" t="str">
        <f>IF('Lista de Riscos Normalizados'!E81&gt;0,'Lista de Riscos Normalizados'!E81,"")</f>
        <v/>
      </c>
      <c r="G83" s="4" t="s">
        <v>84</v>
      </c>
      <c r="H83" s="7"/>
    </row>
    <row r="84" spans="1:8" ht="30" x14ac:dyDescent="0.25">
      <c r="A84" s="23" t="s">
        <v>783</v>
      </c>
      <c r="C84" s="1" t="str">
        <f>IF('Lista de Riscos Normalizados'!C41&gt;0,'Lista de Riscos Normalizados'!C41,"")</f>
        <v/>
      </c>
      <c r="E84" s="24" t="str">
        <f>IF('Lista de Riscos Normalizados'!E82&gt;0,'Lista de Riscos Normalizados'!E82,"")</f>
        <v/>
      </c>
      <c r="G84" s="4" t="s">
        <v>85</v>
      </c>
      <c r="H84" s="7"/>
    </row>
    <row r="85" spans="1:8" ht="30" x14ac:dyDescent="0.25">
      <c r="A85" s="23" t="s">
        <v>784</v>
      </c>
      <c r="C85" s="1" t="str">
        <f>IF('Lista de Riscos Normalizados'!C42&gt;0,'Lista de Riscos Normalizados'!C42,"")</f>
        <v/>
      </c>
      <c r="E85" s="24" t="str">
        <f>IF('Lista de Riscos Normalizados'!E83&gt;0,'Lista de Riscos Normalizados'!E83,"")</f>
        <v/>
      </c>
      <c r="G85" s="4" t="s">
        <v>86</v>
      </c>
      <c r="H85" s="7"/>
    </row>
    <row r="86" spans="1:8" ht="30" x14ac:dyDescent="0.25">
      <c r="A86" s="23" t="s">
        <v>785</v>
      </c>
      <c r="C86" s="1" t="str">
        <f>IF('Lista de Riscos Normalizados'!C43&gt;0,'Lista de Riscos Normalizados'!C43,"")</f>
        <v/>
      </c>
      <c r="E86" s="24" t="str">
        <f>IF('Lista de Riscos Normalizados'!E84&gt;0,'Lista de Riscos Normalizados'!E84,"")</f>
        <v/>
      </c>
      <c r="G86" s="4" t="s">
        <v>87</v>
      </c>
      <c r="H86" s="7"/>
    </row>
    <row r="87" spans="1:8" ht="30" x14ac:dyDescent="0.25">
      <c r="A87" s="23" t="s">
        <v>786</v>
      </c>
      <c r="C87" s="1" t="str">
        <f>IF('Lista de Riscos Normalizados'!C44&gt;0,'Lista de Riscos Normalizados'!C44,"")</f>
        <v/>
      </c>
      <c r="E87" s="24" t="str">
        <f>IF('Lista de Riscos Normalizados'!E85&gt;0,'Lista de Riscos Normalizados'!E85,"")</f>
        <v/>
      </c>
      <c r="G87" s="4" t="s">
        <v>88</v>
      </c>
      <c r="H87" s="7"/>
    </row>
    <row r="88" spans="1:8" x14ac:dyDescent="0.25">
      <c r="A88" s="23" t="s">
        <v>787</v>
      </c>
      <c r="C88" s="1" t="str">
        <f>IF('Lista de Riscos Normalizados'!C45&gt;0,'Lista de Riscos Normalizados'!C45,"")</f>
        <v/>
      </c>
      <c r="E88" s="24" t="str">
        <f>IF('Lista de Riscos Normalizados'!E86&gt;0,'Lista de Riscos Normalizados'!E86,"")</f>
        <v/>
      </c>
      <c r="G88" s="4" t="s">
        <v>89</v>
      </c>
      <c r="H88" s="7"/>
    </row>
    <row r="89" spans="1:8" ht="30" x14ac:dyDescent="0.25">
      <c r="A89" s="23" t="s">
        <v>788</v>
      </c>
      <c r="C89" s="1" t="str">
        <f>IF('Lista de Riscos Normalizados'!C46&gt;0,'Lista de Riscos Normalizados'!C46,"")</f>
        <v/>
      </c>
      <c r="E89" s="24" t="str">
        <f>IF('Lista de Riscos Normalizados'!E87&gt;0,'Lista de Riscos Normalizados'!E87,"")</f>
        <v/>
      </c>
      <c r="G89" s="4" t="s">
        <v>90</v>
      </c>
      <c r="H89" s="7"/>
    </row>
    <row r="90" spans="1:8" x14ac:dyDescent="0.25">
      <c r="A90" s="23" t="s">
        <v>789</v>
      </c>
      <c r="C90" s="1" t="str">
        <f>IF('Lista de Riscos Normalizados'!C47&gt;0,'Lista de Riscos Normalizados'!C47,"")</f>
        <v/>
      </c>
      <c r="E90" s="24" t="str">
        <f>IF('Lista de Riscos Normalizados'!E88&gt;0,'Lista de Riscos Normalizados'!E88,"")</f>
        <v/>
      </c>
      <c r="G90" s="4" t="s">
        <v>91</v>
      </c>
      <c r="H90" s="7"/>
    </row>
    <row r="91" spans="1:8" ht="30" x14ac:dyDescent="0.25">
      <c r="A91" s="23" t="s">
        <v>790</v>
      </c>
      <c r="C91" s="1" t="str">
        <f>IF('Lista de Riscos Normalizados'!C48&gt;0,'Lista de Riscos Normalizados'!C48,"")</f>
        <v/>
      </c>
      <c r="E91" s="24" t="str">
        <f>IF('Lista de Riscos Normalizados'!E89&gt;0,'Lista de Riscos Normalizados'!E89,"")</f>
        <v/>
      </c>
      <c r="G91" s="4" t="s">
        <v>92</v>
      </c>
      <c r="H91" s="7"/>
    </row>
    <row r="92" spans="1:8" x14ac:dyDescent="0.25">
      <c r="A92" s="23" t="s">
        <v>791</v>
      </c>
      <c r="C92" s="1" t="str">
        <f>IF('Lista de Riscos Normalizados'!C49&gt;0,'Lista de Riscos Normalizados'!C49,"")</f>
        <v/>
      </c>
      <c r="E92" s="24" t="str">
        <f>IF('Lista de Riscos Normalizados'!E90&gt;0,'Lista de Riscos Normalizados'!E90,"")</f>
        <v/>
      </c>
      <c r="G92" s="4" t="s">
        <v>93</v>
      </c>
      <c r="H92" s="7"/>
    </row>
    <row r="93" spans="1:8" ht="30" x14ac:dyDescent="0.25">
      <c r="A93" s="23" t="s">
        <v>792</v>
      </c>
      <c r="C93" s="1" t="str">
        <f>IF('Lista de Riscos Normalizados'!C50&gt;0,'Lista de Riscos Normalizados'!C50,"")</f>
        <v/>
      </c>
      <c r="E93" s="24" t="str">
        <f>IF('Lista de Riscos Normalizados'!E91&gt;0,'Lista de Riscos Normalizados'!E91,"")</f>
        <v/>
      </c>
      <c r="G93" s="4" t="s">
        <v>94</v>
      </c>
      <c r="H93" s="7"/>
    </row>
    <row r="94" spans="1:8" x14ac:dyDescent="0.25">
      <c r="A94" s="23" t="s">
        <v>793</v>
      </c>
      <c r="C94" s="1" t="str">
        <f>IF('Lista de Riscos Normalizados'!C51&gt;0,'Lista de Riscos Normalizados'!C51,"")</f>
        <v/>
      </c>
      <c r="E94" s="24" t="str">
        <f>IF('Lista de Riscos Normalizados'!E92&gt;0,'Lista de Riscos Normalizados'!E92,"")</f>
        <v/>
      </c>
      <c r="G94" s="4" t="s">
        <v>95</v>
      </c>
      <c r="H94" s="7"/>
    </row>
    <row r="95" spans="1:8" ht="30" x14ac:dyDescent="0.25">
      <c r="A95" s="23" t="s">
        <v>794</v>
      </c>
      <c r="C95" s="1" t="str">
        <f>IF('Lista de Riscos Normalizados'!C52&gt;0,'Lista de Riscos Normalizados'!C52,"")</f>
        <v/>
      </c>
      <c r="E95" s="24" t="str">
        <f>IF('Lista de Riscos Normalizados'!E93&gt;0,'Lista de Riscos Normalizados'!E93,"")</f>
        <v/>
      </c>
      <c r="G95" s="4" t="s">
        <v>96</v>
      </c>
      <c r="H95" s="7"/>
    </row>
    <row r="96" spans="1:8" ht="30" x14ac:dyDescent="0.25">
      <c r="A96" s="23" t="s">
        <v>795</v>
      </c>
      <c r="C96" s="1" t="str">
        <f>IF('Lista de Riscos Normalizados'!C53&gt;0,'Lista de Riscos Normalizados'!C53,"")</f>
        <v/>
      </c>
      <c r="E96" s="24" t="str">
        <f>IF('Lista de Riscos Normalizados'!E94&gt;0,'Lista de Riscos Normalizados'!E94,"")</f>
        <v/>
      </c>
      <c r="G96" s="4" t="s">
        <v>97</v>
      </c>
      <c r="H96" s="7"/>
    </row>
    <row r="97" spans="1:5" ht="30" x14ac:dyDescent="0.25">
      <c r="A97" s="23" t="s">
        <v>796</v>
      </c>
      <c r="C97" s="1" t="str">
        <f>IF('Lista de Riscos Normalizados'!C54&gt;0,'Lista de Riscos Normalizados'!C54,"")</f>
        <v/>
      </c>
      <c r="E97" s="24" t="str">
        <f>IF('Lista de Riscos Normalizados'!E95&gt;0,'Lista de Riscos Normalizados'!E95,"")</f>
        <v/>
      </c>
    </row>
    <row r="98" spans="1:5" ht="45" x14ac:dyDescent="0.25">
      <c r="A98" s="23" t="s">
        <v>797</v>
      </c>
      <c r="C98" s="1" t="str">
        <f>IF('Lista de Riscos Normalizados'!C55&gt;0,'Lista de Riscos Normalizados'!C55,"")</f>
        <v/>
      </c>
      <c r="E98" s="24" t="str">
        <f>IF('Lista de Riscos Normalizados'!E96&gt;0,'Lista de Riscos Normalizados'!E96,"")</f>
        <v/>
      </c>
    </row>
    <row r="99" spans="1:5" ht="30" x14ac:dyDescent="0.25">
      <c r="A99" s="23" t="s">
        <v>798</v>
      </c>
      <c r="C99" s="1" t="str">
        <f>IF('Lista de Riscos Normalizados'!C56&gt;0,'Lista de Riscos Normalizados'!C56,"")</f>
        <v/>
      </c>
      <c r="E99" s="24" t="str">
        <f>IF('Lista de Riscos Normalizados'!E97&gt;0,'Lista de Riscos Normalizados'!E97,"")</f>
        <v/>
      </c>
    </row>
    <row r="100" spans="1:5" x14ac:dyDescent="0.25">
      <c r="A100" s="23" t="s">
        <v>799</v>
      </c>
      <c r="C100" s="1" t="str">
        <f>IF('Lista de Riscos Normalizados'!C57&gt;0,'Lista de Riscos Normalizados'!C57,"")</f>
        <v/>
      </c>
      <c r="E100" s="24" t="str">
        <f>IF('Lista de Riscos Normalizados'!E98&gt;0,'Lista de Riscos Normalizados'!E98,"")</f>
        <v/>
      </c>
    </row>
    <row r="101" spans="1:5" ht="45" x14ac:dyDescent="0.25">
      <c r="A101" s="23" t="s">
        <v>800</v>
      </c>
      <c r="C101" s="1" t="str">
        <f>IF('Lista de Riscos Normalizados'!C58&gt;0,'Lista de Riscos Normalizados'!C58,"")</f>
        <v/>
      </c>
      <c r="E101" s="24" t="str">
        <f>IF('Lista de Riscos Normalizados'!E99&gt;0,'Lista de Riscos Normalizados'!E99,"")</f>
        <v/>
      </c>
    </row>
    <row r="102" spans="1:5" x14ac:dyDescent="0.25">
      <c r="A102" s="23" t="s">
        <v>801</v>
      </c>
      <c r="C102" s="1" t="str">
        <f>IF('Lista de Riscos Normalizados'!C59&gt;0,'Lista de Riscos Normalizados'!C59,"")</f>
        <v/>
      </c>
      <c r="E102" s="24" t="str">
        <f>IF('Lista de Riscos Normalizados'!E100&gt;0,'Lista de Riscos Normalizados'!E100,"")</f>
        <v/>
      </c>
    </row>
    <row r="103" spans="1:5" x14ac:dyDescent="0.25">
      <c r="A103" s="23" t="s">
        <v>802</v>
      </c>
      <c r="C103" s="1" t="str">
        <f>IF('Lista de Riscos Normalizados'!C60&gt;0,'Lista de Riscos Normalizados'!C60,"")</f>
        <v/>
      </c>
      <c r="E103" s="24" t="str">
        <f>IF('Lista de Riscos Normalizados'!E101&gt;0,'Lista de Riscos Normalizados'!E101,"")</f>
        <v/>
      </c>
    </row>
    <row r="104" spans="1:5" x14ac:dyDescent="0.25">
      <c r="A104" s="23" t="s">
        <v>803</v>
      </c>
      <c r="C104" s="1" t="str">
        <f>IF('Lista de Riscos Normalizados'!C61&gt;0,'Lista de Riscos Normalizados'!C61,"")</f>
        <v/>
      </c>
      <c r="E104" s="24" t="str">
        <f>IF('Lista de Riscos Normalizados'!E102&gt;0,'Lista de Riscos Normalizados'!E102,"")</f>
        <v/>
      </c>
    </row>
    <row r="105" spans="1:5" ht="30" x14ac:dyDescent="0.25">
      <c r="A105" s="23" t="s">
        <v>804</v>
      </c>
      <c r="C105" s="1" t="str">
        <f>IF('Lista de Riscos Normalizados'!C62&gt;0,'Lista de Riscos Normalizados'!C62,"")</f>
        <v/>
      </c>
      <c r="E105" s="24" t="str">
        <f>IF('Lista de Riscos Normalizados'!E103&gt;0,'Lista de Riscos Normalizados'!E103,"")</f>
        <v/>
      </c>
    </row>
    <row r="106" spans="1:5" ht="30" x14ac:dyDescent="0.25">
      <c r="A106" s="23" t="s">
        <v>805</v>
      </c>
      <c r="C106" s="1" t="str">
        <f>IF('Lista de Riscos Normalizados'!C63&gt;0,'Lista de Riscos Normalizados'!C63,"")</f>
        <v/>
      </c>
      <c r="E106" s="24" t="str">
        <f>IF('Lista de Riscos Normalizados'!E104&gt;0,'Lista de Riscos Normalizados'!E104,"")</f>
        <v/>
      </c>
    </row>
    <row r="107" spans="1:5" x14ac:dyDescent="0.25">
      <c r="A107" s="23" t="s">
        <v>806</v>
      </c>
      <c r="C107" s="1" t="str">
        <f>IF('Lista de Riscos Normalizados'!C64&gt;0,'Lista de Riscos Normalizados'!C64,"")</f>
        <v/>
      </c>
      <c r="E107" s="24" t="str">
        <f>IF('Lista de Riscos Normalizados'!E105&gt;0,'Lista de Riscos Normalizados'!E105,"")</f>
        <v/>
      </c>
    </row>
    <row r="108" spans="1:5" ht="30" x14ac:dyDescent="0.25">
      <c r="A108" s="23" t="s">
        <v>807</v>
      </c>
      <c r="C108" s="1" t="str">
        <f>IF('Lista de Riscos Normalizados'!C65&gt;0,'Lista de Riscos Normalizados'!C65,"")</f>
        <v>Inserir novo Risco:</v>
      </c>
      <c r="E108" s="24" t="str">
        <f>IF('Lista de Riscos Normalizados'!E106&gt;0,'Lista de Riscos Normalizados'!E106,"")</f>
        <v/>
      </c>
    </row>
    <row r="109" spans="1:5" x14ac:dyDescent="0.25">
      <c r="A109" s="23" t="s">
        <v>808</v>
      </c>
      <c r="C109" s="1" t="str">
        <f>IF('Lista de Riscos Normalizados'!C66&gt;0,'Lista de Riscos Normalizados'!C66,"")</f>
        <v/>
      </c>
      <c r="E109" s="24" t="str">
        <f>IF('Lista de Riscos Normalizados'!E107&gt;0,'Lista de Riscos Normalizados'!E107,"")</f>
        <v/>
      </c>
    </row>
    <row r="110" spans="1:5" ht="30" x14ac:dyDescent="0.25">
      <c r="A110" s="23" t="s">
        <v>809</v>
      </c>
      <c r="C110" s="1" t="str">
        <f>IF('Lista de Riscos Normalizados'!C67&gt;0,'Lista de Riscos Normalizados'!C67,"")</f>
        <v/>
      </c>
      <c r="E110" s="24" t="str">
        <f>IF('Lista de Riscos Normalizados'!E108&gt;0,'Lista de Riscos Normalizados'!E108,"")</f>
        <v/>
      </c>
    </row>
    <row r="111" spans="1:5" x14ac:dyDescent="0.25">
      <c r="A111" s="23" t="s">
        <v>810</v>
      </c>
      <c r="C111" s="1" t="str">
        <f>IF('Lista de Riscos Normalizados'!C68&gt;0,'Lista de Riscos Normalizados'!C68,"")</f>
        <v/>
      </c>
      <c r="E111" s="24" t="str">
        <f>IF('Lista de Riscos Normalizados'!E109&gt;0,'Lista de Riscos Normalizados'!E109,"")</f>
        <v/>
      </c>
    </row>
    <row r="112" spans="1:5" ht="30" x14ac:dyDescent="0.25">
      <c r="A112" s="23" t="s">
        <v>811</v>
      </c>
      <c r="C112" s="1" t="str">
        <f>IF('Lista de Riscos Normalizados'!C69&gt;0,'Lista de Riscos Normalizados'!C69,"")</f>
        <v/>
      </c>
      <c r="E112" s="24" t="str">
        <f>IF('Lista de Riscos Normalizados'!E110&gt;0,'Lista de Riscos Normalizados'!E110,"")</f>
        <v/>
      </c>
    </row>
    <row r="113" spans="1:5" ht="45" x14ac:dyDescent="0.25">
      <c r="A113" s="23" t="s">
        <v>812</v>
      </c>
      <c r="C113" s="1" t="str">
        <f>IF('Lista de Riscos Normalizados'!C70&gt;0,'Lista de Riscos Normalizados'!C70,"")</f>
        <v/>
      </c>
      <c r="E113" s="24" t="str">
        <f>IF('Lista de Riscos Normalizados'!E111&gt;0,'Lista de Riscos Normalizados'!E111,"")</f>
        <v/>
      </c>
    </row>
    <row r="114" spans="1:5" ht="45" x14ac:dyDescent="0.25">
      <c r="A114" s="23" t="s">
        <v>813</v>
      </c>
      <c r="C114" s="1" t="str">
        <f>IF('Lista de Riscos Normalizados'!C71&gt;0,'Lista de Riscos Normalizados'!C71,"")</f>
        <v/>
      </c>
      <c r="E114" s="24" t="str">
        <f>IF('Lista de Riscos Normalizados'!E112&gt;0,'Lista de Riscos Normalizados'!E112,"")</f>
        <v/>
      </c>
    </row>
    <row r="115" spans="1:5" x14ac:dyDescent="0.25">
      <c r="A115" s="23" t="s">
        <v>814</v>
      </c>
      <c r="C115" s="1" t="str">
        <f>IF('Lista de Riscos Normalizados'!C72&gt;0,'Lista de Riscos Normalizados'!C72,"")</f>
        <v/>
      </c>
      <c r="E115" s="24" t="str">
        <f>IF('Lista de Riscos Normalizados'!E113&gt;0,'Lista de Riscos Normalizados'!E113,"")</f>
        <v/>
      </c>
    </row>
    <row r="116" spans="1:5" ht="30" x14ac:dyDescent="0.25">
      <c r="A116" s="23" t="s">
        <v>815</v>
      </c>
      <c r="C116" s="1" t="str">
        <f>IF('Lista de Riscos Normalizados'!C73&gt;0,'Lista de Riscos Normalizados'!C73,"")</f>
        <v/>
      </c>
      <c r="E116" s="24" t="str">
        <f>IF('Lista de Riscos Normalizados'!E114&gt;0,'Lista de Riscos Normalizados'!E114,"")</f>
        <v/>
      </c>
    </row>
    <row r="117" spans="1:5" ht="45" x14ac:dyDescent="0.25">
      <c r="A117" s="23" t="s">
        <v>816</v>
      </c>
      <c r="C117" s="1" t="str">
        <f>IF('Lista de Riscos Normalizados'!C74&gt;0,'Lista de Riscos Normalizados'!C74,"")</f>
        <v/>
      </c>
      <c r="E117" s="24" t="str">
        <f>IF('Lista de Riscos Normalizados'!E115&gt;0,'Lista de Riscos Normalizados'!E115,"")</f>
        <v/>
      </c>
    </row>
    <row r="118" spans="1:5" ht="45" x14ac:dyDescent="0.25">
      <c r="A118" s="23" t="s">
        <v>817</v>
      </c>
      <c r="C118" s="1" t="str">
        <f>IF('Lista de Riscos Normalizados'!C75&gt;0,'Lista de Riscos Normalizados'!C75,"")</f>
        <v/>
      </c>
      <c r="E118" s="24" t="str">
        <f>IF('Lista de Riscos Normalizados'!E116&gt;0,'Lista de Riscos Normalizados'!E116,"")</f>
        <v/>
      </c>
    </row>
    <row r="119" spans="1:5" ht="30" x14ac:dyDescent="0.25">
      <c r="A119" s="23" t="s">
        <v>818</v>
      </c>
      <c r="C119" s="1" t="str">
        <f>IF('Lista de Riscos Normalizados'!C76&gt;0,'Lista de Riscos Normalizados'!C76,"")</f>
        <v/>
      </c>
      <c r="E119" s="24" t="str">
        <f>IF('Lista de Riscos Normalizados'!E117&gt;0,'Lista de Riscos Normalizados'!E117,"")</f>
        <v/>
      </c>
    </row>
    <row r="120" spans="1:5" ht="30" x14ac:dyDescent="0.25">
      <c r="A120" s="23" t="s">
        <v>819</v>
      </c>
      <c r="C120" s="1" t="str">
        <f>IF('Lista de Riscos Normalizados'!C77&gt;0,'Lista de Riscos Normalizados'!C77,"")</f>
        <v/>
      </c>
      <c r="E120" s="24" t="str">
        <f>IF('Lista de Riscos Normalizados'!E118&gt;0,'Lista de Riscos Normalizados'!E118,"")</f>
        <v/>
      </c>
    </row>
    <row r="121" spans="1:5" ht="30" x14ac:dyDescent="0.25">
      <c r="A121" s="23" t="s">
        <v>820</v>
      </c>
      <c r="C121" s="1" t="str">
        <f>IF('Lista de Riscos Normalizados'!C78&gt;0,'Lista de Riscos Normalizados'!C78,"")</f>
        <v/>
      </c>
      <c r="E121" s="24" t="str">
        <f>IF('Lista de Riscos Normalizados'!E119&gt;0,'Lista de Riscos Normalizados'!E119,"")</f>
        <v/>
      </c>
    </row>
    <row r="122" spans="1:5" ht="45" x14ac:dyDescent="0.25">
      <c r="A122" s="23" t="s">
        <v>821</v>
      </c>
      <c r="C122" s="1" t="str">
        <f>IF('Lista de Riscos Normalizados'!C79&gt;0,'Lista de Riscos Normalizados'!C79,"")</f>
        <v/>
      </c>
      <c r="E122" s="24" t="str">
        <f>IF('Lista de Riscos Normalizados'!E120&gt;0,'Lista de Riscos Normalizados'!E120,"")</f>
        <v/>
      </c>
    </row>
    <row r="123" spans="1:5" ht="45" x14ac:dyDescent="0.25">
      <c r="A123" s="23" t="s">
        <v>822</v>
      </c>
      <c r="C123" s="1" t="str">
        <f>IF('Lista de Riscos Normalizados'!C80&gt;0,'Lista de Riscos Normalizados'!C80,"")</f>
        <v/>
      </c>
      <c r="E123" s="24" t="str">
        <f>IF('Lista de Riscos Normalizados'!E121&gt;0,'Lista de Riscos Normalizados'!E121,"")</f>
        <v/>
      </c>
    </row>
    <row r="124" spans="1:5" ht="30" x14ac:dyDescent="0.25">
      <c r="A124" s="23" t="s">
        <v>823</v>
      </c>
      <c r="C124" s="1" t="str">
        <f>IF('Lista de Riscos Normalizados'!C81&gt;0,'Lista de Riscos Normalizados'!C81,"")</f>
        <v/>
      </c>
      <c r="E124" s="24" t="str">
        <f>IF('Lista de Riscos Normalizados'!E122&gt;0,'Lista de Riscos Normalizados'!E122,"")</f>
        <v/>
      </c>
    </row>
    <row r="125" spans="1:5" x14ac:dyDescent="0.25">
      <c r="A125" s="23" t="s">
        <v>824</v>
      </c>
      <c r="C125" s="1" t="str">
        <f>IF('Lista de Riscos Normalizados'!C82&gt;0,'Lista de Riscos Normalizados'!C82,"")</f>
        <v/>
      </c>
      <c r="E125" s="24" t="str">
        <f>IF('Lista de Riscos Normalizados'!E123&gt;0,'Lista de Riscos Normalizados'!E123,"")</f>
        <v/>
      </c>
    </row>
    <row r="126" spans="1:5" ht="30" x14ac:dyDescent="0.25">
      <c r="A126" s="23" t="s">
        <v>825</v>
      </c>
      <c r="C126" s="1" t="str">
        <f>IF('Lista de Riscos Normalizados'!C83&gt;0,'Lista de Riscos Normalizados'!C83,"")</f>
        <v/>
      </c>
      <c r="E126" s="24" t="str">
        <f>IF('Lista de Riscos Normalizados'!E124&gt;0,'Lista de Riscos Normalizados'!E124,"")</f>
        <v/>
      </c>
    </row>
    <row r="127" spans="1:5" x14ac:dyDescent="0.25">
      <c r="A127" s="23" t="s">
        <v>826</v>
      </c>
      <c r="C127" s="1" t="str">
        <f>IF('Lista de Riscos Normalizados'!C84&gt;0,'Lista de Riscos Normalizados'!C84,"")</f>
        <v/>
      </c>
      <c r="E127" s="24" t="str">
        <f>IF('Lista de Riscos Normalizados'!E125&gt;0,'Lista de Riscos Normalizados'!E125,"")</f>
        <v/>
      </c>
    </row>
    <row r="128" spans="1:5" ht="30" x14ac:dyDescent="0.25">
      <c r="A128" s="23" t="s">
        <v>827</v>
      </c>
      <c r="C128" s="1" t="str">
        <f>IF('Lista de Riscos Normalizados'!C85&gt;0,'Lista de Riscos Normalizados'!C85,"")</f>
        <v/>
      </c>
      <c r="E128" s="24" t="str">
        <f>IF('Lista de Riscos Normalizados'!E126&gt;0,'Lista de Riscos Normalizados'!E126,"")</f>
        <v/>
      </c>
    </row>
    <row r="129" spans="1:5" ht="30" x14ac:dyDescent="0.25">
      <c r="A129" s="23" t="s">
        <v>828</v>
      </c>
      <c r="C129" s="1" t="str">
        <f>IF('Lista de Riscos Normalizados'!C86&gt;0,'Lista de Riscos Normalizados'!C86,"")</f>
        <v/>
      </c>
      <c r="E129" s="24" t="str">
        <f>IF('Lista de Riscos Normalizados'!E127&gt;0,'Lista de Riscos Normalizados'!E127,"")</f>
        <v/>
      </c>
    </row>
    <row r="130" spans="1:5" ht="30" x14ac:dyDescent="0.25">
      <c r="A130" s="23" t="s">
        <v>829</v>
      </c>
      <c r="C130" s="1" t="str">
        <f>IF('Lista de Riscos Normalizados'!C87&gt;0,'Lista de Riscos Normalizados'!C87,"")</f>
        <v/>
      </c>
      <c r="E130" s="24" t="str">
        <f>IF('Lista de Riscos Normalizados'!E128&gt;0,'Lista de Riscos Normalizados'!E128,"")</f>
        <v/>
      </c>
    </row>
    <row r="131" spans="1:5" x14ac:dyDescent="0.25">
      <c r="A131" s="23" t="s">
        <v>830</v>
      </c>
      <c r="C131" s="1" t="str">
        <f>IF('Lista de Riscos Normalizados'!C88&gt;0,'Lista de Riscos Normalizados'!C88,"")</f>
        <v/>
      </c>
      <c r="E131" s="24" t="str">
        <f>IF('Lista de Riscos Normalizados'!E129&gt;0,'Lista de Riscos Normalizados'!E129,"")</f>
        <v/>
      </c>
    </row>
    <row r="132" spans="1:5" x14ac:dyDescent="0.25">
      <c r="A132" s="23" t="s">
        <v>831</v>
      </c>
      <c r="C132" s="1" t="str">
        <f>IF('Lista de Riscos Normalizados'!C89&gt;0,'Lista de Riscos Normalizados'!C89,"")</f>
        <v/>
      </c>
      <c r="E132" s="24" t="str">
        <f>IF('Lista de Riscos Normalizados'!E130&gt;0,'Lista de Riscos Normalizados'!E130,"")</f>
        <v/>
      </c>
    </row>
    <row r="133" spans="1:5" x14ac:dyDescent="0.25">
      <c r="A133" s="23" t="s">
        <v>832</v>
      </c>
      <c r="C133" s="1" t="str">
        <f>IF('Lista de Riscos Normalizados'!C90&gt;0,'Lista de Riscos Normalizados'!C90,"")</f>
        <v/>
      </c>
      <c r="E133" s="24" t="str">
        <f>IF('Lista de Riscos Normalizados'!E131&gt;0,'Lista de Riscos Normalizados'!E131,"")</f>
        <v/>
      </c>
    </row>
    <row r="134" spans="1:5" x14ac:dyDescent="0.25">
      <c r="A134" s="23" t="s">
        <v>833</v>
      </c>
      <c r="C134" s="1" t="str">
        <f>IF('Lista de Riscos Normalizados'!C91&gt;0,'Lista de Riscos Normalizados'!C91,"")</f>
        <v/>
      </c>
      <c r="E134" s="24" t="str">
        <f>IF('Lista de Riscos Normalizados'!E132&gt;0,'Lista de Riscos Normalizados'!E132,"")</f>
        <v/>
      </c>
    </row>
    <row r="135" spans="1:5" ht="30" x14ac:dyDescent="0.25">
      <c r="A135" s="23" t="s">
        <v>834</v>
      </c>
      <c r="C135" s="1" t="str">
        <f>IF('Lista de Riscos Normalizados'!C92&gt;0,'Lista de Riscos Normalizados'!C92,"")</f>
        <v/>
      </c>
      <c r="E135" s="24" t="str">
        <f>IF('Lista de Riscos Normalizados'!E133&gt;0,'Lista de Riscos Normalizados'!E133,"")</f>
        <v/>
      </c>
    </row>
    <row r="136" spans="1:5" x14ac:dyDescent="0.25">
      <c r="A136" s="23" t="s">
        <v>835</v>
      </c>
      <c r="C136" s="1" t="str">
        <f>IF('Lista de Riscos Normalizados'!C93&gt;0,'Lista de Riscos Normalizados'!C93,"")</f>
        <v/>
      </c>
      <c r="E136" s="24" t="str">
        <f>IF('Lista de Riscos Normalizados'!E134&gt;0,'Lista de Riscos Normalizados'!E134,"")</f>
        <v/>
      </c>
    </row>
    <row r="137" spans="1:5" ht="30" x14ac:dyDescent="0.25">
      <c r="A137" s="23" t="s">
        <v>836</v>
      </c>
      <c r="C137" s="1" t="str">
        <f>IF('Lista de Riscos Normalizados'!C94&gt;0,'Lista de Riscos Normalizados'!C94,"")</f>
        <v/>
      </c>
      <c r="E137" s="24" t="str">
        <f>IF('Lista de Riscos Normalizados'!E135&gt;0,'Lista de Riscos Normalizados'!E135,"")</f>
        <v/>
      </c>
    </row>
    <row r="138" spans="1:5" ht="30" x14ac:dyDescent="0.25">
      <c r="A138" s="23" t="s">
        <v>837</v>
      </c>
      <c r="C138" s="1" t="str">
        <f>IF('Lista de Riscos Normalizados'!C95&gt;0,'Lista de Riscos Normalizados'!C95,"")</f>
        <v/>
      </c>
      <c r="E138" s="24" t="str">
        <f>IF('Lista de Riscos Normalizados'!E136&gt;0,'Lista de Riscos Normalizados'!E136,"")</f>
        <v/>
      </c>
    </row>
    <row r="139" spans="1:5" ht="30" x14ac:dyDescent="0.25">
      <c r="A139" s="23" t="s">
        <v>838</v>
      </c>
      <c r="C139" s="1" t="str">
        <f>IF('Lista de Riscos Normalizados'!C96&gt;0,'Lista de Riscos Normalizados'!C96,"")</f>
        <v/>
      </c>
      <c r="E139" s="24" t="str">
        <f>IF('Lista de Riscos Normalizados'!E137&gt;0,'Lista de Riscos Normalizados'!E137,"")</f>
        <v/>
      </c>
    </row>
    <row r="140" spans="1:5" x14ac:dyDescent="0.25">
      <c r="A140" s="23" t="s">
        <v>839</v>
      </c>
      <c r="C140" s="1" t="str">
        <f>IF('Lista de Riscos Normalizados'!C97&gt;0,'Lista de Riscos Normalizados'!C97,"")</f>
        <v/>
      </c>
      <c r="E140" s="24" t="str">
        <f>IF('Lista de Riscos Normalizados'!E138&gt;0,'Lista de Riscos Normalizados'!E138,"")</f>
        <v/>
      </c>
    </row>
    <row r="141" spans="1:5" ht="45" x14ac:dyDescent="0.25">
      <c r="A141" s="23" t="s">
        <v>840</v>
      </c>
      <c r="C141" s="1" t="str">
        <f>IF('Lista de Riscos Normalizados'!C98&gt;0,'Lista de Riscos Normalizados'!C98,"")</f>
        <v/>
      </c>
      <c r="E141" s="24" t="str">
        <f>IF('Lista de Riscos Normalizados'!E139&gt;0,'Lista de Riscos Normalizados'!E139,"")</f>
        <v/>
      </c>
    </row>
    <row r="142" spans="1:5" x14ac:dyDescent="0.25">
      <c r="A142" s="23" t="s">
        <v>841</v>
      </c>
      <c r="C142" s="1" t="str">
        <f>IF('Lista de Riscos Normalizados'!C99&gt;0,'Lista de Riscos Normalizados'!C99,"")</f>
        <v/>
      </c>
      <c r="E142" s="24" t="str">
        <f>IF('Lista de Riscos Normalizados'!E140&gt;0,'Lista de Riscos Normalizados'!E140,"")</f>
        <v/>
      </c>
    </row>
    <row r="143" spans="1:5" ht="30" x14ac:dyDescent="0.25">
      <c r="A143" s="23" t="s">
        <v>842</v>
      </c>
      <c r="C143" s="1" t="str">
        <f>IF('Lista de Riscos Normalizados'!C100&gt;0,'Lista de Riscos Normalizados'!C100,"")</f>
        <v/>
      </c>
      <c r="E143" s="24" t="str">
        <f>IF('Lista de Riscos Normalizados'!E141&gt;0,'Lista de Riscos Normalizados'!E141,"")</f>
        <v/>
      </c>
    </row>
    <row r="144" spans="1:5" x14ac:dyDescent="0.25">
      <c r="A144" s="23" t="s">
        <v>843</v>
      </c>
      <c r="C144" s="1" t="str">
        <f>IF('Lista de Riscos Normalizados'!C101&gt;0,'Lista de Riscos Normalizados'!C101,"")</f>
        <v/>
      </c>
      <c r="E144" s="24" t="str">
        <f>IF('Lista de Riscos Normalizados'!E142&gt;0,'Lista de Riscos Normalizados'!E142,"")</f>
        <v/>
      </c>
    </row>
    <row r="145" spans="1:5" x14ac:dyDescent="0.25">
      <c r="A145" s="23" t="s">
        <v>844</v>
      </c>
      <c r="C145" s="1" t="str">
        <f>IF('Lista de Riscos Normalizados'!C102&gt;0,'Lista de Riscos Normalizados'!C102,"")</f>
        <v/>
      </c>
      <c r="E145" s="24" t="str">
        <f>IF('Lista de Riscos Normalizados'!E143&gt;0,'Lista de Riscos Normalizados'!E143,"")</f>
        <v/>
      </c>
    </row>
    <row r="146" spans="1:5" ht="30" x14ac:dyDescent="0.25">
      <c r="A146" s="23" t="s">
        <v>845</v>
      </c>
      <c r="C146" s="1" t="str">
        <f>IF('Lista de Riscos Normalizados'!C103&gt;0,'Lista de Riscos Normalizados'!C103,"")</f>
        <v/>
      </c>
      <c r="E146" s="24" t="str">
        <f>IF('Lista de Riscos Normalizados'!E144&gt;0,'Lista de Riscos Normalizados'!E144,"")</f>
        <v/>
      </c>
    </row>
    <row r="147" spans="1:5" ht="30" x14ac:dyDescent="0.25">
      <c r="A147" s="23" t="s">
        <v>846</v>
      </c>
      <c r="C147" s="1" t="str">
        <f>IF('Lista de Riscos Normalizados'!C104&gt;0,'Lista de Riscos Normalizados'!C104,"")</f>
        <v/>
      </c>
      <c r="E147" s="24" t="str">
        <f>IF('Lista de Riscos Normalizados'!E145&gt;0,'Lista de Riscos Normalizados'!E145,"")</f>
        <v/>
      </c>
    </row>
    <row r="148" spans="1:5" ht="30" x14ac:dyDescent="0.25">
      <c r="A148" s="23" t="s">
        <v>847</v>
      </c>
      <c r="C148" s="1" t="str">
        <f>IF('Lista de Riscos Normalizados'!C105&gt;0,'Lista de Riscos Normalizados'!C105,"")</f>
        <v/>
      </c>
      <c r="E148" s="24" t="str">
        <f>IF('Lista de Riscos Normalizados'!E146&gt;0,'Lista de Riscos Normalizados'!E146,"")</f>
        <v/>
      </c>
    </row>
    <row r="149" spans="1:5" ht="45" x14ac:dyDescent="0.25">
      <c r="A149" s="23" t="s">
        <v>848</v>
      </c>
      <c r="C149" s="1" t="str">
        <f>IF('Lista de Riscos Normalizados'!C106&gt;0,'Lista de Riscos Normalizados'!C106,"")</f>
        <v/>
      </c>
      <c r="E149" s="24" t="str">
        <f>IF('Lista de Riscos Normalizados'!E147&gt;0,'Lista de Riscos Normalizados'!E147,"")</f>
        <v/>
      </c>
    </row>
    <row r="150" spans="1:5" ht="60" x14ac:dyDescent="0.25">
      <c r="A150" s="23" t="s">
        <v>849</v>
      </c>
      <c r="C150" s="1" t="str">
        <f>IF('Lista de Riscos Normalizados'!C107&gt;0,'Lista de Riscos Normalizados'!C107,"")</f>
        <v/>
      </c>
      <c r="E150" s="24" t="str">
        <f>IF('Lista de Riscos Normalizados'!E148&gt;0,'Lista de Riscos Normalizados'!E148,"")</f>
        <v/>
      </c>
    </row>
    <row r="151" spans="1:5" x14ac:dyDescent="0.25">
      <c r="A151" s="23" t="s">
        <v>850</v>
      </c>
      <c r="C151" s="1" t="str">
        <f>IF('Lista de Riscos Normalizados'!C108&gt;0,'Lista de Riscos Normalizados'!C108,"")</f>
        <v/>
      </c>
      <c r="E151" s="24" t="str">
        <f>IF('Lista de Riscos Normalizados'!E149&gt;0,'Lista de Riscos Normalizados'!E149,"")</f>
        <v/>
      </c>
    </row>
    <row r="152" spans="1:5" ht="30" x14ac:dyDescent="0.25">
      <c r="A152" s="23" t="s">
        <v>851</v>
      </c>
      <c r="C152" s="1" t="str">
        <f>IF('Lista de Riscos Normalizados'!C109&gt;0,'Lista de Riscos Normalizados'!C109,"")</f>
        <v/>
      </c>
      <c r="E152" s="24" t="str">
        <f>IF('Lista de Riscos Normalizados'!E150&gt;0,'Lista de Riscos Normalizados'!E150,"")</f>
        <v/>
      </c>
    </row>
    <row r="153" spans="1:5" x14ac:dyDescent="0.25">
      <c r="A153" s="23" t="s">
        <v>852</v>
      </c>
      <c r="C153" s="1" t="str">
        <f>IF('Lista de Riscos Normalizados'!C110&gt;0,'Lista de Riscos Normalizados'!C110,"")</f>
        <v/>
      </c>
      <c r="E153" s="24" t="str">
        <f>IF('Lista de Riscos Normalizados'!E151&gt;0,'Lista de Riscos Normalizados'!E151,"")</f>
        <v/>
      </c>
    </row>
    <row r="154" spans="1:5" ht="30" x14ac:dyDescent="0.25">
      <c r="A154" s="23" t="s">
        <v>853</v>
      </c>
      <c r="C154" s="1" t="str">
        <f>IF('Lista de Riscos Normalizados'!C111&gt;0,'Lista de Riscos Normalizados'!C111,"")</f>
        <v/>
      </c>
      <c r="E154" s="24" t="str">
        <f>IF('Lista de Riscos Normalizados'!E152&gt;0,'Lista de Riscos Normalizados'!E152,"")</f>
        <v/>
      </c>
    </row>
    <row r="155" spans="1:5" ht="60" x14ac:dyDescent="0.25">
      <c r="A155" s="23" t="s">
        <v>854</v>
      </c>
      <c r="C155" s="1" t="str">
        <f>IF('Lista de Riscos Normalizados'!C112&gt;0,'Lista de Riscos Normalizados'!C112,"")</f>
        <v/>
      </c>
      <c r="E155" s="24" t="str">
        <f>IF('Lista de Riscos Normalizados'!E153&gt;0,'Lista de Riscos Normalizados'!E153,"")</f>
        <v/>
      </c>
    </row>
    <row r="156" spans="1:5" x14ac:dyDescent="0.25">
      <c r="A156" s="23" t="s">
        <v>855</v>
      </c>
      <c r="C156" s="1" t="str">
        <f>IF('Lista de Riscos Normalizados'!C113&gt;0,'Lista de Riscos Normalizados'!C113,"")</f>
        <v/>
      </c>
      <c r="E156" s="24" t="str">
        <f>IF('Lista de Riscos Normalizados'!E154&gt;0,'Lista de Riscos Normalizados'!E154,"")</f>
        <v/>
      </c>
    </row>
    <row r="157" spans="1:5" x14ac:dyDescent="0.25">
      <c r="A157" s="23" t="s">
        <v>856</v>
      </c>
      <c r="C157" s="1" t="str">
        <f>IF('Lista de Riscos Normalizados'!C114&gt;0,'Lista de Riscos Normalizados'!C114,"")</f>
        <v/>
      </c>
      <c r="E157" s="24" t="str">
        <f>IF('Lista de Riscos Normalizados'!E155&gt;0,'Lista de Riscos Normalizados'!E155,"")</f>
        <v/>
      </c>
    </row>
    <row r="158" spans="1:5" ht="30" x14ac:dyDescent="0.25">
      <c r="A158" s="23" t="s">
        <v>857</v>
      </c>
      <c r="C158" s="1" t="str">
        <f>IF('Lista de Riscos Normalizados'!C115&gt;0,'Lista de Riscos Normalizados'!C115,"")</f>
        <v/>
      </c>
      <c r="E158" s="24" t="str">
        <f>IF('Lista de Riscos Normalizados'!E156&gt;0,'Lista de Riscos Normalizados'!E156,"")</f>
        <v/>
      </c>
    </row>
    <row r="159" spans="1:5" x14ac:dyDescent="0.25">
      <c r="A159" s="23" t="s">
        <v>858</v>
      </c>
      <c r="C159" s="1" t="str">
        <f>IF('Lista de Riscos Normalizados'!C116&gt;0,'Lista de Riscos Normalizados'!C116,"")</f>
        <v/>
      </c>
      <c r="E159" s="24" t="str">
        <f>IF('Lista de Riscos Normalizados'!E157&gt;0,'Lista de Riscos Normalizados'!E157,"")</f>
        <v/>
      </c>
    </row>
    <row r="160" spans="1:5" x14ac:dyDescent="0.25">
      <c r="A160" s="23" t="s">
        <v>859</v>
      </c>
      <c r="C160" s="1" t="str">
        <f>IF('Lista de Riscos Normalizados'!C117&gt;0,'Lista de Riscos Normalizados'!C117,"")</f>
        <v/>
      </c>
      <c r="E160" s="24" t="str">
        <f>IF('Lista de Riscos Normalizados'!E158&gt;0,'Lista de Riscos Normalizados'!E158,"")</f>
        <v/>
      </c>
    </row>
    <row r="161" spans="1:5" x14ac:dyDescent="0.25">
      <c r="A161" s="23" t="s">
        <v>860</v>
      </c>
      <c r="C161" s="1" t="str">
        <f>IF('Lista de Riscos Normalizados'!C118&gt;0,'Lista de Riscos Normalizados'!C118,"")</f>
        <v/>
      </c>
      <c r="E161" s="24" t="str">
        <f>IF('Lista de Riscos Normalizados'!E159&gt;0,'Lista de Riscos Normalizados'!E159,"")</f>
        <v/>
      </c>
    </row>
    <row r="162" spans="1:5" ht="30" x14ac:dyDescent="0.25">
      <c r="A162" s="23" t="s">
        <v>861</v>
      </c>
      <c r="C162" s="1" t="str">
        <f>IF('Lista de Riscos Normalizados'!C119&gt;0,'Lista de Riscos Normalizados'!C119,"")</f>
        <v/>
      </c>
      <c r="E162" s="24" t="str">
        <f>IF('Lista de Riscos Normalizados'!E160&gt;0,'Lista de Riscos Normalizados'!E160,"")</f>
        <v/>
      </c>
    </row>
    <row r="163" spans="1:5" x14ac:dyDescent="0.25">
      <c r="A163" s="23" t="s">
        <v>862</v>
      </c>
      <c r="C163" s="1" t="str">
        <f>IF('Lista de Riscos Normalizados'!C120&gt;0,'Lista de Riscos Normalizados'!C120,"")</f>
        <v/>
      </c>
      <c r="E163" s="24" t="str">
        <f>IF('Lista de Riscos Normalizados'!E161&gt;0,'Lista de Riscos Normalizados'!E161,"")</f>
        <v/>
      </c>
    </row>
    <row r="164" spans="1:5" x14ac:dyDescent="0.25">
      <c r="A164" s="23" t="s">
        <v>863</v>
      </c>
      <c r="C164" s="1" t="str">
        <f>IF('Lista de Riscos Normalizados'!C121&gt;0,'Lista de Riscos Normalizados'!C121,"")</f>
        <v/>
      </c>
      <c r="E164" s="24" t="str">
        <f>IF('Lista de Riscos Normalizados'!E162&gt;0,'Lista de Riscos Normalizados'!E162,"")</f>
        <v/>
      </c>
    </row>
    <row r="165" spans="1:5" ht="30" x14ac:dyDescent="0.25">
      <c r="A165" s="23" t="s">
        <v>864</v>
      </c>
      <c r="C165" s="1" t="str">
        <f>IF('Lista de Riscos Normalizados'!C122&gt;0,'Lista de Riscos Normalizados'!C122,"")</f>
        <v/>
      </c>
      <c r="E165" s="24" t="str">
        <f>IF('Lista de Riscos Normalizados'!E163&gt;0,'Lista de Riscos Normalizados'!E163,"")</f>
        <v/>
      </c>
    </row>
    <row r="166" spans="1:5" ht="30" x14ac:dyDescent="0.25">
      <c r="A166" s="23" t="s">
        <v>865</v>
      </c>
      <c r="C166" s="1" t="str">
        <f>IF('Lista de Riscos Normalizados'!C123&gt;0,'Lista de Riscos Normalizados'!C123,"")</f>
        <v/>
      </c>
      <c r="E166" s="24" t="str">
        <f>IF('Lista de Riscos Normalizados'!E164&gt;0,'Lista de Riscos Normalizados'!E164,"")</f>
        <v/>
      </c>
    </row>
    <row r="167" spans="1:5" x14ac:dyDescent="0.25">
      <c r="A167" s="23" t="s">
        <v>866</v>
      </c>
      <c r="C167" s="1" t="str">
        <f>IF('Lista de Riscos Normalizados'!C124&gt;0,'Lista de Riscos Normalizados'!C124,"")</f>
        <v/>
      </c>
      <c r="E167" s="24" t="str">
        <f>IF('Lista de Riscos Normalizados'!E165&gt;0,'Lista de Riscos Normalizados'!E165,"")</f>
        <v/>
      </c>
    </row>
    <row r="168" spans="1:5" x14ac:dyDescent="0.25">
      <c r="A168" s="23" t="s">
        <v>867</v>
      </c>
      <c r="C168" s="1" t="str">
        <f>IF('Lista de Riscos Normalizados'!C125&gt;0,'Lista de Riscos Normalizados'!C125,"")</f>
        <v/>
      </c>
      <c r="E168" s="24" t="str">
        <f>IF('Lista de Riscos Normalizados'!E166&gt;0,'Lista de Riscos Normalizados'!E166,"")</f>
        <v/>
      </c>
    </row>
    <row r="169" spans="1:5" x14ac:dyDescent="0.25">
      <c r="A169" s="23" t="s">
        <v>868</v>
      </c>
      <c r="C169" s="1" t="str">
        <f>IF('Lista de Riscos Normalizados'!C126&gt;0,'Lista de Riscos Normalizados'!C126,"")</f>
        <v/>
      </c>
      <c r="E169" s="24" t="str">
        <f>IF('Lista de Riscos Normalizados'!E167&gt;0,'Lista de Riscos Normalizados'!E167,"")</f>
        <v/>
      </c>
    </row>
    <row r="170" spans="1:5" x14ac:dyDescent="0.25">
      <c r="A170" s="1" t="str">
        <f>IF('Lista de Riscos Normalizados'!A2&gt;0,'Lista de Riscos Normalizados'!A2,"")</f>
        <v/>
      </c>
      <c r="C170" s="1" t="str">
        <f>IF('Lista de Riscos Normalizados'!C127&gt;0,'Lista de Riscos Normalizados'!C127,"")</f>
        <v/>
      </c>
      <c r="E170" s="24" t="str">
        <f>IF('Lista de Riscos Normalizados'!E168&gt;0,'Lista de Riscos Normalizados'!E168,"")</f>
        <v/>
      </c>
    </row>
    <row r="171" spans="1:5" x14ac:dyDescent="0.25">
      <c r="A171" s="1" t="str">
        <f>IF('Lista de Riscos Normalizados'!A3&gt;0,'Lista de Riscos Normalizados'!A3,"")</f>
        <v/>
      </c>
      <c r="C171" s="1" t="str">
        <f>IF('Lista de Riscos Normalizados'!C128&gt;0,'Lista de Riscos Normalizados'!C128,"")</f>
        <v/>
      </c>
      <c r="E171" s="24" t="str">
        <f>IF('Lista de Riscos Normalizados'!E169&gt;0,'Lista de Riscos Normalizados'!E169,"")</f>
        <v/>
      </c>
    </row>
    <row r="172" spans="1:5" x14ac:dyDescent="0.25">
      <c r="A172" s="1" t="str">
        <f>IF('Lista de Riscos Normalizados'!A4&gt;0,'Lista de Riscos Normalizados'!A4,"")</f>
        <v/>
      </c>
      <c r="C172" s="1" t="str">
        <f>IF('Lista de Riscos Normalizados'!C129&gt;0,'Lista de Riscos Normalizados'!C129,"")</f>
        <v/>
      </c>
      <c r="E172" s="24" t="str">
        <f>IF('Lista de Riscos Normalizados'!E170&gt;0,'Lista de Riscos Normalizados'!E170,"")</f>
        <v/>
      </c>
    </row>
    <row r="173" spans="1:5" x14ac:dyDescent="0.25">
      <c r="A173" s="1" t="str">
        <f>IF('Lista de Riscos Normalizados'!A5&gt;0,'Lista de Riscos Normalizados'!A5,"")</f>
        <v/>
      </c>
      <c r="C173" s="1" t="str">
        <f>IF('Lista de Riscos Normalizados'!C130&gt;0,'Lista de Riscos Normalizados'!C130,"")</f>
        <v/>
      </c>
      <c r="E173" s="24" t="str">
        <f>IF('Lista de Riscos Normalizados'!E171&gt;0,'Lista de Riscos Normalizados'!E171,"")</f>
        <v/>
      </c>
    </row>
    <row r="174" spans="1:5" x14ac:dyDescent="0.25">
      <c r="A174" s="1" t="str">
        <f>IF('Lista de Riscos Normalizados'!A6&gt;0,'Lista de Riscos Normalizados'!A6,"")</f>
        <v/>
      </c>
      <c r="C174" s="1" t="str">
        <f>IF('Lista de Riscos Normalizados'!C131&gt;0,'Lista de Riscos Normalizados'!C131,"")</f>
        <v/>
      </c>
      <c r="E174" s="24" t="str">
        <f>IF('Lista de Riscos Normalizados'!E172&gt;0,'Lista de Riscos Normalizados'!E172,"")</f>
        <v/>
      </c>
    </row>
    <row r="175" spans="1:5" x14ac:dyDescent="0.25">
      <c r="A175" s="1" t="str">
        <f>IF('Lista de Riscos Normalizados'!A7&gt;0,'Lista de Riscos Normalizados'!A7,"")</f>
        <v/>
      </c>
      <c r="C175" s="1" t="str">
        <f>IF('Lista de Riscos Normalizados'!C132&gt;0,'Lista de Riscos Normalizados'!C132,"")</f>
        <v/>
      </c>
      <c r="E175" s="24" t="str">
        <f>IF('Lista de Riscos Normalizados'!E173&gt;0,'Lista de Riscos Normalizados'!E173,"")</f>
        <v/>
      </c>
    </row>
    <row r="176" spans="1:5" x14ac:dyDescent="0.25">
      <c r="A176" s="1" t="str">
        <f>IF('Lista de Riscos Normalizados'!A8&gt;0,'Lista de Riscos Normalizados'!A8,"")</f>
        <v/>
      </c>
      <c r="C176" s="1" t="str">
        <f>IF('Lista de Riscos Normalizados'!C133&gt;0,'Lista de Riscos Normalizados'!C133,"")</f>
        <v/>
      </c>
      <c r="E176" s="24" t="str">
        <f>IF('Lista de Riscos Normalizados'!E174&gt;0,'Lista de Riscos Normalizados'!E174,"")</f>
        <v/>
      </c>
    </row>
    <row r="177" spans="1:5" x14ac:dyDescent="0.25">
      <c r="A177" s="1" t="str">
        <f>IF('Lista de Riscos Normalizados'!A9&gt;0,'Lista de Riscos Normalizados'!A9,"")</f>
        <v/>
      </c>
      <c r="C177" s="1" t="str">
        <f>IF('Lista de Riscos Normalizados'!C134&gt;0,'Lista de Riscos Normalizados'!C134,"")</f>
        <v/>
      </c>
      <c r="E177" s="24" t="str">
        <f>IF('Lista de Riscos Normalizados'!E175&gt;0,'Lista de Riscos Normalizados'!E175,"")</f>
        <v/>
      </c>
    </row>
    <row r="178" spans="1:5" x14ac:dyDescent="0.25">
      <c r="A178" s="1" t="str">
        <f>IF('Lista de Riscos Normalizados'!A10&gt;0,'Lista de Riscos Normalizados'!A10,"")</f>
        <v/>
      </c>
      <c r="C178" s="1" t="str">
        <f>IF('Lista de Riscos Normalizados'!C135&gt;0,'Lista de Riscos Normalizados'!C135,"")</f>
        <v/>
      </c>
      <c r="E178" s="24" t="str">
        <f>IF('Lista de Riscos Normalizados'!E176&gt;0,'Lista de Riscos Normalizados'!E176,"")</f>
        <v/>
      </c>
    </row>
    <row r="179" spans="1:5" x14ac:dyDescent="0.25">
      <c r="A179" s="1" t="str">
        <f>IF('Lista de Riscos Normalizados'!A11&gt;0,'Lista de Riscos Normalizados'!A11,"")</f>
        <v/>
      </c>
      <c r="C179" s="1" t="str">
        <f>IF('Lista de Riscos Normalizados'!C136&gt;0,'Lista de Riscos Normalizados'!C136,"")</f>
        <v/>
      </c>
      <c r="E179" s="24" t="str">
        <f>IF('Lista de Riscos Normalizados'!E177&gt;0,'Lista de Riscos Normalizados'!E177,"")</f>
        <v/>
      </c>
    </row>
    <row r="180" spans="1:5" x14ac:dyDescent="0.25">
      <c r="A180" s="1" t="str">
        <f>IF('Lista de Riscos Normalizados'!A12&gt;0,'Lista de Riscos Normalizados'!A12,"")</f>
        <v/>
      </c>
      <c r="C180" s="1" t="str">
        <f>IF('Lista de Riscos Normalizados'!C137&gt;0,'Lista de Riscos Normalizados'!C137,"")</f>
        <v/>
      </c>
      <c r="E180" s="24" t="str">
        <f>IF('Lista de Riscos Normalizados'!E178&gt;0,'Lista de Riscos Normalizados'!E178,"")</f>
        <v/>
      </c>
    </row>
    <row r="181" spans="1:5" x14ac:dyDescent="0.25">
      <c r="A181" s="1" t="str">
        <f>IF('Lista de Riscos Normalizados'!A13&gt;0,'Lista de Riscos Normalizados'!A13,"")</f>
        <v/>
      </c>
      <c r="C181" s="1" t="str">
        <f>IF('Lista de Riscos Normalizados'!C138&gt;0,'Lista de Riscos Normalizados'!C138,"")</f>
        <v/>
      </c>
      <c r="E181" s="24" t="str">
        <f>IF('Lista de Riscos Normalizados'!E179&gt;0,'Lista de Riscos Normalizados'!E179,"")</f>
        <v/>
      </c>
    </row>
    <row r="182" spans="1:5" x14ac:dyDescent="0.25">
      <c r="A182" s="1" t="str">
        <f>IF('Lista de Riscos Normalizados'!A14&gt;0,'Lista de Riscos Normalizados'!A14,"")</f>
        <v/>
      </c>
      <c r="C182" s="1" t="str">
        <f>IF('Lista de Riscos Normalizados'!C139&gt;0,'Lista de Riscos Normalizados'!C139,"")</f>
        <v/>
      </c>
      <c r="E182" s="24" t="str">
        <f>IF('Lista de Riscos Normalizados'!E180&gt;0,'Lista de Riscos Normalizados'!E180,"")</f>
        <v/>
      </c>
    </row>
    <row r="183" spans="1:5" x14ac:dyDescent="0.25">
      <c r="A183" s="1" t="str">
        <f>IF('Lista de Riscos Normalizados'!A15&gt;0,'Lista de Riscos Normalizados'!A15,"")</f>
        <v/>
      </c>
      <c r="C183" s="1" t="str">
        <f>IF('Lista de Riscos Normalizados'!C140&gt;0,'Lista de Riscos Normalizados'!C140,"")</f>
        <v/>
      </c>
      <c r="E183" s="24" t="str">
        <f>IF('Lista de Riscos Normalizados'!E181&gt;0,'Lista de Riscos Normalizados'!E181,"")</f>
        <v/>
      </c>
    </row>
    <row r="184" spans="1:5" x14ac:dyDescent="0.25">
      <c r="A184" s="1" t="str">
        <f>IF('Lista de Riscos Normalizados'!A16&gt;0,'Lista de Riscos Normalizados'!A16,"")</f>
        <v/>
      </c>
      <c r="C184" s="1" t="str">
        <f>IF('Lista de Riscos Normalizados'!C141&gt;0,'Lista de Riscos Normalizados'!C141,"")</f>
        <v/>
      </c>
      <c r="E184" s="24" t="str">
        <f>IF('Lista de Riscos Normalizados'!E182&gt;0,'Lista de Riscos Normalizados'!E182,"")</f>
        <v/>
      </c>
    </row>
    <row r="185" spans="1:5" x14ac:dyDescent="0.25">
      <c r="A185" s="1" t="str">
        <f>IF('Lista de Riscos Normalizados'!A17&gt;0,'Lista de Riscos Normalizados'!A17,"")</f>
        <v/>
      </c>
      <c r="C185" s="1" t="str">
        <f>IF('Lista de Riscos Normalizados'!C142&gt;0,'Lista de Riscos Normalizados'!C142,"")</f>
        <v/>
      </c>
      <c r="E185" s="24" t="str">
        <f>IF('Lista de Riscos Normalizados'!E183&gt;0,'Lista de Riscos Normalizados'!E183,"")</f>
        <v/>
      </c>
    </row>
    <row r="186" spans="1:5" x14ac:dyDescent="0.25">
      <c r="A186" s="1" t="str">
        <f>IF('Lista de Riscos Normalizados'!A18&gt;0,'Lista de Riscos Normalizados'!A18,"")</f>
        <v/>
      </c>
      <c r="C186" s="1" t="str">
        <f>IF('Lista de Riscos Normalizados'!C143&gt;0,'Lista de Riscos Normalizados'!C143,"")</f>
        <v/>
      </c>
      <c r="E186" s="24" t="str">
        <f>IF('Lista de Riscos Normalizados'!E184&gt;0,'Lista de Riscos Normalizados'!E184,"")</f>
        <v/>
      </c>
    </row>
    <row r="187" spans="1:5" x14ac:dyDescent="0.25">
      <c r="A187" s="1" t="str">
        <f>IF('Lista de Riscos Normalizados'!A19&gt;0,'Lista de Riscos Normalizados'!A19,"")</f>
        <v/>
      </c>
      <c r="C187" s="1" t="str">
        <f>IF('Lista de Riscos Normalizados'!C144&gt;0,'Lista de Riscos Normalizados'!C144,"")</f>
        <v/>
      </c>
      <c r="E187" s="24" t="str">
        <f>IF('Lista de Riscos Normalizados'!E185&gt;0,'Lista de Riscos Normalizados'!E185,"")</f>
        <v/>
      </c>
    </row>
    <row r="188" spans="1:5" x14ac:dyDescent="0.25">
      <c r="A188" s="1" t="str">
        <f>IF('Lista de Riscos Normalizados'!A20&gt;0,'Lista de Riscos Normalizados'!A20,"")</f>
        <v/>
      </c>
      <c r="C188" s="1" t="str">
        <f>IF('Lista de Riscos Normalizados'!C145&gt;0,'Lista de Riscos Normalizados'!C145,"")</f>
        <v/>
      </c>
      <c r="E188" s="24" t="str">
        <f>IF('Lista de Riscos Normalizados'!E186&gt;0,'Lista de Riscos Normalizados'!E186,"")</f>
        <v/>
      </c>
    </row>
    <row r="189" spans="1:5" x14ac:dyDescent="0.25">
      <c r="A189" s="1" t="str">
        <f>IF('Lista de Riscos Normalizados'!A21&gt;0,'Lista de Riscos Normalizados'!A21,"")</f>
        <v/>
      </c>
      <c r="C189" s="1" t="str">
        <f>IF('Lista de Riscos Normalizados'!C146&gt;0,'Lista de Riscos Normalizados'!C146,"")</f>
        <v/>
      </c>
      <c r="E189" s="24" t="str">
        <f>IF('Lista de Riscos Normalizados'!E187&gt;0,'Lista de Riscos Normalizados'!E187,"")</f>
        <v/>
      </c>
    </row>
    <row r="190" spans="1:5" x14ac:dyDescent="0.25">
      <c r="A190" s="1" t="str">
        <f>IF('Lista de Riscos Normalizados'!A22&gt;0,'Lista de Riscos Normalizados'!A22,"")</f>
        <v/>
      </c>
      <c r="C190" s="1" t="str">
        <f>IF('Lista de Riscos Normalizados'!C147&gt;0,'Lista de Riscos Normalizados'!C147,"")</f>
        <v/>
      </c>
      <c r="E190" s="24" t="str">
        <f>IF('Lista de Riscos Normalizados'!E188&gt;0,'Lista de Riscos Normalizados'!E188,"")</f>
        <v/>
      </c>
    </row>
    <row r="191" spans="1:5" x14ac:dyDescent="0.25">
      <c r="A191" s="1" t="str">
        <f>IF('Lista de Riscos Normalizados'!A23&gt;0,'Lista de Riscos Normalizados'!A23,"")</f>
        <v/>
      </c>
      <c r="C191" s="1" t="str">
        <f>IF('Lista de Riscos Normalizados'!C148&gt;0,'Lista de Riscos Normalizados'!C148,"")</f>
        <v/>
      </c>
      <c r="E191" s="24" t="str">
        <f>IF('Lista de Riscos Normalizados'!E189&gt;0,'Lista de Riscos Normalizados'!E189,"")</f>
        <v/>
      </c>
    </row>
    <row r="192" spans="1:5" x14ac:dyDescent="0.25">
      <c r="A192" s="1" t="str">
        <f>IF('Lista de Riscos Normalizados'!A24&gt;0,'Lista de Riscos Normalizados'!A24,"")</f>
        <v/>
      </c>
      <c r="C192" s="1" t="str">
        <f>IF('Lista de Riscos Normalizados'!C149&gt;0,'Lista de Riscos Normalizados'!C149,"")</f>
        <v/>
      </c>
      <c r="E192" s="24" t="str">
        <f>IF('Lista de Riscos Normalizados'!E190&gt;0,'Lista de Riscos Normalizados'!E190,"")</f>
        <v/>
      </c>
    </row>
    <row r="193" spans="1:5" x14ac:dyDescent="0.25">
      <c r="A193" s="1" t="str">
        <f>IF('Lista de Riscos Normalizados'!A25&gt;0,'Lista de Riscos Normalizados'!A25,"")</f>
        <v/>
      </c>
      <c r="C193" s="1" t="str">
        <f>IF('Lista de Riscos Normalizados'!C150&gt;0,'Lista de Riscos Normalizados'!C150,"")</f>
        <v/>
      </c>
      <c r="E193" s="24" t="str">
        <f>IF('Lista de Riscos Normalizados'!E191&gt;0,'Lista de Riscos Normalizados'!E191,"")</f>
        <v/>
      </c>
    </row>
    <row r="194" spans="1:5" x14ac:dyDescent="0.25">
      <c r="A194" s="1" t="str">
        <f>IF('Lista de Riscos Normalizados'!A26&gt;0,'Lista de Riscos Normalizados'!A26,"")</f>
        <v/>
      </c>
      <c r="C194" s="1" t="str">
        <f>IF('Lista de Riscos Normalizados'!C151&gt;0,'Lista de Riscos Normalizados'!C151,"")</f>
        <v/>
      </c>
      <c r="E194" s="24" t="str">
        <f>IF('Lista de Riscos Normalizados'!E192&gt;0,'Lista de Riscos Normalizados'!E192,"")</f>
        <v/>
      </c>
    </row>
    <row r="195" spans="1:5" x14ac:dyDescent="0.25">
      <c r="A195" s="1" t="str">
        <f>IF('Lista de Riscos Normalizados'!A27&gt;0,'Lista de Riscos Normalizados'!A27,"")</f>
        <v/>
      </c>
      <c r="C195" s="1" t="str">
        <f>IF('Lista de Riscos Normalizados'!C152&gt;0,'Lista de Riscos Normalizados'!C152,"")</f>
        <v/>
      </c>
      <c r="E195" s="24" t="str">
        <f>IF('Lista de Riscos Normalizados'!E193&gt;0,'Lista de Riscos Normalizados'!E193,"")</f>
        <v/>
      </c>
    </row>
    <row r="196" spans="1:5" x14ac:dyDescent="0.25">
      <c r="A196" s="1" t="str">
        <f>IF('Lista de Riscos Normalizados'!A28&gt;0,'Lista de Riscos Normalizados'!A28,"")</f>
        <v/>
      </c>
      <c r="C196" s="1" t="str">
        <f>IF('Lista de Riscos Normalizados'!C153&gt;0,'Lista de Riscos Normalizados'!C153,"")</f>
        <v/>
      </c>
      <c r="E196" s="24" t="str">
        <f>IF('Lista de Riscos Normalizados'!E194&gt;0,'Lista de Riscos Normalizados'!E194,"")</f>
        <v/>
      </c>
    </row>
    <row r="197" spans="1:5" x14ac:dyDescent="0.25">
      <c r="A197" s="1" t="str">
        <f>IF('Lista de Riscos Normalizados'!A29&gt;0,'Lista de Riscos Normalizados'!A29,"")</f>
        <v/>
      </c>
      <c r="C197" s="1" t="str">
        <f>IF('Lista de Riscos Normalizados'!C154&gt;0,'Lista de Riscos Normalizados'!C154,"")</f>
        <v/>
      </c>
      <c r="E197" s="24" t="str">
        <f>IF('Lista de Riscos Normalizados'!E195&gt;0,'Lista de Riscos Normalizados'!E195,"")</f>
        <v/>
      </c>
    </row>
    <row r="198" spans="1:5" x14ac:dyDescent="0.25">
      <c r="A198" s="1" t="str">
        <f>IF('Lista de Riscos Normalizados'!A30&gt;0,'Lista de Riscos Normalizados'!A30,"")</f>
        <v/>
      </c>
      <c r="C198" s="1" t="str">
        <f>IF('Lista de Riscos Normalizados'!C155&gt;0,'Lista de Riscos Normalizados'!C155,"")</f>
        <v/>
      </c>
      <c r="E198" s="24" t="str">
        <f>IF('Lista de Riscos Normalizados'!E196&gt;0,'Lista de Riscos Normalizados'!E196,"")</f>
        <v/>
      </c>
    </row>
    <row r="199" spans="1:5" x14ac:dyDescent="0.25">
      <c r="A199" s="1" t="str">
        <f>IF('Lista de Riscos Normalizados'!A31&gt;0,'Lista de Riscos Normalizados'!A31,"")</f>
        <v/>
      </c>
      <c r="C199" s="1" t="str">
        <f>IF('Lista de Riscos Normalizados'!C156&gt;0,'Lista de Riscos Normalizados'!C156,"")</f>
        <v/>
      </c>
      <c r="E199" s="24" t="str">
        <f>IF('Lista de Riscos Normalizados'!E197&gt;0,'Lista de Riscos Normalizados'!E197,"")</f>
        <v/>
      </c>
    </row>
    <row r="200" spans="1:5" x14ac:dyDescent="0.25">
      <c r="A200" s="1" t="str">
        <f>IF('Lista de Riscos Normalizados'!A32&gt;0,'Lista de Riscos Normalizados'!A32,"")</f>
        <v/>
      </c>
      <c r="C200" s="1" t="str">
        <f>IF('Lista de Riscos Normalizados'!C157&gt;0,'Lista de Riscos Normalizados'!C157,"")</f>
        <v/>
      </c>
      <c r="E200" s="24" t="str">
        <f>IF('Lista de Riscos Normalizados'!E198&gt;0,'Lista de Riscos Normalizados'!E198,"")</f>
        <v/>
      </c>
    </row>
  </sheetData>
  <pageMargins left="0.511811024" right="0.511811024" top="0.78740157499999996" bottom="0.78740157499999996" header="0.31496062000000002" footer="0.31496062000000002"/>
  <pageSetup paperSize="9"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466"/>
  <sheetViews>
    <sheetView workbookViewId="0">
      <pane ySplit="1" topLeftCell="A2" activePane="bottomLeft" state="frozen"/>
      <selection activeCell="C11" sqref="C11:G11"/>
      <selection pane="bottomLeft" activeCell="C11" sqref="C11:G11"/>
    </sheetView>
  </sheetViews>
  <sheetFormatPr defaultRowHeight="15" x14ac:dyDescent="0.25"/>
  <cols>
    <col min="1" max="1" width="48.5703125" customWidth="1"/>
    <col min="2" max="2" width="60.7109375" customWidth="1"/>
    <col min="3" max="3" width="55.28515625" customWidth="1"/>
  </cols>
  <sheetData>
    <row r="1" spans="1:3" ht="31.5" x14ac:dyDescent="0.25">
      <c r="A1" s="12" t="s">
        <v>141</v>
      </c>
      <c r="B1" s="12" t="s">
        <v>142</v>
      </c>
      <c r="C1" s="12" t="s">
        <v>143</v>
      </c>
    </row>
    <row r="2" spans="1:3" x14ac:dyDescent="0.25">
      <c r="A2" s="19"/>
      <c r="B2" s="14" t="s">
        <v>125</v>
      </c>
      <c r="C2" s="14"/>
    </row>
    <row r="3" spans="1:3" x14ac:dyDescent="0.25">
      <c r="A3" s="18"/>
      <c r="B3" s="15" t="s">
        <v>101</v>
      </c>
      <c r="C3" s="15"/>
    </row>
    <row r="4" spans="1:3" ht="25.5" x14ac:dyDescent="0.25">
      <c r="A4" s="18"/>
      <c r="B4" s="15" t="s">
        <v>131</v>
      </c>
      <c r="C4" s="15"/>
    </row>
    <row r="5" spans="1:3" x14ac:dyDescent="0.25">
      <c r="A5" s="18"/>
      <c r="B5" s="15" t="s">
        <v>111</v>
      </c>
      <c r="C5" s="15"/>
    </row>
    <row r="6" spans="1:3" ht="25.5" x14ac:dyDescent="0.25">
      <c r="A6" s="15"/>
      <c r="B6" s="15" t="s">
        <v>201</v>
      </c>
      <c r="C6" s="15"/>
    </row>
    <row r="7" spans="1:3" x14ac:dyDescent="0.25">
      <c r="A7" s="15"/>
      <c r="B7" s="15" t="s">
        <v>116</v>
      </c>
      <c r="C7" s="15"/>
    </row>
    <row r="8" spans="1:3" ht="25.5" x14ac:dyDescent="0.25">
      <c r="A8" s="15"/>
      <c r="B8" s="15" t="s">
        <v>113</v>
      </c>
      <c r="C8" s="15"/>
    </row>
    <row r="9" spans="1:3" x14ac:dyDescent="0.25">
      <c r="A9" s="15"/>
      <c r="B9" s="15" t="s">
        <v>109</v>
      </c>
      <c r="C9" s="15"/>
    </row>
    <row r="10" spans="1:3" x14ac:dyDescent="0.25">
      <c r="A10" s="15"/>
      <c r="B10" s="15" t="s">
        <v>105</v>
      </c>
      <c r="C10" s="15"/>
    </row>
    <row r="11" spans="1:3" x14ac:dyDescent="0.25">
      <c r="A11" s="15"/>
      <c r="B11" s="16" t="s">
        <v>133</v>
      </c>
      <c r="C11" s="16"/>
    </row>
    <row r="12" spans="1:3" x14ac:dyDescent="0.25">
      <c r="A12" s="15"/>
      <c r="B12" s="15" t="s">
        <v>112</v>
      </c>
      <c r="C12" s="15"/>
    </row>
    <row r="13" spans="1:3" x14ac:dyDescent="0.25">
      <c r="A13" s="15"/>
      <c r="B13" s="15" t="s">
        <v>99</v>
      </c>
      <c r="C13" s="15"/>
    </row>
    <row r="14" spans="1:3" x14ac:dyDescent="0.25">
      <c r="A14" s="15"/>
      <c r="B14" s="15" t="s">
        <v>103</v>
      </c>
      <c r="C14" s="15"/>
    </row>
    <row r="15" spans="1:3" x14ac:dyDescent="0.25">
      <c r="A15" s="15"/>
      <c r="B15" s="15" t="s">
        <v>202</v>
      </c>
      <c r="C15" s="15"/>
    </row>
    <row r="16" spans="1:3" x14ac:dyDescent="0.25">
      <c r="A16" s="15"/>
      <c r="B16" s="15" t="s">
        <v>100</v>
      </c>
      <c r="C16" s="15"/>
    </row>
    <row r="17" spans="1:3" x14ac:dyDescent="0.25">
      <c r="A17" s="15"/>
      <c r="B17" s="15" t="s">
        <v>127</v>
      </c>
      <c r="C17" s="15"/>
    </row>
    <row r="18" spans="1:3" ht="25.5" x14ac:dyDescent="0.25">
      <c r="A18" s="15"/>
      <c r="B18" s="15" t="s">
        <v>203</v>
      </c>
      <c r="C18" s="15"/>
    </row>
    <row r="19" spans="1:3" x14ac:dyDescent="0.25">
      <c r="A19" s="15"/>
      <c r="B19" s="15" t="s">
        <v>124</v>
      </c>
      <c r="C19" s="15"/>
    </row>
    <row r="20" spans="1:3" x14ac:dyDescent="0.25">
      <c r="A20" s="15"/>
      <c r="B20" s="15" t="s">
        <v>204</v>
      </c>
      <c r="C20" s="15"/>
    </row>
    <row r="21" spans="1:3" x14ac:dyDescent="0.25">
      <c r="A21" s="15"/>
      <c r="B21" s="15" t="s">
        <v>138</v>
      </c>
      <c r="C21" s="15"/>
    </row>
    <row r="22" spans="1:3" x14ac:dyDescent="0.25">
      <c r="A22" s="15"/>
      <c r="B22" s="15" t="s">
        <v>107</v>
      </c>
      <c r="C22" s="15"/>
    </row>
    <row r="23" spans="1:3" x14ac:dyDescent="0.25">
      <c r="A23" s="15"/>
      <c r="B23" s="15" t="s">
        <v>106</v>
      </c>
      <c r="C23" s="15"/>
    </row>
    <row r="24" spans="1:3" ht="25.5" x14ac:dyDescent="0.25">
      <c r="A24" s="15"/>
      <c r="B24" s="15" t="s">
        <v>117</v>
      </c>
      <c r="C24" s="15"/>
    </row>
    <row r="25" spans="1:3" x14ac:dyDescent="0.25">
      <c r="A25" s="15"/>
      <c r="B25" s="15" t="s">
        <v>205</v>
      </c>
      <c r="C25" s="15"/>
    </row>
    <row r="26" spans="1:3" x14ac:dyDescent="0.25">
      <c r="A26" s="15"/>
      <c r="B26" s="15" t="s">
        <v>108</v>
      </c>
      <c r="C26" s="15"/>
    </row>
    <row r="27" spans="1:3" ht="25.5" x14ac:dyDescent="0.25">
      <c r="A27" s="15"/>
      <c r="B27" s="15" t="s">
        <v>123</v>
      </c>
      <c r="C27" s="15"/>
    </row>
    <row r="28" spans="1:3" x14ac:dyDescent="0.25">
      <c r="A28" s="15"/>
      <c r="B28" s="15" t="s">
        <v>135</v>
      </c>
      <c r="C28" s="15"/>
    </row>
    <row r="29" spans="1:3" x14ac:dyDescent="0.25">
      <c r="A29" s="15"/>
      <c r="B29" s="15" t="s">
        <v>122</v>
      </c>
      <c r="C29" s="15"/>
    </row>
    <row r="30" spans="1:3" x14ac:dyDescent="0.25">
      <c r="A30" s="15"/>
      <c r="B30" s="15" t="s">
        <v>139</v>
      </c>
      <c r="C30" s="15"/>
    </row>
    <row r="31" spans="1:3" x14ac:dyDescent="0.25">
      <c r="A31" s="15"/>
      <c r="B31" s="15" t="s">
        <v>121</v>
      </c>
      <c r="C31" s="15"/>
    </row>
    <row r="32" spans="1:3" x14ac:dyDescent="0.25">
      <c r="A32" s="15"/>
      <c r="B32" s="15" t="s">
        <v>206</v>
      </c>
      <c r="C32" s="15"/>
    </row>
    <row r="33" spans="1:3" x14ac:dyDescent="0.25">
      <c r="A33" s="15"/>
      <c r="B33" s="15" t="s">
        <v>120</v>
      </c>
      <c r="C33" s="15"/>
    </row>
    <row r="34" spans="1:3" ht="25.5" x14ac:dyDescent="0.25">
      <c r="A34" s="15"/>
      <c r="B34" s="15" t="s">
        <v>104</v>
      </c>
      <c r="C34" s="15"/>
    </row>
    <row r="35" spans="1:3" x14ac:dyDescent="0.25">
      <c r="A35" s="15"/>
      <c r="B35" s="15" t="s">
        <v>129</v>
      </c>
      <c r="C35" s="15"/>
    </row>
    <row r="36" spans="1:3" x14ac:dyDescent="0.25">
      <c r="A36" s="15"/>
      <c r="B36" s="15" t="s">
        <v>130</v>
      </c>
      <c r="C36" s="15"/>
    </row>
    <row r="37" spans="1:3" ht="25.5" x14ac:dyDescent="0.25">
      <c r="A37" s="15"/>
      <c r="B37" s="15" t="s">
        <v>137</v>
      </c>
      <c r="C37" s="15"/>
    </row>
    <row r="38" spans="1:3" x14ac:dyDescent="0.25">
      <c r="A38" s="15"/>
      <c r="B38" s="15" t="s">
        <v>134</v>
      </c>
      <c r="C38" s="15"/>
    </row>
    <row r="39" spans="1:3" ht="25.5" x14ac:dyDescent="0.25">
      <c r="A39" s="15"/>
      <c r="B39" s="15" t="s">
        <v>110</v>
      </c>
      <c r="C39" s="15"/>
    </row>
    <row r="40" spans="1:3" x14ac:dyDescent="0.25">
      <c r="A40" s="15"/>
      <c r="B40" s="15" t="s">
        <v>136</v>
      </c>
      <c r="C40" s="15"/>
    </row>
    <row r="41" spans="1:3" x14ac:dyDescent="0.25">
      <c r="A41" s="15"/>
      <c r="B41" s="15" t="s">
        <v>102</v>
      </c>
      <c r="C41" s="15"/>
    </row>
    <row r="42" spans="1:3" x14ac:dyDescent="0.25">
      <c r="A42" s="15"/>
      <c r="B42" s="15" t="s">
        <v>128</v>
      </c>
      <c r="C42" s="15"/>
    </row>
    <row r="43" spans="1:3" x14ac:dyDescent="0.25">
      <c r="A43" s="15"/>
      <c r="B43" s="15" t="s">
        <v>207</v>
      </c>
      <c r="C43" s="15"/>
    </row>
    <row r="44" spans="1:3" x14ac:dyDescent="0.25">
      <c r="A44" s="15"/>
      <c r="B44" s="15" t="s">
        <v>118</v>
      </c>
      <c r="C44" s="15"/>
    </row>
    <row r="45" spans="1:3" x14ac:dyDescent="0.25">
      <c r="A45" s="15"/>
      <c r="B45" s="15" t="s">
        <v>119</v>
      </c>
      <c r="C45" s="15"/>
    </row>
    <row r="46" spans="1:3" x14ac:dyDescent="0.25">
      <c r="A46" s="15"/>
      <c r="B46" s="15" t="s">
        <v>208</v>
      </c>
      <c r="C46" s="15"/>
    </row>
    <row r="47" spans="1:3" x14ac:dyDescent="0.25">
      <c r="A47" s="15"/>
      <c r="B47" s="15" t="s">
        <v>209</v>
      </c>
      <c r="C47" s="15"/>
    </row>
    <row r="48" spans="1:3" x14ac:dyDescent="0.25">
      <c r="A48" s="15"/>
      <c r="B48" s="15" t="s">
        <v>210</v>
      </c>
      <c r="C48" s="15"/>
    </row>
    <row r="49" spans="1:3" x14ac:dyDescent="0.25">
      <c r="A49" s="15"/>
      <c r="B49" s="15" t="s">
        <v>211</v>
      </c>
      <c r="C49" s="15"/>
    </row>
    <row r="50" spans="1:3" x14ac:dyDescent="0.25">
      <c r="A50" s="15"/>
      <c r="B50" s="15" t="s">
        <v>212</v>
      </c>
      <c r="C50" s="15"/>
    </row>
    <row r="51" spans="1:3" x14ac:dyDescent="0.25">
      <c r="A51" s="15"/>
      <c r="B51" s="15" t="s">
        <v>213</v>
      </c>
      <c r="C51" s="15"/>
    </row>
    <row r="52" spans="1:3" ht="25.5" x14ac:dyDescent="0.25">
      <c r="A52" s="15"/>
      <c r="B52" s="15" t="s">
        <v>214</v>
      </c>
      <c r="C52" s="15"/>
    </row>
    <row r="53" spans="1:3" x14ac:dyDescent="0.25">
      <c r="A53" s="15"/>
      <c r="B53" s="15" t="s">
        <v>215</v>
      </c>
      <c r="C53" s="15"/>
    </row>
    <row r="54" spans="1:3" x14ac:dyDescent="0.25">
      <c r="A54" s="15"/>
      <c r="B54" s="15" t="s">
        <v>216</v>
      </c>
      <c r="C54" s="15"/>
    </row>
    <row r="55" spans="1:3" x14ac:dyDescent="0.25">
      <c r="A55" s="15"/>
      <c r="B55" s="15" t="s">
        <v>217</v>
      </c>
      <c r="C55" s="15"/>
    </row>
    <row r="56" spans="1:3" x14ac:dyDescent="0.25">
      <c r="A56" s="15"/>
      <c r="B56" s="15" t="s">
        <v>218</v>
      </c>
      <c r="C56" s="15"/>
    </row>
    <row r="57" spans="1:3" x14ac:dyDescent="0.25">
      <c r="A57" s="15"/>
      <c r="B57" s="15" t="s">
        <v>219</v>
      </c>
      <c r="C57" s="15"/>
    </row>
    <row r="58" spans="1:3" x14ac:dyDescent="0.25">
      <c r="A58" s="15"/>
      <c r="B58" s="15" t="s">
        <v>220</v>
      </c>
      <c r="C58" s="15"/>
    </row>
    <row r="59" spans="1:3" x14ac:dyDescent="0.25">
      <c r="A59" s="17"/>
      <c r="B59" s="17" t="s">
        <v>221</v>
      </c>
      <c r="C59" s="17"/>
    </row>
    <row r="60" spans="1:3" ht="25.5" x14ac:dyDescent="0.25">
      <c r="A60" s="13" t="s">
        <v>222</v>
      </c>
      <c r="B60" s="13" t="s">
        <v>223</v>
      </c>
      <c r="C60" s="13"/>
    </row>
    <row r="61" spans="1:3" ht="25.5" x14ac:dyDescent="0.25">
      <c r="A61" s="13" t="s">
        <v>224</v>
      </c>
      <c r="B61" s="13" t="s">
        <v>225</v>
      </c>
      <c r="C61" s="13"/>
    </row>
    <row r="62" spans="1:3" x14ac:dyDescent="0.25">
      <c r="A62" s="13" t="s">
        <v>226</v>
      </c>
      <c r="B62" s="13" t="s">
        <v>227</v>
      </c>
      <c r="C62" s="13"/>
    </row>
    <row r="63" spans="1:3" ht="25.5" x14ac:dyDescent="0.25">
      <c r="A63" s="13" t="s">
        <v>228</v>
      </c>
      <c r="B63" s="13" t="s">
        <v>229</v>
      </c>
      <c r="C63" s="13"/>
    </row>
    <row r="64" spans="1:3" ht="25.5" x14ac:dyDescent="0.25">
      <c r="A64" s="13" t="s">
        <v>230</v>
      </c>
      <c r="B64" s="13" t="s">
        <v>231</v>
      </c>
      <c r="C64" s="13"/>
    </row>
    <row r="65" spans="1:3" x14ac:dyDescent="0.25">
      <c r="A65" s="13" t="s">
        <v>232</v>
      </c>
      <c r="B65" s="13" t="s">
        <v>233</v>
      </c>
      <c r="C65" s="13"/>
    </row>
    <row r="66" spans="1:3" ht="38.25" x14ac:dyDescent="0.25">
      <c r="A66" s="13" t="s">
        <v>234</v>
      </c>
      <c r="B66" s="13" t="s">
        <v>235</v>
      </c>
      <c r="C66" s="13"/>
    </row>
    <row r="67" spans="1:3" ht="25.5" x14ac:dyDescent="0.25">
      <c r="A67" s="13" t="s">
        <v>236</v>
      </c>
      <c r="B67" s="13" t="s">
        <v>237</v>
      </c>
      <c r="C67" s="13"/>
    </row>
    <row r="68" spans="1:3" ht="51" x14ac:dyDescent="0.25">
      <c r="A68" s="13" t="s">
        <v>238</v>
      </c>
      <c r="B68" s="13" t="s">
        <v>239</v>
      </c>
      <c r="C68" s="13"/>
    </row>
    <row r="69" spans="1:3" ht="25.5" x14ac:dyDescent="0.25">
      <c r="A69" s="13" t="s">
        <v>240</v>
      </c>
      <c r="B69" s="13" t="s">
        <v>241</v>
      </c>
      <c r="C69" s="13"/>
    </row>
    <row r="70" spans="1:3" x14ac:dyDescent="0.25">
      <c r="A70" s="13" t="s">
        <v>242</v>
      </c>
      <c r="B70" s="13" t="s">
        <v>243</v>
      </c>
      <c r="C70" s="13"/>
    </row>
    <row r="71" spans="1:3" ht="25.5" x14ac:dyDescent="0.25">
      <c r="A71" s="13" t="s">
        <v>244</v>
      </c>
      <c r="B71" s="13" t="s">
        <v>245</v>
      </c>
      <c r="C71" s="13"/>
    </row>
    <row r="72" spans="1:3" ht="25.5" x14ac:dyDescent="0.25">
      <c r="A72" s="13" t="s">
        <v>246</v>
      </c>
      <c r="B72" s="13" t="s">
        <v>247</v>
      </c>
      <c r="C72" s="13"/>
    </row>
    <row r="73" spans="1:3" ht="25.5" x14ac:dyDescent="0.25">
      <c r="A73" s="13" t="s">
        <v>248</v>
      </c>
      <c r="B73" s="13" t="s">
        <v>249</v>
      </c>
      <c r="C73" s="13"/>
    </row>
    <row r="74" spans="1:3" x14ac:dyDescent="0.25">
      <c r="A74" s="13" t="s">
        <v>250</v>
      </c>
      <c r="B74" s="13" t="s">
        <v>251</v>
      </c>
      <c r="C74" s="13"/>
    </row>
    <row r="75" spans="1:3" x14ac:dyDescent="0.25">
      <c r="A75" s="13" t="s">
        <v>252</v>
      </c>
      <c r="B75" s="13" t="s">
        <v>253</v>
      </c>
      <c r="C75" s="13"/>
    </row>
    <row r="76" spans="1:3" ht="25.5" x14ac:dyDescent="0.25">
      <c r="A76" s="13" t="s">
        <v>254</v>
      </c>
      <c r="B76" s="13" t="s">
        <v>255</v>
      </c>
      <c r="C76" s="13"/>
    </row>
    <row r="77" spans="1:3" ht="25.5" x14ac:dyDescent="0.25">
      <c r="A77" s="13" t="s">
        <v>256</v>
      </c>
      <c r="B77" s="13" t="s">
        <v>257</v>
      </c>
      <c r="C77" s="13"/>
    </row>
    <row r="78" spans="1:3" x14ac:dyDescent="0.25">
      <c r="A78" s="13" t="s">
        <v>250</v>
      </c>
      <c r="B78" s="13" t="s">
        <v>251</v>
      </c>
      <c r="C78" s="13"/>
    </row>
    <row r="79" spans="1:3" ht="25.5" x14ac:dyDescent="0.25">
      <c r="A79" s="13" t="s">
        <v>258</v>
      </c>
      <c r="B79" s="13" t="s">
        <v>259</v>
      </c>
      <c r="C79" s="13"/>
    </row>
    <row r="80" spans="1:3" ht="25.5" x14ac:dyDescent="0.25">
      <c r="A80" s="13" t="s">
        <v>260</v>
      </c>
      <c r="B80" s="13" t="s">
        <v>261</v>
      </c>
      <c r="C80" s="13"/>
    </row>
    <row r="81" spans="1:3" ht="25.5" x14ac:dyDescent="0.25">
      <c r="A81" s="13" t="s">
        <v>262</v>
      </c>
      <c r="B81" s="13" t="s">
        <v>263</v>
      </c>
      <c r="C81" s="13"/>
    </row>
    <row r="82" spans="1:3" ht="25.5" x14ac:dyDescent="0.25">
      <c r="A82" s="13" t="s">
        <v>264</v>
      </c>
      <c r="B82" s="13" t="s">
        <v>265</v>
      </c>
      <c r="C82" s="13"/>
    </row>
    <row r="83" spans="1:3" ht="25.5" x14ac:dyDescent="0.25">
      <c r="A83" s="13" t="s">
        <v>266</v>
      </c>
      <c r="B83" s="13" t="s">
        <v>267</v>
      </c>
      <c r="C83" s="13"/>
    </row>
    <row r="84" spans="1:3" ht="25.5" x14ac:dyDescent="0.25">
      <c r="A84" s="13" t="s">
        <v>268</v>
      </c>
      <c r="B84" s="13" t="s">
        <v>269</v>
      </c>
      <c r="C84" s="13"/>
    </row>
    <row r="85" spans="1:3" x14ac:dyDescent="0.25">
      <c r="A85" s="13" t="s">
        <v>270</v>
      </c>
      <c r="B85" s="13" t="s">
        <v>271</v>
      </c>
      <c r="C85" s="13"/>
    </row>
    <row r="86" spans="1:3" ht="25.5" x14ac:dyDescent="0.25">
      <c r="A86" s="13" t="s">
        <v>272</v>
      </c>
      <c r="B86" s="13" t="s">
        <v>273</v>
      </c>
      <c r="C86" s="13"/>
    </row>
    <row r="87" spans="1:3" ht="25.5" x14ac:dyDescent="0.25">
      <c r="A87" s="13" t="s">
        <v>274</v>
      </c>
      <c r="B87" s="13" t="s">
        <v>275</v>
      </c>
      <c r="C87" s="13"/>
    </row>
    <row r="88" spans="1:3" x14ac:dyDescent="0.25">
      <c r="A88" s="13" t="s">
        <v>276</v>
      </c>
      <c r="B88" s="13" t="s">
        <v>277</v>
      </c>
      <c r="C88" s="13"/>
    </row>
    <row r="89" spans="1:3" ht="25.5" x14ac:dyDescent="0.25">
      <c r="A89" s="13" t="s">
        <v>278</v>
      </c>
      <c r="B89" s="13" t="s">
        <v>279</v>
      </c>
      <c r="C89" s="13"/>
    </row>
    <row r="90" spans="1:3" x14ac:dyDescent="0.25">
      <c r="A90" s="13" t="s">
        <v>280</v>
      </c>
      <c r="B90" s="13" t="s">
        <v>281</v>
      </c>
      <c r="C90" s="13"/>
    </row>
    <row r="91" spans="1:3" x14ac:dyDescent="0.25">
      <c r="A91" s="13" t="s">
        <v>282</v>
      </c>
      <c r="B91" s="13" t="s">
        <v>283</v>
      </c>
      <c r="C91" s="13"/>
    </row>
    <row r="92" spans="1:3" ht="25.5" x14ac:dyDescent="0.25">
      <c r="A92" s="13" t="s">
        <v>284</v>
      </c>
      <c r="B92" s="13" t="s">
        <v>285</v>
      </c>
      <c r="C92" s="13"/>
    </row>
    <row r="93" spans="1:3" ht="25.5" x14ac:dyDescent="0.25">
      <c r="A93" s="13" t="s">
        <v>286</v>
      </c>
      <c r="B93" s="13" t="s">
        <v>287</v>
      </c>
      <c r="C93" s="13"/>
    </row>
    <row r="94" spans="1:3" ht="25.5" x14ac:dyDescent="0.25">
      <c r="A94" s="13"/>
      <c r="B94" s="13" t="s">
        <v>288</v>
      </c>
      <c r="C94" s="13"/>
    </row>
    <row r="95" spans="1:3" x14ac:dyDescent="0.25">
      <c r="A95" s="13"/>
      <c r="B95" s="13" t="s">
        <v>289</v>
      </c>
      <c r="C95" s="13"/>
    </row>
    <row r="96" spans="1:3" x14ac:dyDescent="0.25">
      <c r="A96" s="13"/>
      <c r="B96" s="13" t="s">
        <v>290</v>
      </c>
      <c r="C96" s="13"/>
    </row>
    <row r="97" spans="1:3" x14ac:dyDescent="0.25">
      <c r="A97" s="13"/>
      <c r="B97" s="13" t="s">
        <v>291</v>
      </c>
      <c r="C97" s="13"/>
    </row>
    <row r="98" spans="1:3" x14ac:dyDescent="0.25">
      <c r="A98" s="13"/>
      <c r="B98" s="13" t="s">
        <v>292</v>
      </c>
      <c r="C98" s="13"/>
    </row>
    <row r="99" spans="1:3" x14ac:dyDescent="0.25">
      <c r="A99" s="13"/>
      <c r="B99" s="13" t="s">
        <v>293</v>
      </c>
      <c r="C99" s="13"/>
    </row>
    <row r="100" spans="1:3" x14ac:dyDescent="0.25">
      <c r="A100" s="13"/>
      <c r="B100" s="13" t="s">
        <v>294</v>
      </c>
      <c r="C100" s="13"/>
    </row>
    <row r="101" spans="1:3" ht="25.5" x14ac:dyDescent="0.25">
      <c r="A101" s="13"/>
      <c r="B101" s="13" t="s">
        <v>295</v>
      </c>
      <c r="C101" s="13"/>
    </row>
    <row r="102" spans="1:3" x14ac:dyDescent="0.25">
      <c r="A102" s="13"/>
      <c r="B102" s="13" t="s">
        <v>296</v>
      </c>
      <c r="C102" s="13"/>
    </row>
    <row r="103" spans="1:3" x14ac:dyDescent="0.25">
      <c r="A103" s="13"/>
      <c r="B103" s="13" t="s">
        <v>297</v>
      </c>
      <c r="C103" s="13"/>
    </row>
    <row r="104" spans="1:3" x14ac:dyDescent="0.25">
      <c r="A104" s="13"/>
      <c r="B104" s="13" t="s">
        <v>298</v>
      </c>
      <c r="C104" s="13"/>
    </row>
    <row r="105" spans="1:3" x14ac:dyDescent="0.25">
      <c r="A105" s="13"/>
      <c r="B105" s="13" t="s">
        <v>299</v>
      </c>
      <c r="C105" s="13"/>
    </row>
    <row r="106" spans="1:3" x14ac:dyDescent="0.25">
      <c r="A106" s="13"/>
      <c r="B106" s="13" t="s">
        <v>300</v>
      </c>
      <c r="C106" s="13"/>
    </row>
    <row r="107" spans="1:3" x14ac:dyDescent="0.25">
      <c r="A107" s="13"/>
      <c r="B107" s="13" t="s">
        <v>301</v>
      </c>
      <c r="C107" s="13"/>
    </row>
    <row r="108" spans="1:3" x14ac:dyDescent="0.25">
      <c r="A108" s="13"/>
      <c r="B108" s="13" t="s">
        <v>302</v>
      </c>
      <c r="C108" s="13"/>
    </row>
    <row r="109" spans="1:3" x14ac:dyDescent="0.25">
      <c r="A109" s="13"/>
      <c r="B109" s="13" t="s">
        <v>302</v>
      </c>
      <c r="C109" s="13"/>
    </row>
    <row r="110" spans="1:3" x14ac:dyDescent="0.25">
      <c r="A110" s="13"/>
      <c r="B110" s="13" t="s">
        <v>303</v>
      </c>
      <c r="C110" s="13"/>
    </row>
    <row r="111" spans="1:3" x14ac:dyDescent="0.25">
      <c r="A111" s="13"/>
      <c r="B111" s="13" t="s">
        <v>304</v>
      </c>
      <c r="C111" s="13"/>
    </row>
    <row r="112" spans="1:3" x14ac:dyDescent="0.25">
      <c r="A112" s="13"/>
      <c r="B112" s="13" t="s">
        <v>305</v>
      </c>
      <c r="C112" s="13"/>
    </row>
    <row r="113" spans="1:3" x14ac:dyDescent="0.25">
      <c r="A113" s="13"/>
      <c r="B113" s="13" t="s">
        <v>306</v>
      </c>
      <c r="C113" s="13"/>
    </row>
    <row r="114" spans="1:3" x14ac:dyDescent="0.25">
      <c r="A114" s="13"/>
      <c r="B114" s="13" t="s">
        <v>307</v>
      </c>
      <c r="C114" s="13"/>
    </row>
    <row r="115" spans="1:3" x14ac:dyDescent="0.25">
      <c r="A115" s="13"/>
      <c r="B115" s="13" t="s">
        <v>308</v>
      </c>
      <c r="C115" s="13"/>
    </row>
    <row r="116" spans="1:3" x14ac:dyDescent="0.25">
      <c r="A116" s="13"/>
      <c r="B116" s="13" t="s">
        <v>309</v>
      </c>
      <c r="C116" s="13"/>
    </row>
    <row r="117" spans="1:3" x14ac:dyDescent="0.25">
      <c r="A117" s="13"/>
      <c r="B117" s="13" t="s">
        <v>310</v>
      </c>
      <c r="C117" s="13"/>
    </row>
    <row r="118" spans="1:3" x14ac:dyDescent="0.25">
      <c r="A118" s="13"/>
      <c r="B118" s="13" t="s">
        <v>311</v>
      </c>
      <c r="C118" s="13"/>
    </row>
    <row r="119" spans="1:3" x14ac:dyDescent="0.25">
      <c r="A119" s="13"/>
      <c r="B119" s="13" t="s">
        <v>312</v>
      </c>
      <c r="C119" s="13"/>
    </row>
    <row r="120" spans="1:3" x14ac:dyDescent="0.25">
      <c r="A120" s="13"/>
      <c r="B120" s="13" t="s">
        <v>313</v>
      </c>
      <c r="C120" s="13"/>
    </row>
    <row r="121" spans="1:3" x14ac:dyDescent="0.25">
      <c r="A121" s="13"/>
      <c r="B121" s="13" t="s">
        <v>270</v>
      </c>
      <c r="C121" s="13"/>
    </row>
    <row r="122" spans="1:3" x14ac:dyDescent="0.25">
      <c r="A122" s="13"/>
      <c r="B122" s="13" t="s">
        <v>314</v>
      </c>
      <c r="C122" s="13"/>
    </row>
    <row r="123" spans="1:3" x14ac:dyDescent="0.25">
      <c r="A123" s="13"/>
      <c r="B123" s="13" t="s">
        <v>315</v>
      </c>
      <c r="C123" s="13"/>
    </row>
    <row r="124" spans="1:3" ht="25.5" x14ac:dyDescent="0.25">
      <c r="A124" s="13" t="s">
        <v>316</v>
      </c>
      <c r="B124" s="13" t="s">
        <v>317</v>
      </c>
      <c r="C124" s="13" t="s">
        <v>623</v>
      </c>
    </row>
    <row r="125" spans="1:3" x14ac:dyDescent="0.25">
      <c r="A125" s="13" t="s">
        <v>318</v>
      </c>
      <c r="B125" s="13" t="s">
        <v>319</v>
      </c>
      <c r="C125" s="13" t="s">
        <v>624</v>
      </c>
    </row>
    <row r="126" spans="1:3" x14ac:dyDescent="0.25">
      <c r="A126" s="13" t="s">
        <v>320</v>
      </c>
      <c r="B126" s="13" t="s">
        <v>321</v>
      </c>
      <c r="C126" s="13" t="s">
        <v>625</v>
      </c>
    </row>
    <row r="127" spans="1:3" x14ac:dyDescent="0.25">
      <c r="A127" s="13" t="s">
        <v>322</v>
      </c>
      <c r="B127" s="13" t="s">
        <v>323</v>
      </c>
      <c r="C127" s="13" t="s">
        <v>626</v>
      </c>
    </row>
    <row r="128" spans="1:3" ht="38.25" x14ac:dyDescent="0.25">
      <c r="A128" s="13" t="s">
        <v>324</v>
      </c>
      <c r="B128" s="13" t="s">
        <v>325</v>
      </c>
      <c r="C128" s="13" t="s">
        <v>627</v>
      </c>
    </row>
    <row r="129" spans="1:3" ht="38.25" x14ac:dyDescent="0.25">
      <c r="A129" s="13" t="s">
        <v>326</v>
      </c>
      <c r="B129" s="13" t="s">
        <v>327</v>
      </c>
      <c r="C129" s="13" t="s">
        <v>628</v>
      </c>
    </row>
    <row r="130" spans="1:3" x14ac:dyDescent="0.25">
      <c r="A130" s="13" t="s">
        <v>328</v>
      </c>
      <c r="B130" s="13" t="s">
        <v>329</v>
      </c>
      <c r="C130" s="13" t="s">
        <v>629</v>
      </c>
    </row>
    <row r="131" spans="1:3" ht="25.5" x14ac:dyDescent="0.25">
      <c r="A131" s="13" t="s">
        <v>330</v>
      </c>
      <c r="B131" s="13" t="s">
        <v>331</v>
      </c>
      <c r="C131" s="13" t="s">
        <v>630</v>
      </c>
    </row>
    <row r="132" spans="1:3" ht="25.5" x14ac:dyDescent="0.25">
      <c r="A132" s="13" t="s">
        <v>332</v>
      </c>
      <c r="B132" s="13" t="s">
        <v>333</v>
      </c>
      <c r="C132" s="13" t="s">
        <v>631</v>
      </c>
    </row>
    <row r="133" spans="1:3" ht="25.5" x14ac:dyDescent="0.25">
      <c r="A133" s="13" t="s">
        <v>334</v>
      </c>
      <c r="B133" s="13" t="s">
        <v>335</v>
      </c>
      <c r="C133" s="13" t="s">
        <v>632</v>
      </c>
    </row>
    <row r="134" spans="1:3" x14ac:dyDescent="0.25">
      <c r="A134" s="13"/>
      <c r="B134" s="13" t="s">
        <v>336</v>
      </c>
      <c r="C134" s="13" t="s">
        <v>633</v>
      </c>
    </row>
    <row r="135" spans="1:3" x14ac:dyDescent="0.25">
      <c r="A135" s="13"/>
      <c r="B135" s="13" t="s">
        <v>337</v>
      </c>
      <c r="C135" s="13" t="s">
        <v>634</v>
      </c>
    </row>
    <row r="136" spans="1:3" x14ac:dyDescent="0.25">
      <c r="A136" s="13"/>
      <c r="B136" s="13" t="s">
        <v>319</v>
      </c>
      <c r="C136" s="13" t="s">
        <v>635</v>
      </c>
    </row>
    <row r="137" spans="1:3" x14ac:dyDescent="0.25">
      <c r="A137" s="13"/>
      <c r="B137" s="13" t="s">
        <v>338</v>
      </c>
      <c r="C137" s="13" t="s">
        <v>636</v>
      </c>
    </row>
    <row r="138" spans="1:3" ht="25.5" x14ac:dyDescent="0.25">
      <c r="A138" s="13"/>
      <c r="B138" s="13" t="s">
        <v>339</v>
      </c>
      <c r="C138" s="13" t="s">
        <v>637</v>
      </c>
    </row>
    <row r="139" spans="1:3" x14ac:dyDescent="0.25">
      <c r="A139" s="13"/>
      <c r="B139" s="13" t="s">
        <v>340</v>
      </c>
      <c r="C139" s="13" t="s">
        <v>388</v>
      </c>
    </row>
    <row r="140" spans="1:3" x14ac:dyDescent="0.25">
      <c r="A140" s="13"/>
      <c r="B140" s="13" t="s">
        <v>341</v>
      </c>
      <c r="C140" s="13" t="s">
        <v>638</v>
      </c>
    </row>
    <row r="141" spans="1:3" x14ac:dyDescent="0.25">
      <c r="A141" s="13"/>
      <c r="B141" s="13" t="s">
        <v>342</v>
      </c>
      <c r="C141" s="13"/>
    </row>
    <row r="142" spans="1:3" ht="25.5" x14ac:dyDescent="0.25">
      <c r="A142" s="13"/>
      <c r="B142" s="13" t="s">
        <v>343</v>
      </c>
      <c r="C142" s="13"/>
    </row>
    <row r="143" spans="1:3" x14ac:dyDescent="0.25">
      <c r="A143" s="13"/>
      <c r="B143" s="13" t="s">
        <v>344</v>
      </c>
      <c r="C143" s="13"/>
    </row>
    <row r="144" spans="1:3" x14ac:dyDescent="0.25">
      <c r="A144" s="13"/>
      <c r="B144" s="13" t="s">
        <v>345</v>
      </c>
      <c r="C144" s="13"/>
    </row>
    <row r="145" spans="1:3" x14ac:dyDescent="0.25">
      <c r="A145" s="13"/>
      <c r="B145" s="13" t="s">
        <v>232</v>
      </c>
      <c r="C145" s="13"/>
    </row>
    <row r="146" spans="1:3" x14ac:dyDescent="0.25">
      <c r="A146" s="13"/>
      <c r="B146" s="13" t="s">
        <v>232</v>
      </c>
      <c r="C146" s="13"/>
    </row>
    <row r="147" spans="1:3" x14ac:dyDescent="0.25">
      <c r="A147" s="13"/>
      <c r="B147" s="13" t="s">
        <v>346</v>
      </c>
      <c r="C147" s="13"/>
    </row>
    <row r="148" spans="1:3" x14ac:dyDescent="0.25">
      <c r="A148" s="13"/>
      <c r="B148" s="13" t="s">
        <v>270</v>
      </c>
      <c r="C148" s="13"/>
    </row>
    <row r="149" spans="1:3" x14ac:dyDescent="0.25">
      <c r="A149" s="13"/>
      <c r="B149" s="13" t="s">
        <v>276</v>
      </c>
      <c r="C149" s="13"/>
    </row>
    <row r="150" spans="1:3" x14ac:dyDescent="0.25">
      <c r="A150" s="13"/>
      <c r="B150" s="13" t="s">
        <v>278</v>
      </c>
      <c r="C150" s="13"/>
    </row>
    <row r="151" spans="1:3" x14ac:dyDescent="0.25">
      <c r="A151" s="13"/>
      <c r="B151" s="13" t="s">
        <v>282</v>
      </c>
      <c r="C151" s="13"/>
    </row>
    <row r="152" spans="1:3" ht="25.5" x14ac:dyDescent="0.25">
      <c r="A152" s="13"/>
      <c r="B152" s="13" t="s">
        <v>347</v>
      </c>
      <c r="C152" s="13"/>
    </row>
    <row r="153" spans="1:3" x14ac:dyDescent="0.25">
      <c r="A153" s="13"/>
      <c r="B153" s="13" t="s">
        <v>348</v>
      </c>
      <c r="C153" s="13"/>
    </row>
    <row r="154" spans="1:3" x14ac:dyDescent="0.25">
      <c r="A154" s="13"/>
      <c r="B154" s="13" t="s">
        <v>349</v>
      </c>
      <c r="C154" s="13"/>
    </row>
    <row r="155" spans="1:3" x14ac:dyDescent="0.25">
      <c r="A155" s="13"/>
      <c r="B155" s="13" t="s">
        <v>350</v>
      </c>
      <c r="C155" s="13"/>
    </row>
    <row r="156" spans="1:3" x14ac:dyDescent="0.25">
      <c r="A156" s="13"/>
      <c r="B156" s="13" t="s">
        <v>351</v>
      </c>
      <c r="C156" s="13"/>
    </row>
    <row r="157" spans="1:3" x14ac:dyDescent="0.25">
      <c r="A157" s="13"/>
      <c r="B157" s="13" t="s">
        <v>352</v>
      </c>
      <c r="C157" s="13"/>
    </row>
    <row r="158" spans="1:3" x14ac:dyDescent="0.25">
      <c r="A158" s="13"/>
      <c r="B158" s="13" t="s">
        <v>353</v>
      </c>
      <c r="C158" s="13"/>
    </row>
    <row r="159" spans="1:3" x14ac:dyDescent="0.25">
      <c r="A159" s="13"/>
      <c r="B159" s="13" t="s">
        <v>354</v>
      </c>
      <c r="C159" s="13"/>
    </row>
    <row r="160" spans="1:3" x14ac:dyDescent="0.25">
      <c r="A160" s="13"/>
      <c r="B160" s="13" t="s">
        <v>355</v>
      </c>
      <c r="C160" s="13"/>
    </row>
    <row r="161" spans="1:3" x14ac:dyDescent="0.25">
      <c r="A161" s="13"/>
      <c r="B161" s="13" t="s">
        <v>355</v>
      </c>
      <c r="C161" s="13"/>
    </row>
    <row r="162" spans="1:3" x14ac:dyDescent="0.25">
      <c r="A162" s="13"/>
      <c r="B162" s="13" t="s">
        <v>355</v>
      </c>
      <c r="C162" s="13"/>
    </row>
    <row r="163" spans="1:3" x14ac:dyDescent="0.25">
      <c r="A163" s="13"/>
      <c r="B163" s="13" t="s">
        <v>356</v>
      </c>
      <c r="C163" s="13"/>
    </row>
    <row r="164" spans="1:3" x14ac:dyDescent="0.25">
      <c r="A164" s="13"/>
      <c r="B164" s="13" t="s">
        <v>357</v>
      </c>
      <c r="C164" s="13"/>
    </row>
    <row r="165" spans="1:3" x14ac:dyDescent="0.25">
      <c r="A165" s="13"/>
      <c r="B165" s="13" t="s">
        <v>358</v>
      </c>
      <c r="C165" s="13"/>
    </row>
    <row r="166" spans="1:3" x14ac:dyDescent="0.25">
      <c r="A166" s="13"/>
      <c r="B166" s="13" t="s">
        <v>359</v>
      </c>
      <c r="C166" s="13"/>
    </row>
    <row r="167" spans="1:3" x14ac:dyDescent="0.25">
      <c r="A167" s="13"/>
      <c r="B167" s="13" t="s">
        <v>359</v>
      </c>
      <c r="C167" s="13"/>
    </row>
    <row r="168" spans="1:3" x14ac:dyDescent="0.25">
      <c r="A168" s="13"/>
      <c r="B168" s="13" t="s">
        <v>360</v>
      </c>
      <c r="C168" s="13"/>
    </row>
    <row r="169" spans="1:3" ht="25.5" x14ac:dyDescent="0.25">
      <c r="A169" s="13"/>
      <c r="B169" s="13" t="s">
        <v>361</v>
      </c>
      <c r="C169" s="13"/>
    </row>
    <row r="170" spans="1:3" x14ac:dyDescent="0.25">
      <c r="A170" s="13"/>
      <c r="B170" s="13" t="s">
        <v>362</v>
      </c>
      <c r="C170" s="13"/>
    </row>
    <row r="171" spans="1:3" x14ac:dyDescent="0.25">
      <c r="A171" s="13"/>
      <c r="B171" s="13" t="s">
        <v>363</v>
      </c>
      <c r="C171" s="13"/>
    </row>
    <row r="172" spans="1:3" x14ac:dyDescent="0.25">
      <c r="A172" s="13"/>
      <c r="B172" s="13" t="s">
        <v>363</v>
      </c>
      <c r="C172" s="13"/>
    </row>
    <row r="173" spans="1:3" x14ac:dyDescent="0.25">
      <c r="A173" s="13"/>
      <c r="B173" s="13" t="s">
        <v>363</v>
      </c>
      <c r="C173" s="13"/>
    </row>
    <row r="174" spans="1:3" x14ac:dyDescent="0.25">
      <c r="A174" s="13"/>
      <c r="B174" s="13" t="s">
        <v>364</v>
      </c>
      <c r="C174" s="13"/>
    </row>
    <row r="175" spans="1:3" x14ac:dyDescent="0.25">
      <c r="A175" s="13"/>
      <c r="B175" s="13" t="s">
        <v>365</v>
      </c>
      <c r="C175" s="13"/>
    </row>
    <row r="176" spans="1:3" x14ac:dyDescent="0.25">
      <c r="A176" s="13"/>
      <c r="B176" s="13" t="s">
        <v>356</v>
      </c>
      <c r="C176" s="13"/>
    </row>
    <row r="177" spans="1:3" x14ac:dyDescent="0.25">
      <c r="A177" s="13"/>
      <c r="B177" s="13" t="s">
        <v>366</v>
      </c>
      <c r="C177" s="13"/>
    </row>
    <row r="178" spans="1:3" x14ac:dyDescent="0.25">
      <c r="A178" s="13"/>
      <c r="B178" s="13" t="s">
        <v>367</v>
      </c>
      <c r="C178" s="13"/>
    </row>
    <row r="179" spans="1:3" x14ac:dyDescent="0.25">
      <c r="A179" s="13"/>
      <c r="B179" s="13" t="s">
        <v>368</v>
      </c>
      <c r="C179" s="13"/>
    </row>
    <row r="180" spans="1:3" x14ac:dyDescent="0.25">
      <c r="A180" s="13"/>
      <c r="B180" s="13" t="s">
        <v>369</v>
      </c>
      <c r="C180" s="13"/>
    </row>
    <row r="181" spans="1:3" x14ac:dyDescent="0.25">
      <c r="A181" s="13"/>
      <c r="B181" s="13" t="s">
        <v>370</v>
      </c>
      <c r="C181" s="13"/>
    </row>
    <row r="182" spans="1:3" x14ac:dyDescent="0.25">
      <c r="A182" s="13"/>
      <c r="B182" s="13" t="s">
        <v>370</v>
      </c>
      <c r="C182" s="13"/>
    </row>
    <row r="183" spans="1:3" x14ac:dyDescent="0.25">
      <c r="A183" s="13"/>
      <c r="B183" s="13" t="s">
        <v>371</v>
      </c>
      <c r="C183" s="13"/>
    </row>
    <row r="184" spans="1:3" x14ac:dyDescent="0.25">
      <c r="A184" s="13"/>
      <c r="B184" s="13" t="s">
        <v>372</v>
      </c>
      <c r="C184" s="13"/>
    </row>
    <row r="185" spans="1:3" ht="25.5" x14ac:dyDescent="0.25">
      <c r="A185" s="13" t="s">
        <v>373</v>
      </c>
      <c r="B185" s="13" t="s">
        <v>374</v>
      </c>
      <c r="C185" s="13" t="s">
        <v>639</v>
      </c>
    </row>
    <row r="186" spans="1:3" ht="25.5" x14ac:dyDescent="0.25">
      <c r="A186" s="13" t="s">
        <v>375</v>
      </c>
      <c r="B186" s="13" t="s">
        <v>376</v>
      </c>
      <c r="C186" s="13" t="s">
        <v>640</v>
      </c>
    </row>
    <row r="187" spans="1:3" ht="25.5" x14ac:dyDescent="0.25">
      <c r="A187" s="13" t="s">
        <v>377</v>
      </c>
      <c r="B187" s="13" t="s">
        <v>378</v>
      </c>
      <c r="C187" s="13" t="s">
        <v>641</v>
      </c>
    </row>
    <row r="188" spans="1:3" ht="25.5" x14ac:dyDescent="0.25">
      <c r="A188" s="13" t="s">
        <v>379</v>
      </c>
      <c r="B188" s="13" t="s">
        <v>380</v>
      </c>
      <c r="C188" s="13" t="s">
        <v>642</v>
      </c>
    </row>
    <row r="189" spans="1:3" x14ac:dyDescent="0.25">
      <c r="A189" s="13" t="s">
        <v>381</v>
      </c>
      <c r="B189" s="13" t="s">
        <v>382</v>
      </c>
      <c r="C189" s="13" t="s">
        <v>643</v>
      </c>
    </row>
    <row r="190" spans="1:3" ht="25.5" x14ac:dyDescent="0.25">
      <c r="A190" s="13" t="s">
        <v>383</v>
      </c>
      <c r="B190" s="13" t="s">
        <v>384</v>
      </c>
      <c r="C190" s="13" t="s">
        <v>644</v>
      </c>
    </row>
    <row r="191" spans="1:3" x14ac:dyDescent="0.25">
      <c r="A191" s="13" t="s">
        <v>385</v>
      </c>
      <c r="B191" s="13" t="s">
        <v>386</v>
      </c>
      <c r="C191" s="13" t="s">
        <v>645</v>
      </c>
    </row>
    <row r="192" spans="1:3" x14ac:dyDescent="0.25">
      <c r="A192" s="13" t="s">
        <v>387</v>
      </c>
      <c r="B192" s="13" t="s">
        <v>388</v>
      </c>
      <c r="C192" s="13" t="s">
        <v>646</v>
      </c>
    </row>
    <row r="193" spans="1:3" x14ac:dyDescent="0.25">
      <c r="A193" s="13"/>
      <c r="B193" s="13" t="s">
        <v>389</v>
      </c>
      <c r="C193" s="13"/>
    </row>
    <row r="194" spans="1:3" x14ac:dyDescent="0.25">
      <c r="A194" s="13"/>
      <c r="B194" s="13" t="s">
        <v>389</v>
      </c>
      <c r="C194" s="13"/>
    </row>
    <row r="195" spans="1:3" x14ac:dyDescent="0.25">
      <c r="A195" s="13"/>
      <c r="B195" s="13" t="s">
        <v>389</v>
      </c>
      <c r="C195" s="13"/>
    </row>
    <row r="196" spans="1:3" x14ac:dyDescent="0.25">
      <c r="A196" s="13"/>
      <c r="B196" s="13" t="s">
        <v>389</v>
      </c>
      <c r="C196" s="13"/>
    </row>
    <row r="197" spans="1:3" x14ac:dyDescent="0.25">
      <c r="A197" s="13"/>
      <c r="B197" s="13" t="s">
        <v>389</v>
      </c>
      <c r="C197" s="13"/>
    </row>
    <row r="198" spans="1:3" x14ac:dyDescent="0.25">
      <c r="A198" s="13"/>
      <c r="B198" s="13" t="s">
        <v>389</v>
      </c>
      <c r="C198" s="13"/>
    </row>
    <row r="199" spans="1:3" x14ac:dyDescent="0.25">
      <c r="A199" s="13"/>
      <c r="B199" s="13" t="s">
        <v>389</v>
      </c>
      <c r="C199" s="13"/>
    </row>
    <row r="200" spans="1:3" x14ac:dyDescent="0.25">
      <c r="A200" s="13"/>
      <c r="B200" s="13" t="s">
        <v>389</v>
      </c>
      <c r="C200" s="13"/>
    </row>
    <row r="201" spans="1:3" x14ac:dyDescent="0.25">
      <c r="A201" s="13"/>
      <c r="B201" s="13" t="s">
        <v>390</v>
      </c>
      <c r="C201" s="13"/>
    </row>
    <row r="202" spans="1:3" x14ac:dyDescent="0.25">
      <c r="A202" s="13"/>
      <c r="B202" s="13" t="s">
        <v>390</v>
      </c>
      <c r="C202" s="13"/>
    </row>
    <row r="203" spans="1:3" x14ac:dyDescent="0.25">
      <c r="A203" s="13"/>
      <c r="B203" s="13" t="s">
        <v>390</v>
      </c>
      <c r="C203" s="13"/>
    </row>
    <row r="204" spans="1:3" x14ac:dyDescent="0.25">
      <c r="A204" s="13"/>
      <c r="B204" s="13" t="s">
        <v>390</v>
      </c>
      <c r="C204" s="13"/>
    </row>
    <row r="205" spans="1:3" x14ac:dyDescent="0.25">
      <c r="A205" s="13"/>
      <c r="B205" s="13" t="s">
        <v>391</v>
      </c>
      <c r="C205" s="13"/>
    </row>
    <row r="206" spans="1:3" x14ac:dyDescent="0.25">
      <c r="A206" s="13"/>
      <c r="B206" s="13" t="s">
        <v>391</v>
      </c>
      <c r="C206" s="13"/>
    </row>
    <row r="207" spans="1:3" ht="25.5" x14ac:dyDescent="0.25">
      <c r="A207" s="13"/>
      <c r="B207" s="13" t="s">
        <v>392</v>
      </c>
      <c r="C207" s="13"/>
    </row>
    <row r="208" spans="1:3" ht="25.5" x14ac:dyDescent="0.25">
      <c r="A208" s="13"/>
      <c r="B208" s="13" t="s">
        <v>392</v>
      </c>
      <c r="C208" s="13"/>
    </row>
    <row r="209" spans="1:3" ht="25.5" x14ac:dyDescent="0.25">
      <c r="A209" s="13"/>
      <c r="B209" s="13" t="s">
        <v>392</v>
      </c>
      <c r="C209" s="13"/>
    </row>
    <row r="210" spans="1:3" ht="25.5" x14ac:dyDescent="0.25">
      <c r="A210" s="13"/>
      <c r="B210" s="13" t="s">
        <v>392</v>
      </c>
      <c r="C210" s="13"/>
    </row>
    <row r="211" spans="1:3" x14ac:dyDescent="0.25">
      <c r="A211" s="13"/>
      <c r="B211" s="13" t="s">
        <v>393</v>
      </c>
      <c r="C211" s="13"/>
    </row>
    <row r="212" spans="1:3" x14ac:dyDescent="0.25">
      <c r="A212" s="13"/>
      <c r="B212" s="13" t="s">
        <v>393</v>
      </c>
      <c r="C212" s="13"/>
    </row>
    <row r="213" spans="1:3" x14ac:dyDescent="0.25">
      <c r="A213" s="13"/>
      <c r="B213" s="13" t="s">
        <v>394</v>
      </c>
      <c r="C213" s="13"/>
    </row>
    <row r="214" spans="1:3" x14ac:dyDescent="0.25">
      <c r="A214" s="13"/>
      <c r="B214" s="13" t="s">
        <v>395</v>
      </c>
      <c r="C214" s="13"/>
    </row>
    <row r="215" spans="1:3" x14ac:dyDescent="0.25">
      <c r="A215" s="13"/>
      <c r="B215" s="13" t="s">
        <v>396</v>
      </c>
      <c r="C215" s="13"/>
    </row>
    <row r="216" spans="1:3" x14ac:dyDescent="0.25">
      <c r="A216" s="13"/>
      <c r="B216" s="13" t="s">
        <v>397</v>
      </c>
      <c r="C216" s="13"/>
    </row>
    <row r="217" spans="1:3" x14ac:dyDescent="0.25">
      <c r="A217" s="13"/>
      <c r="B217" s="13" t="s">
        <v>398</v>
      </c>
      <c r="C217" s="13"/>
    </row>
    <row r="218" spans="1:3" ht="25.5" x14ac:dyDescent="0.25">
      <c r="A218" s="13"/>
      <c r="B218" s="13" t="s">
        <v>399</v>
      </c>
      <c r="C218" s="13"/>
    </row>
    <row r="219" spans="1:3" x14ac:dyDescent="0.25">
      <c r="A219" s="13"/>
      <c r="B219" s="13" t="s">
        <v>400</v>
      </c>
      <c r="C219" s="13"/>
    </row>
    <row r="220" spans="1:3" ht="38.25" x14ac:dyDescent="0.25">
      <c r="A220" s="13"/>
      <c r="B220" s="13" t="s">
        <v>401</v>
      </c>
      <c r="C220" s="13"/>
    </row>
    <row r="221" spans="1:3" ht="38.25" x14ac:dyDescent="0.25">
      <c r="A221" s="13"/>
      <c r="B221" s="13" t="s">
        <v>402</v>
      </c>
      <c r="C221" s="13"/>
    </row>
    <row r="222" spans="1:3" ht="25.5" x14ac:dyDescent="0.25">
      <c r="A222" s="13"/>
      <c r="B222" s="13" t="s">
        <v>403</v>
      </c>
      <c r="C222" s="13"/>
    </row>
    <row r="223" spans="1:3" x14ac:dyDescent="0.25">
      <c r="A223" s="13"/>
      <c r="B223" s="13" t="s">
        <v>404</v>
      </c>
      <c r="C223" s="13"/>
    </row>
    <row r="224" spans="1:3" x14ac:dyDescent="0.25">
      <c r="A224" s="13"/>
      <c r="B224" s="13" t="s">
        <v>405</v>
      </c>
      <c r="C224" s="13"/>
    </row>
    <row r="225" spans="1:3" ht="38.25" x14ac:dyDescent="0.25">
      <c r="A225" s="13"/>
      <c r="B225" s="13" t="s">
        <v>406</v>
      </c>
      <c r="C225" s="13"/>
    </row>
    <row r="226" spans="1:3" ht="25.5" x14ac:dyDescent="0.25">
      <c r="A226" s="13"/>
      <c r="B226" s="13" t="s">
        <v>407</v>
      </c>
      <c r="C226" s="13"/>
    </row>
    <row r="227" spans="1:3" ht="25.5" x14ac:dyDescent="0.25">
      <c r="A227" s="13"/>
      <c r="B227" s="13" t="s">
        <v>408</v>
      </c>
      <c r="C227" s="13"/>
    </row>
    <row r="228" spans="1:3" x14ac:dyDescent="0.25">
      <c r="A228" s="13"/>
      <c r="B228" s="13" t="s">
        <v>409</v>
      </c>
      <c r="C228" s="13"/>
    </row>
    <row r="229" spans="1:3" ht="38.25" x14ac:dyDescent="0.25">
      <c r="A229" s="13"/>
      <c r="B229" s="13" t="s">
        <v>410</v>
      </c>
      <c r="C229" s="13"/>
    </row>
    <row r="230" spans="1:3" x14ac:dyDescent="0.25">
      <c r="A230" s="13"/>
      <c r="B230" s="13" t="s">
        <v>411</v>
      </c>
      <c r="C230" s="13"/>
    </row>
    <row r="231" spans="1:3" ht="25.5" x14ac:dyDescent="0.25">
      <c r="A231" s="13"/>
      <c r="B231" s="13" t="s">
        <v>412</v>
      </c>
      <c r="C231" s="13"/>
    </row>
    <row r="232" spans="1:3" ht="51" x14ac:dyDescent="0.25">
      <c r="A232" s="13"/>
      <c r="B232" s="13" t="s">
        <v>413</v>
      </c>
      <c r="C232" s="13"/>
    </row>
    <row r="233" spans="1:3" ht="25.5" x14ac:dyDescent="0.25">
      <c r="A233" s="13"/>
      <c r="B233" s="13" t="s">
        <v>414</v>
      </c>
      <c r="C233" s="13"/>
    </row>
    <row r="234" spans="1:3" ht="25.5" x14ac:dyDescent="0.25">
      <c r="A234" s="13"/>
      <c r="B234" s="13" t="s">
        <v>415</v>
      </c>
      <c r="C234" s="13"/>
    </row>
    <row r="235" spans="1:3" ht="25.5" x14ac:dyDescent="0.25">
      <c r="A235" s="13"/>
      <c r="B235" s="13" t="s">
        <v>416</v>
      </c>
      <c r="C235" s="13"/>
    </row>
    <row r="236" spans="1:3" x14ac:dyDescent="0.25">
      <c r="A236" s="13"/>
      <c r="B236" s="13" t="s">
        <v>417</v>
      </c>
      <c r="C236" s="13"/>
    </row>
    <row r="237" spans="1:3" x14ac:dyDescent="0.25">
      <c r="A237" s="13"/>
      <c r="B237" s="13" t="s">
        <v>418</v>
      </c>
      <c r="C237" s="13"/>
    </row>
    <row r="238" spans="1:3" x14ac:dyDescent="0.25">
      <c r="A238" s="13"/>
      <c r="B238" s="13" t="s">
        <v>419</v>
      </c>
      <c r="C238" s="13"/>
    </row>
    <row r="239" spans="1:3" x14ac:dyDescent="0.25">
      <c r="A239" s="13"/>
      <c r="B239" s="13" t="s">
        <v>420</v>
      </c>
      <c r="C239" s="13"/>
    </row>
    <row r="240" spans="1:3" x14ac:dyDescent="0.25">
      <c r="A240" s="13"/>
      <c r="B240" s="13" t="s">
        <v>421</v>
      </c>
      <c r="C240" s="13"/>
    </row>
    <row r="241" spans="1:3" ht="25.5" x14ac:dyDescent="0.25">
      <c r="A241" s="13"/>
      <c r="B241" s="13" t="s">
        <v>422</v>
      </c>
      <c r="C241" s="13"/>
    </row>
    <row r="242" spans="1:3" x14ac:dyDescent="0.25">
      <c r="A242" s="13"/>
      <c r="B242" s="13" t="s">
        <v>423</v>
      </c>
      <c r="C242" s="13"/>
    </row>
    <row r="243" spans="1:3" x14ac:dyDescent="0.25">
      <c r="A243" s="13"/>
      <c r="B243" s="13" t="s">
        <v>424</v>
      </c>
      <c r="C243" s="13"/>
    </row>
    <row r="244" spans="1:3" ht="25.5" x14ac:dyDescent="0.25">
      <c r="A244" s="13"/>
      <c r="B244" s="13" t="s">
        <v>425</v>
      </c>
      <c r="C244" s="13"/>
    </row>
    <row r="245" spans="1:3" x14ac:dyDescent="0.25">
      <c r="A245" s="13"/>
      <c r="B245" s="13" t="s">
        <v>426</v>
      </c>
      <c r="C245" s="13"/>
    </row>
    <row r="246" spans="1:3" x14ac:dyDescent="0.25">
      <c r="A246" s="13"/>
      <c r="B246" s="13" t="s">
        <v>427</v>
      </c>
      <c r="C246" s="13"/>
    </row>
    <row r="247" spans="1:3" ht="25.5" x14ac:dyDescent="0.25">
      <c r="A247" s="13"/>
      <c r="B247" s="13" t="s">
        <v>428</v>
      </c>
      <c r="C247" s="13"/>
    </row>
    <row r="248" spans="1:3" x14ac:dyDescent="0.25">
      <c r="A248" s="13"/>
      <c r="B248" s="13" t="s">
        <v>429</v>
      </c>
      <c r="C248" s="13"/>
    </row>
    <row r="249" spans="1:3" x14ac:dyDescent="0.25">
      <c r="A249" s="13"/>
      <c r="B249" s="13" t="s">
        <v>430</v>
      </c>
      <c r="C249" s="13"/>
    </row>
    <row r="250" spans="1:3" x14ac:dyDescent="0.25">
      <c r="A250" s="13"/>
      <c r="B250" s="13" t="s">
        <v>431</v>
      </c>
      <c r="C250" s="13"/>
    </row>
    <row r="251" spans="1:3" x14ac:dyDescent="0.25">
      <c r="A251" s="13"/>
      <c r="B251" s="13" t="s">
        <v>432</v>
      </c>
      <c r="C251" s="13"/>
    </row>
    <row r="252" spans="1:3" x14ac:dyDescent="0.25">
      <c r="A252" s="13"/>
      <c r="B252" s="13" t="s">
        <v>433</v>
      </c>
      <c r="C252" s="13"/>
    </row>
    <row r="253" spans="1:3" x14ac:dyDescent="0.25">
      <c r="A253" s="13"/>
      <c r="B253" s="13" t="s">
        <v>434</v>
      </c>
      <c r="C253" s="13"/>
    </row>
    <row r="254" spans="1:3" x14ac:dyDescent="0.25">
      <c r="A254" s="13"/>
      <c r="B254" s="13" t="s">
        <v>435</v>
      </c>
      <c r="C254" s="13"/>
    </row>
    <row r="255" spans="1:3" ht="25.5" x14ac:dyDescent="0.25">
      <c r="A255" s="13"/>
      <c r="B255" s="13" t="s">
        <v>436</v>
      </c>
      <c r="C255" s="13"/>
    </row>
    <row r="256" spans="1:3" ht="25.5" x14ac:dyDescent="0.25">
      <c r="A256" s="13"/>
      <c r="B256" s="13" t="s">
        <v>437</v>
      </c>
      <c r="C256" s="13"/>
    </row>
    <row r="257" spans="1:3" x14ac:dyDescent="0.25">
      <c r="A257" s="13"/>
      <c r="B257" s="13" t="s">
        <v>438</v>
      </c>
      <c r="C257" s="13"/>
    </row>
    <row r="258" spans="1:3" x14ac:dyDescent="0.25">
      <c r="A258" s="13"/>
      <c r="B258" s="13" t="s">
        <v>439</v>
      </c>
      <c r="C258" s="13"/>
    </row>
    <row r="259" spans="1:3" x14ac:dyDescent="0.25">
      <c r="A259" s="13"/>
      <c r="B259" s="13" t="s">
        <v>440</v>
      </c>
      <c r="C259" s="13"/>
    </row>
    <row r="260" spans="1:3" ht="25.5" x14ac:dyDescent="0.25">
      <c r="A260" s="13"/>
      <c r="B260" s="13" t="s">
        <v>441</v>
      </c>
      <c r="C260" s="13"/>
    </row>
    <row r="261" spans="1:3" ht="25.5" x14ac:dyDescent="0.25">
      <c r="A261" s="13"/>
      <c r="B261" s="13" t="s">
        <v>442</v>
      </c>
      <c r="C261" s="13"/>
    </row>
    <row r="262" spans="1:3" ht="25.5" x14ac:dyDescent="0.25">
      <c r="A262" s="13"/>
      <c r="B262" s="13" t="s">
        <v>443</v>
      </c>
      <c r="C262" s="13"/>
    </row>
    <row r="263" spans="1:3" x14ac:dyDescent="0.25">
      <c r="A263" s="13"/>
      <c r="B263" s="13" t="s">
        <v>444</v>
      </c>
      <c r="C263" s="13"/>
    </row>
    <row r="264" spans="1:3" x14ac:dyDescent="0.25">
      <c r="A264" s="13"/>
      <c r="B264" s="13" t="s">
        <v>445</v>
      </c>
      <c r="C264" s="13"/>
    </row>
    <row r="265" spans="1:3" ht="25.5" x14ac:dyDescent="0.25">
      <c r="A265" s="13"/>
      <c r="B265" s="13" t="s">
        <v>446</v>
      </c>
      <c r="C265" s="13"/>
    </row>
    <row r="266" spans="1:3" x14ac:dyDescent="0.25">
      <c r="A266" s="13"/>
      <c r="B266" s="13" t="s">
        <v>289</v>
      </c>
      <c r="C266" s="13"/>
    </row>
    <row r="267" spans="1:3" x14ac:dyDescent="0.25">
      <c r="A267" s="13"/>
      <c r="B267" s="13" t="s">
        <v>290</v>
      </c>
      <c r="C267" s="13"/>
    </row>
    <row r="268" spans="1:3" x14ac:dyDescent="0.25">
      <c r="A268" s="13"/>
      <c r="B268" s="13" t="s">
        <v>447</v>
      </c>
      <c r="C268" s="13"/>
    </row>
    <row r="269" spans="1:3" x14ac:dyDescent="0.25">
      <c r="A269" s="13"/>
      <c r="B269" s="13" t="s">
        <v>292</v>
      </c>
      <c r="C269" s="13"/>
    </row>
    <row r="270" spans="1:3" x14ac:dyDescent="0.25">
      <c r="A270" s="13"/>
      <c r="B270" s="13" t="s">
        <v>448</v>
      </c>
      <c r="C270" s="13"/>
    </row>
    <row r="271" spans="1:3" x14ac:dyDescent="0.25">
      <c r="A271" s="13"/>
      <c r="B271" s="13" t="s">
        <v>294</v>
      </c>
      <c r="C271" s="13"/>
    </row>
    <row r="272" spans="1:3" x14ac:dyDescent="0.25">
      <c r="A272" s="13"/>
      <c r="B272" s="13" t="s">
        <v>449</v>
      </c>
      <c r="C272" s="13"/>
    </row>
    <row r="273" spans="1:3" x14ac:dyDescent="0.25">
      <c r="A273" s="13"/>
      <c r="B273" s="13" t="s">
        <v>296</v>
      </c>
      <c r="C273" s="13"/>
    </row>
    <row r="274" spans="1:3" x14ac:dyDescent="0.25">
      <c r="A274" s="13"/>
      <c r="B274" s="13" t="s">
        <v>297</v>
      </c>
      <c r="C274" s="13"/>
    </row>
    <row r="275" spans="1:3" x14ac:dyDescent="0.25">
      <c r="A275" s="13"/>
      <c r="B275" s="13" t="s">
        <v>298</v>
      </c>
      <c r="C275" s="13"/>
    </row>
    <row r="276" spans="1:3" x14ac:dyDescent="0.25">
      <c r="A276" s="13"/>
      <c r="B276" s="13" t="s">
        <v>299</v>
      </c>
      <c r="C276" s="13"/>
    </row>
    <row r="277" spans="1:3" x14ac:dyDescent="0.25">
      <c r="A277" s="13"/>
      <c r="B277" s="13" t="s">
        <v>300</v>
      </c>
      <c r="C277" s="13"/>
    </row>
    <row r="278" spans="1:3" x14ac:dyDescent="0.25">
      <c r="A278" s="13"/>
      <c r="B278" s="13" t="s">
        <v>301</v>
      </c>
      <c r="C278" s="13"/>
    </row>
    <row r="279" spans="1:3" x14ac:dyDescent="0.25">
      <c r="A279" s="13"/>
      <c r="B279" s="13" t="s">
        <v>450</v>
      </c>
      <c r="C279" s="13"/>
    </row>
    <row r="280" spans="1:3" x14ac:dyDescent="0.25">
      <c r="A280" s="13"/>
      <c r="B280" s="13" t="s">
        <v>302</v>
      </c>
      <c r="C280" s="13"/>
    </row>
    <row r="281" spans="1:3" x14ac:dyDescent="0.25">
      <c r="A281" s="13"/>
      <c r="B281" s="13" t="s">
        <v>303</v>
      </c>
      <c r="C281" s="13"/>
    </row>
    <row r="282" spans="1:3" x14ac:dyDescent="0.25">
      <c r="A282" s="13"/>
      <c r="B282" s="13" t="s">
        <v>304</v>
      </c>
      <c r="C282" s="13"/>
    </row>
    <row r="283" spans="1:3" x14ac:dyDescent="0.25">
      <c r="A283" s="13"/>
      <c r="B283" s="13" t="s">
        <v>305</v>
      </c>
      <c r="C283" s="13"/>
    </row>
    <row r="284" spans="1:3" x14ac:dyDescent="0.25">
      <c r="A284" s="13"/>
      <c r="B284" s="13" t="s">
        <v>306</v>
      </c>
      <c r="C284" s="13"/>
    </row>
    <row r="285" spans="1:3" x14ac:dyDescent="0.25">
      <c r="A285" s="13"/>
      <c r="B285" s="13" t="s">
        <v>451</v>
      </c>
      <c r="C285" s="13"/>
    </row>
    <row r="286" spans="1:3" x14ac:dyDescent="0.25">
      <c r="A286" s="13"/>
      <c r="B286" s="13" t="s">
        <v>307</v>
      </c>
      <c r="C286" s="13"/>
    </row>
    <row r="287" spans="1:3" x14ac:dyDescent="0.25">
      <c r="A287" s="13"/>
      <c r="B287" s="13" t="s">
        <v>452</v>
      </c>
      <c r="C287" s="13" t="s">
        <v>647</v>
      </c>
    </row>
    <row r="288" spans="1:3" x14ac:dyDescent="0.25">
      <c r="A288" s="13"/>
      <c r="B288" s="13" t="s">
        <v>453</v>
      </c>
      <c r="C288" s="13" t="s">
        <v>647</v>
      </c>
    </row>
    <row r="289" spans="1:3" x14ac:dyDescent="0.25">
      <c r="A289" s="13"/>
      <c r="B289" s="13" t="s">
        <v>454</v>
      </c>
      <c r="C289" s="13" t="s">
        <v>647</v>
      </c>
    </row>
    <row r="290" spans="1:3" x14ac:dyDescent="0.25">
      <c r="A290" s="13"/>
      <c r="B290" s="13" t="s">
        <v>455</v>
      </c>
      <c r="C290" s="13" t="s">
        <v>648</v>
      </c>
    </row>
    <row r="291" spans="1:3" x14ac:dyDescent="0.25">
      <c r="A291" s="13"/>
      <c r="B291" s="13" t="s">
        <v>456</v>
      </c>
      <c r="C291" s="13" t="s">
        <v>648</v>
      </c>
    </row>
    <row r="292" spans="1:3" x14ac:dyDescent="0.25">
      <c r="A292" s="13"/>
      <c r="B292" s="13" t="s">
        <v>457</v>
      </c>
      <c r="C292" s="13" t="s">
        <v>649</v>
      </c>
    </row>
    <row r="293" spans="1:3" x14ac:dyDescent="0.25">
      <c r="A293" s="13"/>
      <c r="B293" s="13" t="s">
        <v>458</v>
      </c>
      <c r="C293" s="13" t="s">
        <v>648</v>
      </c>
    </row>
    <row r="294" spans="1:3" x14ac:dyDescent="0.25">
      <c r="A294" s="13"/>
      <c r="B294" s="13" t="s">
        <v>459</v>
      </c>
      <c r="C294" s="13" t="s">
        <v>648</v>
      </c>
    </row>
    <row r="295" spans="1:3" x14ac:dyDescent="0.25">
      <c r="A295" s="13"/>
      <c r="B295" s="13" t="s">
        <v>460</v>
      </c>
      <c r="C295" s="13" t="s">
        <v>650</v>
      </c>
    </row>
    <row r="296" spans="1:3" x14ac:dyDescent="0.25">
      <c r="A296" s="13"/>
      <c r="B296" s="13" t="s">
        <v>461</v>
      </c>
      <c r="C296" s="13" t="s">
        <v>650</v>
      </c>
    </row>
    <row r="297" spans="1:3" x14ac:dyDescent="0.25">
      <c r="A297" s="13"/>
      <c r="B297" s="13" t="s">
        <v>462</v>
      </c>
      <c r="C297" s="13" t="s">
        <v>651</v>
      </c>
    </row>
    <row r="298" spans="1:3" x14ac:dyDescent="0.25">
      <c r="A298" s="13"/>
      <c r="B298" s="13" t="s">
        <v>463</v>
      </c>
      <c r="C298" s="13" t="s">
        <v>651</v>
      </c>
    </row>
    <row r="299" spans="1:3" ht="38.25" x14ac:dyDescent="0.25">
      <c r="A299" s="13"/>
      <c r="B299" s="13" t="s">
        <v>464</v>
      </c>
      <c r="C299" s="13"/>
    </row>
    <row r="300" spans="1:3" ht="51" x14ac:dyDescent="0.25">
      <c r="A300" s="13"/>
      <c r="B300" s="13" t="s">
        <v>465</v>
      </c>
      <c r="C300" s="13"/>
    </row>
    <row r="301" spans="1:3" ht="25.5" x14ac:dyDescent="0.25">
      <c r="A301" s="13"/>
      <c r="B301" s="13" t="s">
        <v>145</v>
      </c>
      <c r="C301" s="13"/>
    </row>
    <row r="302" spans="1:3" ht="51" x14ac:dyDescent="0.25">
      <c r="A302" s="13"/>
      <c r="B302" s="13" t="s">
        <v>148</v>
      </c>
      <c r="C302" s="13"/>
    </row>
    <row r="303" spans="1:3" ht="25.5" x14ac:dyDescent="0.25">
      <c r="A303" s="13"/>
      <c r="B303" s="13" t="s">
        <v>466</v>
      </c>
      <c r="C303" s="13"/>
    </row>
    <row r="304" spans="1:3" ht="25.5" x14ac:dyDescent="0.25">
      <c r="A304" s="13"/>
      <c r="B304" s="13" t="s">
        <v>149</v>
      </c>
      <c r="C304" s="13"/>
    </row>
    <row r="305" spans="1:3" ht="25.5" x14ac:dyDescent="0.25">
      <c r="A305" s="13"/>
      <c r="B305" s="13" t="s">
        <v>467</v>
      </c>
      <c r="C305" s="13"/>
    </row>
    <row r="306" spans="1:3" ht="25.5" x14ac:dyDescent="0.25">
      <c r="A306" s="13"/>
      <c r="B306" s="13" t="s">
        <v>468</v>
      </c>
      <c r="C306" s="13"/>
    </row>
    <row r="307" spans="1:3" ht="51" x14ac:dyDescent="0.25">
      <c r="A307" s="13"/>
      <c r="B307" s="13" t="s">
        <v>469</v>
      </c>
      <c r="C307" s="13"/>
    </row>
    <row r="308" spans="1:3" ht="25.5" x14ac:dyDescent="0.25">
      <c r="A308" s="13"/>
      <c r="B308" s="13" t="s">
        <v>152</v>
      </c>
      <c r="C308" s="13"/>
    </row>
    <row r="309" spans="1:3" ht="38.25" x14ac:dyDescent="0.25">
      <c r="A309" s="13"/>
      <c r="B309" s="13" t="s">
        <v>154</v>
      </c>
      <c r="C309" s="13"/>
    </row>
    <row r="310" spans="1:3" x14ac:dyDescent="0.25">
      <c r="A310" s="13"/>
      <c r="B310" s="13" t="s">
        <v>155</v>
      </c>
      <c r="C310" s="13"/>
    </row>
    <row r="311" spans="1:3" ht="25.5" x14ac:dyDescent="0.25">
      <c r="A311" s="13"/>
      <c r="B311" s="13" t="s">
        <v>470</v>
      </c>
      <c r="C311" s="13"/>
    </row>
    <row r="312" spans="1:3" ht="51" x14ac:dyDescent="0.25">
      <c r="A312" s="13"/>
      <c r="B312" s="13" t="s">
        <v>471</v>
      </c>
      <c r="C312" s="13"/>
    </row>
    <row r="313" spans="1:3" ht="38.25" x14ac:dyDescent="0.25">
      <c r="A313" s="13"/>
      <c r="B313" s="13" t="s">
        <v>156</v>
      </c>
      <c r="C313" s="13"/>
    </row>
    <row r="314" spans="1:3" ht="38.25" x14ac:dyDescent="0.25">
      <c r="A314" s="13"/>
      <c r="B314" s="13" t="s">
        <v>157</v>
      </c>
      <c r="C314" s="13"/>
    </row>
    <row r="315" spans="1:3" ht="25.5" x14ac:dyDescent="0.25">
      <c r="A315" s="13"/>
      <c r="B315" s="13" t="s">
        <v>158</v>
      </c>
      <c r="C315" s="13"/>
    </row>
    <row r="316" spans="1:3" ht="38.25" x14ac:dyDescent="0.25">
      <c r="A316" s="13"/>
      <c r="B316" s="13" t="s">
        <v>159</v>
      </c>
      <c r="C316" s="13"/>
    </row>
    <row r="317" spans="1:3" ht="25.5" x14ac:dyDescent="0.25">
      <c r="A317" s="13"/>
      <c r="B317" s="13" t="s">
        <v>160</v>
      </c>
      <c r="C317" s="13"/>
    </row>
    <row r="318" spans="1:3" ht="38.25" x14ac:dyDescent="0.25">
      <c r="A318" s="13"/>
      <c r="B318" s="13" t="s">
        <v>472</v>
      </c>
      <c r="C318" s="13"/>
    </row>
    <row r="319" spans="1:3" ht="38.25" x14ac:dyDescent="0.25">
      <c r="A319" s="13"/>
      <c r="B319" s="13" t="s">
        <v>161</v>
      </c>
      <c r="C319" s="13"/>
    </row>
    <row r="320" spans="1:3" ht="25.5" x14ac:dyDescent="0.25">
      <c r="A320" s="13"/>
      <c r="B320" s="13" t="s">
        <v>473</v>
      </c>
      <c r="C320" s="13"/>
    </row>
    <row r="321" spans="1:3" ht="38.25" x14ac:dyDescent="0.25">
      <c r="A321" s="13"/>
      <c r="B321" s="13" t="s">
        <v>474</v>
      </c>
      <c r="C321" s="13"/>
    </row>
    <row r="322" spans="1:3" ht="51" x14ac:dyDescent="0.25">
      <c r="A322" s="13"/>
      <c r="B322" s="13" t="s">
        <v>475</v>
      </c>
      <c r="C322" s="13"/>
    </row>
    <row r="323" spans="1:3" ht="38.25" x14ac:dyDescent="0.25">
      <c r="A323" s="13"/>
      <c r="B323" s="13" t="s">
        <v>476</v>
      </c>
      <c r="C323" s="13"/>
    </row>
    <row r="324" spans="1:3" ht="38.25" x14ac:dyDescent="0.25">
      <c r="A324" s="13"/>
      <c r="B324" s="13" t="s">
        <v>477</v>
      </c>
      <c r="C324" s="13"/>
    </row>
    <row r="325" spans="1:3" ht="51" x14ac:dyDescent="0.25">
      <c r="A325" s="13"/>
      <c r="B325" s="13" t="s">
        <v>166</v>
      </c>
      <c r="C325" s="13"/>
    </row>
    <row r="326" spans="1:3" x14ac:dyDescent="0.25">
      <c r="A326" s="13" t="s">
        <v>478</v>
      </c>
      <c r="B326" s="13" t="s">
        <v>479</v>
      </c>
      <c r="C326" s="13" t="s">
        <v>652</v>
      </c>
    </row>
    <row r="327" spans="1:3" x14ac:dyDescent="0.25">
      <c r="A327" s="13" t="s">
        <v>480</v>
      </c>
      <c r="B327" s="13" t="s">
        <v>481</v>
      </c>
      <c r="C327" s="13" t="s">
        <v>480</v>
      </c>
    </row>
    <row r="328" spans="1:3" ht="25.5" x14ac:dyDescent="0.25">
      <c r="A328" s="13" t="s">
        <v>482</v>
      </c>
      <c r="B328" s="13" t="s">
        <v>483</v>
      </c>
      <c r="C328" s="13" t="s">
        <v>482</v>
      </c>
    </row>
    <row r="329" spans="1:3" ht="38.25" x14ac:dyDescent="0.25">
      <c r="A329" s="13"/>
      <c r="B329" s="13" t="s">
        <v>484</v>
      </c>
      <c r="C329" s="13" t="s">
        <v>653</v>
      </c>
    </row>
    <row r="330" spans="1:3" ht="25.5" x14ac:dyDescent="0.25">
      <c r="A330" s="13"/>
      <c r="B330" s="13" t="s">
        <v>485</v>
      </c>
      <c r="C330" s="13" t="s">
        <v>654</v>
      </c>
    </row>
    <row r="331" spans="1:3" ht="51" x14ac:dyDescent="0.25">
      <c r="A331" s="13"/>
      <c r="B331" s="13" t="s">
        <v>486</v>
      </c>
      <c r="C331" s="13" t="s">
        <v>655</v>
      </c>
    </row>
    <row r="332" spans="1:3" ht="25.5" x14ac:dyDescent="0.25">
      <c r="A332" s="13"/>
      <c r="B332" s="13" t="s">
        <v>487</v>
      </c>
      <c r="C332" s="13" t="s">
        <v>654</v>
      </c>
    </row>
    <row r="333" spans="1:3" x14ac:dyDescent="0.25">
      <c r="A333" s="13"/>
      <c r="B333" s="13" t="s">
        <v>488</v>
      </c>
      <c r="C333" s="13" t="s">
        <v>654</v>
      </c>
    </row>
    <row r="334" spans="1:3" ht="76.5" x14ac:dyDescent="0.25">
      <c r="A334" s="13"/>
      <c r="B334" s="13" t="s">
        <v>489</v>
      </c>
      <c r="C334" s="13" t="s">
        <v>656</v>
      </c>
    </row>
    <row r="335" spans="1:3" ht="25.5" x14ac:dyDescent="0.25">
      <c r="A335" s="13"/>
      <c r="B335" s="13" t="s">
        <v>490</v>
      </c>
      <c r="C335" s="13" t="s">
        <v>657</v>
      </c>
    </row>
    <row r="336" spans="1:3" ht="38.25" x14ac:dyDescent="0.25">
      <c r="A336" s="13"/>
      <c r="B336" s="13" t="s">
        <v>491</v>
      </c>
      <c r="C336" s="13" t="s">
        <v>658</v>
      </c>
    </row>
    <row r="337" spans="1:3" ht="63.75" x14ac:dyDescent="0.25">
      <c r="A337" s="13"/>
      <c r="B337" s="13" t="s">
        <v>492</v>
      </c>
      <c r="C337" s="13" t="s">
        <v>658</v>
      </c>
    </row>
    <row r="338" spans="1:3" ht="38.25" x14ac:dyDescent="0.25">
      <c r="A338" s="13"/>
      <c r="B338" s="13" t="s">
        <v>493</v>
      </c>
      <c r="C338" s="13" t="s">
        <v>658</v>
      </c>
    </row>
    <row r="339" spans="1:3" ht="38.25" x14ac:dyDescent="0.25">
      <c r="A339" s="13"/>
      <c r="B339" s="13" t="s">
        <v>494</v>
      </c>
      <c r="C339" s="13" t="s">
        <v>658</v>
      </c>
    </row>
    <row r="340" spans="1:3" ht="38.25" x14ac:dyDescent="0.25">
      <c r="A340" s="13"/>
      <c r="B340" s="13" t="s">
        <v>495</v>
      </c>
      <c r="C340" s="13" t="s">
        <v>659</v>
      </c>
    </row>
    <row r="341" spans="1:3" ht="38.25" x14ac:dyDescent="0.25">
      <c r="A341" s="13"/>
      <c r="B341" s="13" t="s">
        <v>496</v>
      </c>
      <c r="C341" s="13" t="s">
        <v>659</v>
      </c>
    </row>
    <row r="342" spans="1:3" ht="25.5" x14ac:dyDescent="0.25">
      <c r="A342" s="13"/>
      <c r="B342" s="13" t="s">
        <v>497</v>
      </c>
      <c r="C342" s="13" t="s">
        <v>658</v>
      </c>
    </row>
    <row r="343" spans="1:3" ht="25.5" x14ac:dyDescent="0.25">
      <c r="A343" s="13"/>
      <c r="B343" s="13" t="s">
        <v>498</v>
      </c>
      <c r="C343" s="13" t="s">
        <v>660</v>
      </c>
    </row>
    <row r="344" spans="1:3" ht="63.75" x14ac:dyDescent="0.25">
      <c r="A344" s="13"/>
      <c r="B344" s="13" t="s">
        <v>499</v>
      </c>
      <c r="C344" s="13" t="s">
        <v>661</v>
      </c>
    </row>
    <row r="345" spans="1:3" ht="25.5" x14ac:dyDescent="0.25">
      <c r="A345" s="13"/>
      <c r="B345" s="13" t="s">
        <v>500</v>
      </c>
      <c r="C345" s="13" t="s">
        <v>662</v>
      </c>
    </row>
    <row r="346" spans="1:3" ht="25.5" x14ac:dyDescent="0.25">
      <c r="A346" s="13"/>
      <c r="B346" s="13" t="s">
        <v>501</v>
      </c>
      <c r="C346" s="13" t="s">
        <v>663</v>
      </c>
    </row>
    <row r="347" spans="1:3" ht="38.25" x14ac:dyDescent="0.25">
      <c r="A347" s="13"/>
      <c r="B347" s="13" t="s">
        <v>502</v>
      </c>
      <c r="C347" s="13" t="s">
        <v>664</v>
      </c>
    </row>
    <row r="348" spans="1:3" ht="38.25" x14ac:dyDescent="0.25">
      <c r="A348" s="13"/>
      <c r="B348" s="13" t="s">
        <v>503</v>
      </c>
      <c r="C348" s="13" t="s">
        <v>664</v>
      </c>
    </row>
    <row r="349" spans="1:3" ht="25.5" x14ac:dyDescent="0.25">
      <c r="A349" s="13"/>
      <c r="B349" s="13" t="s">
        <v>504</v>
      </c>
      <c r="C349" s="13" t="s">
        <v>665</v>
      </c>
    </row>
    <row r="350" spans="1:3" ht="51" x14ac:dyDescent="0.25">
      <c r="A350" s="13"/>
      <c r="B350" s="13" t="s">
        <v>505</v>
      </c>
      <c r="C350" s="13" t="s">
        <v>666</v>
      </c>
    </row>
    <row r="351" spans="1:3" ht="76.5" x14ac:dyDescent="0.25">
      <c r="A351" s="13"/>
      <c r="B351" s="13" t="s">
        <v>506</v>
      </c>
      <c r="C351" s="13" t="s">
        <v>667</v>
      </c>
    </row>
    <row r="352" spans="1:3" ht="51" x14ac:dyDescent="0.25">
      <c r="A352" s="13" t="s">
        <v>507</v>
      </c>
      <c r="B352" s="13" t="s">
        <v>508</v>
      </c>
      <c r="C352" s="13" t="s">
        <v>668</v>
      </c>
    </row>
    <row r="353" spans="1:3" x14ac:dyDescent="0.25">
      <c r="A353" s="13" t="s">
        <v>509</v>
      </c>
      <c r="B353" s="13" t="s">
        <v>510</v>
      </c>
      <c r="C353" s="13" t="s">
        <v>669</v>
      </c>
    </row>
    <row r="354" spans="1:3" ht="38.25" x14ac:dyDescent="0.25">
      <c r="A354" s="13" t="s">
        <v>511</v>
      </c>
      <c r="B354" s="13" t="s">
        <v>512</v>
      </c>
      <c r="C354" s="13" t="s">
        <v>670</v>
      </c>
    </row>
    <row r="355" spans="1:3" ht="38.25" x14ac:dyDescent="0.25">
      <c r="A355" s="13" t="s">
        <v>513</v>
      </c>
      <c r="B355" s="13" t="s">
        <v>514</v>
      </c>
      <c r="C355" s="13" t="s">
        <v>671</v>
      </c>
    </row>
    <row r="356" spans="1:3" ht="38.25" x14ac:dyDescent="0.25">
      <c r="A356" s="13" t="s">
        <v>515</v>
      </c>
      <c r="B356" s="13" t="s">
        <v>516</v>
      </c>
      <c r="C356" s="13" t="s">
        <v>672</v>
      </c>
    </row>
    <row r="357" spans="1:3" x14ac:dyDescent="0.25">
      <c r="A357" s="13" t="s">
        <v>517</v>
      </c>
      <c r="B357" s="13" t="s">
        <v>518</v>
      </c>
      <c r="C357" s="13" t="s">
        <v>673</v>
      </c>
    </row>
    <row r="358" spans="1:3" x14ac:dyDescent="0.25">
      <c r="A358" s="13" t="s">
        <v>519</v>
      </c>
      <c r="B358" s="13" t="s">
        <v>520</v>
      </c>
      <c r="C358" s="13" t="s">
        <v>674</v>
      </c>
    </row>
    <row r="359" spans="1:3" x14ac:dyDescent="0.25">
      <c r="A359" s="13" t="s">
        <v>519</v>
      </c>
      <c r="B359" s="13" t="s">
        <v>521</v>
      </c>
      <c r="C359" s="13" t="s">
        <v>675</v>
      </c>
    </row>
    <row r="360" spans="1:3" ht="25.5" x14ac:dyDescent="0.25">
      <c r="A360" s="13" t="s">
        <v>522</v>
      </c>
      <c r="B360" s="13" t="s">
        <v>523</v>
      </c>
      <c r="C360" s="13" t="s">
        <v>676</v>
      </c>
    </row>
    <row r="361" spans="1:3" x14ac:dyDescent="0.25">
      <c r="A361" s="13" t="s">
        <v>524</v>
      </c>
      <c r="B361" s="13" t="s">
        <v>525</v>
      </c>
      <c r="C361" s="13" t="s">
        <v>677</v>
      </c>
    </row>
    <row r="362" spans="1:3" ht="38.25" x14ac:dyDescent="0.25">
      <c r="A362" s="13" t="s">
        <v>526</v>
      </c>
      <c r="B362" s="13" t="s">
        <v>527</v>
      </c>
      <c r="C362" s="13" t="s">
        <v>678</v>
      </c>
    </row>
    <row r="363" spans="1:3" ht="38.25" x14ac:dyDescent="0.25">
      <c r="A363" s="13" t="s">
        <v>528</v>
      </c>
      <c r="B363" s="13" t="s">
        <v>529</v>
      </c>
      <c r="C363" s="13" t="s">
        <v>678</v>
      </c>
    </row>
    <row r="364" spans="1:3" ht="51" x14ac:dyDescent="0.25">
      <c r="A364" s="13" t="s">
        <v>530</v>
      </c>
      <c r="B364" s="13" t="s">
        <v>531</v>
      </c>
      <c r="C364" s="13" t="s">
        <v>679</v>
      </c>
    </row>
    <row r="365" spans="1:3" ht="51" x14ac:dyDescent="0.25">
      <c r="A365" s="13" t="s">
        <v>532</v>
      </c>
      <c r="B365" s="13" t="s">
        <v>533</v>
      </c>
      <c r="C365" s="13" t="s">
        <v>679</v>
      </c>
    </row>
    <row r="366" spans="1:3" x14ac:dyDescent="0.25">
      <c r="A366" s="13" t="s">
        <v>517</v>
      </c>
      <c r="B366" s="13" t="s">
        <v>518</v>
      </c>
      <c r="C366" s="13" t="s">
        <v>673</v>
      </c>
    </row>
    <row r="367" spans="1:3" x14ac:dyDescent="0.25">
      <c r="A367" s="13" t="s">
        <v>534</v>
      </c>
      <c r="B367" s="13" t="s">
        <v>535</v>
      </c>
      <c r="C367" s="13" t="s">
        <v>680</v>
      </c>
    </row>
    <row r="368" spans="1:3" x14ac:dyDescent="0.25">
      <c r="A368" s="13" t="s">
        <v>536</v>
      </c>
      <c r="B368" s="13" t="s">
        <v>537</v>
      </c>
      <c r="C368" s="13" t="s">
        <v>675</v>
      </c>
    </row>
    <row r="369" spans="1:3" x14ac:dyDescent="0.25">
      <c r="A369" s="13" t="s">
        <v>536</v>
      </c>
      <c r="B369" s="13" t="s">
        <v>538</v>
      </c>
      <c r="C369" s="13" t="s">
        <v>681</v>
      </c>
    </row>
    <row r="370" spans="1:3" x14ac:dyDescent="0.25">
      <c r="A370" s="13" t="s">
        <v>539</v>
      </c>
      <c r="B370" s="13" t="s">
        <v>540</v>
      </c>
      <c r="C370" s="13" t="s">
        <v>673</v>
      </c>
    </row>
    <row r="371" spans="1:3" ht="25.5" x14ac:dyDescent="0.25">
      <c r="A371" s="13" t="s">
        <v>541</v>
      </c>
      <c r="B371" s="13" t="s">
        <v>542</v>
      </c>
      <c r="C371" s="13" t="s">
        <v>682</v>
      </c>
    </row>
    <row r="372" spans="1:3" ht="25.5" x14ac:dyDescent="0.25">
      <c r="A372" s="13" t="s">
        <v>543</v>
      </c>
      <c r="B372" s="13" t="s">
        <v>544</v>
      </c>
      <c r="C372" s="13" t="s">
        <v>683</v>
      </c>
    </row>
    <row r="373" spans="1:3" x14ac:dyDescent="0.25">
      <c r="A373" s="13" t="s">
        <v>545</v>
      </c>
      <c r="B373" s="13" t="s">
        <v>546</v>
      </c>
      <c r="C373" s="13" t="s">
        <v>684</v>
      </c>
    </row>
    <row r="374" spans="1:3" ht="25.5" x14ac:dyDescent="0.25">
      <c r="A374" s="13" t="s">
        <v>541</v>
      </c>
      <c r="B374" s="13" t="s">
        <v>547</v>
      </c>
      <c r="C374" s="13" t="s">
        <v>685</v>
      </c>
    </row>
    <row r="375" spans="1:3" ht="25.5" x14ac:dyDescent="0.25">
      <c r="A375" s="13" t="s">
        <v>548</v>
      </c>
      <c r="B375" s="13" t="s">
        <v>549</v>
      </c>
      <c r="C375" s="13" t="s">
        <v>686</v>
      </c>
    </row>
    <row r="376" spans="1:3" x14ac:dyDescent="0.25">
      <c r="A376" s="13" t="s">
        <v>548</v>
      </c>
      <c r="B376" s="13" t="s">
        <v>550</v>
      </c>
      <c r="C376" s="13" t="s">
        <v>686</v>
      </c>
    </row>
    <row r="377" spans="1:3" x14ac:dyDescent="0.25">
      <c r="A377" s="13" t="s">
        <v>551</v>
      </c>
      <c r="B377" s="13" t="s">
        <v>552</v>
      </c>
      <c r="C377" s="13" t="s">
        <v>687</v>
      </c>
    </row>
    <row r="378" spans="1:3" x14ac:dyDescent="0.25">
      <c r="A378" s="13" t="s">
        <v>553</v>
      </c>
      <c r="B378" s="13" t="s">
        <v>554</v>
      </c>
      <c r="C378" s="13" t="s">
        <v>688</v>
      </c>
    </row>
    <row r="379" spans="1:3" ht="25.5" x14ac:dyDescent="0.25">
      <c r="A379" s="13" t="s">
        <v>555</v>
      </c>
      <c r="B379" s="13" t="s">
        <v>556</v>
      </c>
      <c r="C379" s="13" t="s">
        <v>689</v>
      </c>
    </row>
    <row r="380" spans="1:3" ht="25.5" x14ac:dyDescent="0.25">
      <c r="A380" s="13" t="s">
        <v>557</v>
      </c>
      <c r="B380" s="13" t="s">
        <v>558</v>
      </c>
      <c r="C380" s="13" t="s">
        <v>690</v>
      </c>
    </row>
    <row r="381" spans="1:3" ht="25.5" x14ac:dyDescent="0.25">
      <c r="A381" s="13" t="s">
        <v>559</v>
      </c>
      <c r="B381" s="13" t="s">
        <v>560</v>
      </c>
      <c r="C381" s="13" t="s">
        <v>691</v>
      </c>
    </row>
    <row r="382" spans="1:3" ht="25.5" x14ac:dyDescent="0.25">
      <c r="A382" s="13" t="s">
        <v>561</v>
      </c>
      <c r="B382" s="13" t="s">
        <v>560</v>
      </c>
      <c r="C382" s="13" t="s">
        <v>692</v>
      </c>
    </row>
    <row r="383" spans="1:3" x14ac:dyDescent="0.25">
      <c r="A383" s="13" t="s">
        <v>562</v>
      </c>
      <c r="B383" s="13" t="s">
        <v>563</v>
      </c>
      <c r="C383" s="13" t="s">
        <v>693</v>
      </c>
    </row>
    <row r="384" spans="1:3" ht="25.5" x14ac:dyDescent="0.25">
      <c r="A384" s="13" t="s">
        <v>564</v>
      </c>
      <c r="B384" s="13" t="s">
        <v>565</v>
      </c>
      <c r="C384" s="13" t="s">
        <v>694</v>
      </c>
    </row>
    <row r="385" spans="1:3" x14ac:dyDescent="0.25">
      <c r="A385" s="13"/>
      <c r="B385" s="13" t="s">
        <v>566</v>
      </c>
      <c r="C385" s="13"/>
    </row>
    <row r="386" spans="1:3" x14ac:dyDescent="0.25">
      <c r="A386" s="13"/>
      <c r="B386" s="13" t="s">
        <v>567</v>
      </c>
      <c r="C386" s="13"/>
    </row>
    <row r="387" spans="1:3" x14ac:dyDescent="0.25">
      <c r="A387" s="13"/>
      <c r="B387" s="13" t="s">
        <v>568</v>
      </c>
      <c r="C387" s="13"/>
    </row>
    <row r="388" spans="1:3" x14ac:dyDescent="0.25">
      <c r="A388" s="13"/>
      <c r="B388" s="13" t="s">
        <v>569</v>
      </c>
      <c r="C388" s="13"/>
    </row>
    <row r="389" spans="1:3" x14ac:dyDescent="0.25">
      <c r="A389" s="13"/>
      <c r="B389" s="13" t="s">
        <v>570</v>
      </c>
      <c r="C389" s="13"/>
    </row>
    <row r="390" spans="1:3" x14ac:dyDescent="0.25">
      <c r="A390" s="13"/>
      <c r="B390" s="13" t="s">
        <v>571</v>
      </c>
      <c r="C390" s="13"/>
    </row>
    <row r="391" spans="1:3" x14ac:dyDescent="0.25">
      <c r="A391" s="13"/>
      <c r="B391" s="13" t="s">
        <v>572</v>
      </c>
      <c r="C391" s="13"/>
    </row>
    <row r="392" spans="1:3" ht="38.25" x14ac:dyDescent="0.25">
      <c r="A392" s="13" t="s">
        <v>573</v>
      </c>
      <c r="B392" s="13" t="s">
        <v>574</v>
      </c>
      <c r="C392" s="13"/>
    </row>
    <row r="393" spans="1:3" x14ac:dyDescent="0.25">
      <c r="A393" s="13" t="s">
        <v>575</v>
      </c>
      <c r="B393" s="13" t="s">
        <v>576</v>
      </c>
      <c r="C393" s="13"/>
    </row>
    <row r="394" spans="1:3" ht="25.5" x14ac:dyDescent="0.25">
      <c r="A394" s="13" t="s">
        <v>577</v>
      </c>
      <c r="B394" s="13" t="s">
        <v>578</v>
      </c>
      <c r="C394" s="13"/>
    </row>
    <row r="395" spans="1:3" ht="25.5" x14ac:dyDescent="0.25">
      <c r="A395" s="13" t="s">
        <v>579</v>
      </c>
      <c r="B395" s="13" t="s">
        <v>580</v>
      </c>
      <c r="C395" s="13"/>
    </row>
    <row r="396" spans="1:3" x14ac:dyDescent="0.25">
      <c r="A396" s="13" t="s">
        <v>581</v>
      </c>
      <c r="B396" s="13" t="s">
        <v>582</v>
      </c>
      <c r="C396" s="13"/>
    </row>
    <row r="397" spans="1:3" ht="25.5" x14ac:dyDescent="0.25">
      <c r="A397" s="13" t="s">
        <v>583</v>
      </c>
      <c r="B397" s="13" t="s">
        <v>584</v>
      </c>
      <c r="C397" s="13"/>
    </row>
    <row r="398" spans="1:3" x14ac:dyDescent="0.25">
      <c r="A398" s="13" t="s">
        <v>585</v>
      </c>
      <c r="B398" s="13" t="s">
        <v>586</v>
      </c>
      <c r="C398" s="13"/>
    </row>
    <row r="399" spans="1:3" ht="38.25" x14ac:dyDescent="0.25">
      <c r="A399" s="13" t="s">
        <v>587</v>
      </c>
      <c r="B399" s="13" t="s">
        <v>588</v>
      </c>
      <c r="C399" s="13"/>
    </row>
    <row r="400" spans="1:3" ht="38.25" x14ac:dyDescent="0.25">
      <c r="A400" s="13" t="s">
        <v>589</v>
      </c>
      <c r="B400" s="13" t="s">
        <v>590</v>
      </c>
      <c r="C400" s="13"/>
    </row>
    <row r="401" spans="1:3" x14ac:dyDescent="0.25">
      <c r="A401" s="13" t="s">
        <v>591</v>
      </c>
      <c r="B401" s="13" t="s">
        <v>592</v>
      </c>
      <c r="C401" s="13"/>
    </row>
    <row r="402" spans="1:3" ht="25.5" x14ac:dyDescent="0.25">
      <c r="A402" s="13" t="s">
        <v>593</v>
      </c>
      <c r="B402" s="13" t="s">
        <v>594</v>
      </c>
      <c r="C402" s="13"/>
    </row>
    <row r="403" spans="1:3" x14ac:dyDescent="0.25">
      <c r="A403" s="13" t="s">
        <v>595</v>
      </c>
      <c r="B403" s="13" t="s">
        <v>596</v>
      </c>
      <c r="C403" s="13"/>
    </row>
    <row r="404" spans="1:3" x14ac:dyDescent="0.25">
      <c r="A404" s="13" t="s">
        <v>597</v>
      </c>
      <c r="B404" s="13" t="s">
        <v>598</v>
      </c>
      <c r="C404" s="13"/>
    </row>
    <row r="405" spans="1:3" ht="25.5" x14ac:dyDescent="0.25">
      <c r="A405" s="13" t="s">
        <v>599</v>
      </c>
      <c r="B405" s="13" t="s">
        <v>600</v>
      </c>
      <c r="C405" s="13"/>
    </row>
    <row r="406" spans="1:3" ht="51" x14ac:dyDescent="0.25">
      <c r="A406" s="13" t="s">
        <v>601</v>
      </c>
      <c r="B406" s="13" t="s">
        <v>602</v>
      </c>
      <c r="C406" s="13"/>
    </row>
    <row r="407" spans="1:3" ht="25.5" x14ac:dyDescent="0.25">
      <c r="A407" s="13" t="s">
        <v>603</v>
      </c>
      <c r="B407" s="13" t="s">
        <v>604</v>
      </c>
      <c r="C407" s="13"/>
    </row>
    <row r="408" spans="1:3" x14ac:dyDescent="0.25">
      <c r="A408" s="13"/>
      <c r="B408" s="13" t="s">
        <v>605</v>
      </c>
      <c r="C408" s="13"/>
    </row>
    <row r="409" spans="1:3" x14ac:dyDescent="0.25">
      <c r="A409" s="13"/>
      <c r="B409" s="13" t="s">
        <v>606</v>
      </c>
      <c r="C409" s="13"/>
    </row>
    <row r="410" spans="1:3" x14ac:dyDescent="0.25">
      <c r="A410" s="13"/>
      <c r="B410" s="13" t="s">
        <v>607</v>
      </c>
      <c r="C410" s="13"/>
    </row>
    <row r="411" spans="1:3" x14ac:dyDescent="0.25">
      <c r="A411" s="13"/>
      <c r="B411" s="13" t="s">
        <v>298</v>
      </c>
      <c r="C411" s="13"/>
    </row>
    <row r="412" spans="1:3" x14ac:dyDescent="0.25">
      <c r="A412" s="13"/>
      <c r="B412" s="13" t="s">
        <v>301</v>
      </c>
      <c r="C412" s="13"/>
    </row>
    <row r="413" spans="1:3" x14ac:dyDescent="0.25">
      <c r="A413" s="13"/>
      <c r="B413" s="13" t="s">
        <v>304</v>
      </c>
      <c r="C413" s="13"/>
    </row>
    <row r="414" spans="1:3" x14ac:dyDescent="0.25">
      <c r="A414" s="13"/>
      <c r="B414" s="13" t="s">
        <v>608</v>
      </c>
      <c r="C414" s="13"/>
    </row>
    <row r="415" spans="1:3" x14ac:dyDescent="0.25">
      <c r="A415" s="13"/>
      <c r="B415" s="13" t="s">
        <v>609</v>
      </c>
      <c r="C415" s="13"/>
    </row>
    <row r="416" spans="1:3" x14ac:dyDescent="0.25">
      <c r="A416" s="13"/>
      <c r="B416" s="13" t="s">
        <v>610</v>
      </c>
      <c r="C416" s="13"/>
    </row>
    <row r="417" spans="1:3" x14ac:dyDescent="0.25">
      <c r="A417" s="13"/>
      <c r="B417" s="13" t="s">
        <v>611</v>
      </c>
      <c r="C417" s="13"/>
    </row>
    <row r="418" spans="1:3" x14ac:dyDescent="0.25">
      <c r="A418" s="13"/>
      <c r="B418" s="13" t="s">
        <v>612</v>
      </c>
      <c r="C418" s="13"/>
    </row>
    <row r="419" spans="1:3" x14ac:dyDescent="0.25">
      <c r="A419" s="13"/>
      <c r="B419" s="13" t="s">
        <v>613</v>
      </c>
      <c r="C419" s="13"/>
    </row>
    <row r="420" spans="1:3" x14ac:dyDescent="0.25">
      <c r="A420" s="13"/>
      <c r="B420" s="13" t="s">
        <v>614</v>
      </c>
      <c r="C420" s="13"/>
    </row>
    <row r="421" spans="1:3" x14ac:dyDescent="0.25">
      <c r="A421" s="13"/>
      <c r="B421" s="13" t="s">
        <v>615</v>
      </c>
      <c r="C421" s="13"/>
    </row>
    <row r="422" spans="1:3" x14ac:dyDescent="0.25">
      <c r="A422" s="13"/>
      <c r="B422" s="13" t="s">
        <v>616</v>
      </c>
      <c r="C422" s="13"/>
    </row>
    <row r="423" spans="1:3" x14ac:dyDescent="0.25">
      <c r="A423" s="13"/>
      <c r="B423" s="13" t="s">
        <v>617</v>
      </c>
      <c r="C423" s="13"/>
    </row>
    <row r="424" spans="1:3" x14ac:dyDescent="0.25">
      <c r="A424" s="13"/>
      <c r="B424" s="13" t="s">
        <v>307</v>
      </c>
      <c r="C424" s="13"/>
    </row>
    <row r="425" spans="1:3" x14ac:dyDescent="0.25">
      <c r="A425" s="13"/>
      <c r="B425" s="13" t="s">
        <v>389</v>
      </c>
      <c r="C425" s="13"/>
    </row>
    <row r="426" spans="1:3" x14ac:dyDescent="0.25">
      <c r="A426" s="13"/>
      <c r="B426" s="13" t="s">
        <v>389</v>
      </c>
      <c r="C426" s="13"/>
    </row>
    <row r="427" spans="1:3" x14ac:dyDescent="0.25">
      <c r="A427" s="13"/>
      <c r="B427" s="13" t="s">
        <v>389</v>
      </c>
      <c r="C427" s="13"/>
    </row>
    <row r="428" spans="1:3" x14ac:dyDescent="0.25">
      <c r="A428" s="13"/>
      <c r="B428" s="13" t="s">
        <v>389</v>
      </c>
      <c r="C428" s="13"/>
    </row>
    <row r="429" spans="1:3" x14ac:dyDescent="0.25">
      <c r="A429" s="13"/>
      <c r="B429" s="13" t="s">
        <v>389</v>
      </c>
      <c r="C429" s="13"/>
    </row>
    <row r="430" spans="1:3" x14ac:dyDescent="0.25">
      <c r="A430" s="13"/>
      <c r="B430" s="13" t="s">
        <v>389</v>
      </c>
      <c r="C430" s="13"/>
    </row>
    <row r="431" spans="1:3" x14ac:dyDescent="0.25">
      <c r="A431" s="13"/>
      <c r="B431" s="13" t="s">
        <v>389</v>
      </c>
      <c r="C431" s="13"/>
    </row>
    <row r="432" spans="1:3" x14ac:dyDescent="0.25">
      <c r="A432" s="13"/>
      <c r="B432" s="13" t="s">
        <v>389</v>
      </c>
      <c r="C432" s="13"/>
    </row>
    <row r="433" spans="1:3" x14ac:dyDescent="0.25">
      <c r="A433" s="13"/>
      <c r="B433" s="13" t="s">
        <v>618</v>
      </c>
      <c r="C433" s="13"/>
    </row>
    <row r="434" spans="1:3" x14ac:dyDescent="0.25">
      <c r="A434" s="13"/>
      <c r="B434" s="13" t="s">
        <v>618</v>
      </c>
      <c r="C434" s="13"/>
    </row>
    <row r="435" spans="1:3" x14ac:dyDescent="0.25">
      <c r="A435" s="13"/>
      <c r="B435" s="13" t="s">
        <v>619</v>
      </c>
      <c r="C435" s="13"/>
    </row>
    <row r="436" spans="1:3" x14ac:dyDescent="0.25">
      <c r="A436" s="13"/>
      <c r="B436" s="13" t="s">
        <v>619</v>
      </c>
      <c r="C436" s="13"/>
    </row>
    <row r="437" spans="1:3" x14ac:dyDescent="0.25">
      <c r="A437" s="13"/>
      <c r="B437" s="13" t="s">
        <v>620</v>
      </c>
      <c r="C437" s="13"/>
    </row>
    <row r="438" spans="1:3" x14ac:dyDescent="0.25">
      <c r="A438" s="13"/>
      <c r="B438" s="13" t="s">
        <v>620</v>
      </c>
      <c r="C438" s="13"/>
    </row>
    <row r="439" spans="1:3" x14ac:dyDescent="0.25">
      <c r="A439" s="13"/>
      <c r="B439" s="13" t="s">
        <v>621</v>
      </c>
      <c r="C439" s="13"/>
    </row>
    <row r="440" spans="1:3" x14ac:dyDescent="0.25">
      <c r="A440" s="13"/>
      <c r="B440" s="13" t="s">
        <v>621</v>
      </c>
      <c r="C440" s="13"/>
    </row>
    <row r="441" spans="1:3" x14ac:dyDescent="0.25">
      <c r="A441" s="13"/>
      <c r="B441" s="13" t="s">
        <v>622</v>
      </c>
      <c r="C441" s="13"/>
    </row>
    <row r="442" spans="1:3" x14ac:dyDescent="0.25">
      <c r="A442" s="13"/>
      <c r="B442" s="13" t="s">
        <v>622</v>
      </c>
      <c r="C442" s="13"/>
    </row>
    <row r="443" spans="1:3" x14ac:dyDescent="0.25">
      <c r="A443" s="13"/>
      <c r="B443" s="13" t="s">
        <v>393</v>
      </c>
      <c r="C443" s="13"/>
    </row>
    <row r="444" spans="1:3" x14ac:dyDescent="0.25">
      <c r="A444" s="13"/>
      <c r="B444" s="13" t="s">
        <v>393</v>
      </c>
      <c r="C444" s="13"/>
    </row>
    <row r="445" spans="1:3" x14ac:dyDescent="0.25">
      <c r="A445" s="13"/>
      <c r="B445" s="13" t="s">
        <v>394</v>
      </c>
      <c r="C445" s="13"/>
    </row>
    <row r="446" spans="1:3" x14ac:dyDescent="0.25">
      <c r="A446" s="13"/>
      <c r="B446" s="13" t="s">
        <v>395</v>
      </c>
      <c r="C446" s="13"/>
    </row>
    <row r="447" spans="1:3" x14ac:dyDescent="0.25">
      <c r="A447" s="13"/>
      <c r="B447" s="13"/>
      <c r="C447" s="13"/>
    </row>
    <row r="448" spans="1:3" x14ac:dyDescent="0.25">
      <c r="A448" s="13"/>
      <c r="B448" s="13"/>
      <c r="C448" s="13"/>
    </row>
    <row r="449" spans="1:3" x14ac:dyDescent="0.25">
      <c r="A449" s="13"/>
      <c r="B449" s="13"/>
      <c r="C449" s="13"/>
    </row>
    <row r="450" spans="1:3" x14ac:dyDescent="0.25">
      <c r="A450" s="13"/>
      <c r="B450" s="13"/>
      <c r="C450" s="13"/>
    </row>
    <row r="451" spans="1:3" ht="45" x14ac:dyDescent="0.25">
      <c r="A451" s="10" t="s">
        <v>145</v>
      </c>
      <c r="B451" s="10" t="s">
        <v>146</v>
      </c>
      <c r="C451" s="10" t="s">
        <v>147</v>
      </c>
    </row>
    <row r="452" spans="1:3" ht="75" x14ac:dyDescent="0.25">
      <c r="A452" s="9" t="s">
        <v>148</v>
      </c>
      <c r="B452" s="9" t="s">
        <v>146</v>
      </c>
      <c r="C452" s="9" t="s">
        <v>147</v>
      </c>
    </row>
    <row r="453" spans="1:3" ht="45" x14ac:dyDescent="0.25">
      <c r="A453" s="9" t="s">
        <v>149</v>
      </c>
      <c r="B453" s="9" t="s">
        <v>146</v>
      </c>
      <c r="C453" s="9" t="s">
        <v>147</v>
      </c>
    </row>
    <row r="454" spans="1:3" ht="75" x14ac:dyDescent="0.25">
      <c r="A454" s="9" t="s">
        <v>150</v>
      </c>
      <c r="B454" s="9" t="s">
        <v>146</v>
      </c>
      <c r="C454" s="9" t="s">
        <v>151</v>
      </c>
    </row>
    <row r="455" spans="1:3" ht="45" x14ac:dyDescent="0.25">
      <c r="A455" s="9" t="s">
        <v>152</v>
      </c>
      <c r="B455" s="9" t="s">
        <v>146</v>
      </c>
      <c r="C455" s="9" t="s">
        <v>153</v>
      </c>
    </row>
    <row r="456" spans="1:3" ht="60" x14ac:dyDescent="0.25">
      <c r="A456" s="9" t="s">
        <v>154</v>
      </c>
      <c r="B456" s="9" t="s">
        <v>146</v>
      </c>
      <c r="C456" s="9" t="s">
        <v>153</v>
      </c>
    </row>
    <row r="457" spans="1:3" ht="30" x14ac:dyDescent="0.25">
      <c r="A457" s="9" t="s">
        <v>155</v>
      </c>
      <c r="B457" s="9" t="s">
        <v>146</v>
      </c>
      <c r="C457" s="9" t="s">
        <v>153</v>
      </c>
    </row>
    <row r="458" spans="1:3" ht="60" x14ac:dyDescent="0.25">
      <c r="A458" s="9" t="s">
        <v>156</v>
      </c>
      <c r="B458" s="9" t="s">
        <v>146</v>
      </c>
      <c r="C458" s="9" t="s">
        <v>147</v>
      </c>
    </row>
    <row r="459" spans="1:3" ht="60" x14ac:dyDescent="0.25">
      <c r="A459" s="9" t="s">
        <v>157</v>
      </c>
      <c r="B459" s="9" t="s">
        <v>146</v>
      </c>
      <c r="C459" s="9" t="s">
        <v>147</v>
      </c>
    </row>
    <row r="460" spans="1:3" ht="45" x14ac:dyDescent="0.25">
      <c r="A460" s="9" t="s">
        <v>158</v>
      </c>
      <c r="B460" s="9" t="s">
        <v>146</v>
      </c>
      <c r="C460" s="9" t="s">
        <v>147</v>
      </c>
    </row>
    <row r="461" spans="1:3" ht="60" x14ac:dyDescent="0.25">
      <c r="A461" s="9" t="s">
        <v>159</v>
      </c>
      <c r="B461" s="9" t="s">
        <v>146</v>
      </c>
      <c r="C461" s="9" t="s">
        <v>147</v>
      </c>
    </row>
    <row r="462" spans="1:3" ht="45" x14ac:dyDescent="0.25">
      <c r="A462" s="9" t="s">
        <v>160</v>
      </c>
      <c r="B462" s="9" t="s">
        <v>146</v>
      </c>
      <c r="C462" s="9" t="s">
        <v>147</v>
      </c>
    </row>
    <row r="463" spans="1:3" ht="75" x14ac:dyDescent="0.25">
      <c r="A463" s="9" t="s">
        <v>161</v>
      </c>
      <c r="B463" s="9" t="s">
        <v>146</v>
      </c>
      <c r="C463" s="9" t="s">
        <v>162</v>
      </c>
    </row>
    <row r="464" spans="1:3" ht="30" x14ac:dyDescent="0.25">
      <c r="A464" s="9" t="s">
        <v>163</v>
      </c>
      <c r="B464" s="9" t="s">
        <v>146</v>
      </c>
      <c r="C464" s="9" t="s">
        <v>164</v>
      </c>
    </row>
    <row r="465" spans="1:3" ht="75" x14ac:dyDescent="0.25">
      <c r="A465" s="9" t="s">
        <v>165</v>
      </c>
      <c r="B465" s="9" t="s">
        <v>146</v>
      </c>
      <c r="C465" s="9" t="s">
        <v>162</v>
      </c>
    </row>
    <row r="466" spans="1:3" ht="90" x14ac:dyDescent="0.25">
      <c r="A466" s="9" t="s">
        <v>166</v>
      </c>
      <c r="B466" s="9" t="s">
        <v>146</v>
      </c>
      <c r="C466" s="9" t="s">
        <v>153</v>
      </c>
    </row>
  </sheetData>
  <autoFilter ref="A1:C1" xr:uid="{00000000-0009-0000-0000-000005000000}"/>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election activeCell="C11" sqref="C11:G11"/>
    </sheetView>
  </sheetViews>
  <sheetFormatPr defaultRowHeight="15" x14ac:dyDescent="0.25"/>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
  <sheetViews>
    <sheetView workbookViewId="0">
      <selection activeCell="C11" sqref="C11:G11"/>
    </sheetView>
  </sheetViews>
  <sheetFormatPr defaultRowHeight="15" x14ac:dyDescent="0.25"/>
  <cols>
    <col min="1" max="2" width="23.7109375" customWidth="1"/>
    <col min="3" max="3" width="19" customWidth="1"/>
    <col min="4" max="4" width="60.5703125" customWidth="1"/>
  </cols>
  <sheetData>
    <row r="1" spans="1:4" ht="31.5" x14ac:dyDescent="0.25">
      <c r="A1" s="21" t="str">
        <f>CONCATENATE(B1&amp;C1)</f>
        <v>Tipo de RiscoMacro fatores de risco</v>
      </c>
      <c r="B1" s="21" t="s">
        <v>699</v>
      </c>
      <c r="C1" s="21" t="s">
        <v>140</v>
      </c>
      <c r="D1" s="21" t="s">
        <v>141</v>
      </c>
    </row>
    <row r="2" spans="1:4" ht="60" x14ac:dyDescent="0.25">
      <c r="A2" s="21" t="str">
        <f>CONCATENATE(B2&amp;C2)</f>
        <v>À DefinirProcessos de trabalho</v>
      </c>
      <c r="B2" s="22" t="s">
        <v>701</v>
      </c>
      <c r="C2" s="11" t="s">
        <v>697</v>
      </c>
      <c r="D2" s="9" t="s">
        <v>148</v>
      </c>
    </row>
    <row r="3" spans="1:4" ht="47.25" x14ac:dyDescent="0.25">
      <c r="A3" s="21" t="str">
        <f>CONCATENATE(B3&amp;C3)</f>
        <v>Risco InstitucionalPessoas</v>
      </c>
      <c r="B3" s="22" t="s">
        <v>700</v>
      </c>
      <c r="C3" s="11" t="s">
        <v>702</v>
      </c>
      <c r="D3" s="9" t="s">
        <v>145</v>
      </c>
    </row>
  </sheetData>
  <sheetProtection password="E121" sheet="1" objects="1" scenarios="1"/>
  <sortState xmlns:xlrd2="http://schemas.microsoft.com/office/spreadsheetml/2017/richdata2" ref="A2:D51">
    <sortCondition ref="A2:A51"/>
  </sortState>
  <dataValidations count="2">
    <dataValidation type="list" allowBlank="1" showInputMessage="1" showErrorMessage="1" sqref="B2:B3" xr:uid="{00000000-0002-0000-0700-000000000000}">
      <formula1>"À Definir,Risco Institucional,Risco do Contrato,Risco Específico"</formula1>
    </dataValidation>
    <dataValidation type="list" allowBlank="1" showInputMessage="1" showErrorMessage="1" sqref="C2:C3" xr:uid="{00000000-0002-0000-0700-000001000000}">
      <formula1>"Pessoas,Processos de trabalho,Sistemas e Tecnologias,Infraestrutura,Fatores externos"</formula1>
    </dataValidation>
  </dataValidation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Y103"/>
  <sheetViews>
    <sheetView showGridLines="0" topLeftCell="A12" zoomScale="90" zoomScaleNormal="90" workbookViewId="0">
      <selection activeCell="H27" sqref="H27"/>
    </sheetView>
  </sheetViews>
  <sheetFormatPr defaultColWidth="0" defaultRowHeight="15" zeroHeight="1" x14ac:dyDescent="0.25"/>
  <cols>
    <col min="1" max="1" width="6" customWidth="1"/>
    <col min="2" max="2" width="20.42578125" customWidth="1"/>
    <col min="3" max="3" width="6.85546875" customWidth="1"/>
    <col min="4" max="8" width="30.7109375" customWidth="1"/>
    <col min="9" max="9" width="5.28515625" customWidth="1"/>
    <col min="10" max="10" width="16" hidden="1" customWidth="1"/>
    <col min="11" max="37" width="6.7109375" hidden="1" customWidth="1"/>
    <col min="38" max="38" width="10.140625" hidden="1" customWidth="1"/>
    <col min="39" max="39" width="10.5703125" hidden="1" customWidth="1"/>
    <col min="40" max="40" width="10.28515625" hidden="1" customWidth="1"/>
    <col min="41" max="41" width="11.42578125" hidden="1" customWidth="1"/>
    <col min="42" max="42" width="13.42578125" hidden="1" customWidth="1"/>
    <col min="43" max="43" width="6.7109375" hidden="1" customWidth="1"/>
    <col min="44" max="44" width="16" hidden="1" customWidth="1"/>
    <col min="45" max="68" width="6.7109375" hidden="1" customWidth="1"/>
    <col min="69" max="69" width="8.7109375" hidden="1" customWidth="1"/>
    <col min="70" max="71" width="5.7109375" hidden="1" customWidth="1"/>
    <col min="72" max="72" width="10.140625" hidden="1" customWidth="1"/>
    <col min="73" max="74" width="12.5703125" hidden="1" customWidth="1"/>
    <col min="75" max="75" width="13.28515625" hidden="1" customWidth="1"/>
    <col min="76" max="76" width="13.140625" hidden="1" customWidth="1"/>
    <col min="77" max="77" width="6.7109375" hidden="1" customWidth="1"/>
    <col min="78" max="16384" width="9.140625" hidden="1"/>
  </cols>
  <sheetData>
    <row r="1" spans="1:44" ht="15.75" customHeight="1" x14ac:dyDescent="0.25">
      <c r="D1" s="378" t="s">
        <v>1137</v>
      </c>
      <c r="E1" s="378"/>
      <c r="F1" s="378"/>
      <c r="G1" s="378"/>
      <c r="H1" s="378"/>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row>
    <row r="2" spans="1:44" ht="15.75" customHeight="1" x14ac:dyDescent="0.25">
      <c r="D2" s="378" t="s">
        <v>698</v>
      </c>
      <c r="E2" s="378"/>
      <c r="F2" s="378"/>
      <c r="G2" s="378"/>
      <c r="H2" s="378"/>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row>
    <row r="3" spans="1:44" ht="15.75" customHeight="1" x14ac:dyDescent="0.25">
      <c r="D3" s="378" t="str">
        <f>[1]capa!C15</f>
        <v>Responsável pela formalização da demanda (RILC)</v>
      </c>
      <c r="E3" s="378"/>
      <c r="F3" s="378"/>
      <c r="G3" s="378"/>
      <c r="H3" s="378"/>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4"/>
      <c r="AK3" s="154"/>
      <c r="AL3" s="154"/>
      <c r="AM3" s="154"/>
      <c r="AN3" s="154"/>
      <c r="AO3" s="154"/>
      <c r="AP3" s="154"/>
      <c r="AQ3" s="154"/>
      <c r="AR3" s="154"/>
    </row>
    <row r="4" spans="1:44" ht="12" customHeight="1" thickBot="1" x14ac:dyDescent="0.3">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row>
    <row r="5" spans="1:44" ht="20.25" customHeight="1" thickBot="1" x14ac:dyDescent="0.3">
      <c r="A5" s="379" t="s">
        <v>1138</v>
      </c>
      <c r="B5" s="380"/>
      <c r="C5" s="380"/>
      <c r="D5" s="380"/>
      <c r="E5" s="380"/>
      <c r="F5" s="380"/>
      <c r="G5" s="380"/>
      <c r="H5" s="380"/>
      <c r="I5" s="381"/>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5" customHeight="1" thickBot="1" x14ac:dyDescent="0.3">
      <c r="A6" s="372" t="str">
        <f>Capa!A11</f>
        <v>PROCESSO:</v>
      </c>
      <c r="B6" s="373"/>
      <c r="C6" s="374"/>
      <c r="D6" s="375" t="str">
        <f>Capa!C11</f>
        <v xml:space="preserve">59550.000861/2024-90-e </v>
      </c>
      <c r="E6" s="376"/>
      <c r="F6" s="376"/>
      <c r="G6" s="376"/>
      <c r="H6" s="376"/>
      <c r="I6" s="377"/>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row>
    <row r="7" spans="1:44" ht="33.75" customHeight="1" thickBot="1" x14ac:dyDescent="0.3">
      <c r="A7" s="372" t="str">
        <f>Capa!A12</f>
        <v>OBJETO DA CONTRATAÇÃO:</v>
      </c>
      <c r="B7" s="373"/>
      <c r="C7" s="374"/>
      <c r="D7" s="375" t="str">
        <f>Capa!C12</f>
        <v>CONTRATAÇÃO DE SERVIÇOS DE EXECUÇÃO DE CAPA ASFÁLTICA COM CONCRETO BETUMINOSO USINADO A QUENTE (CBUQ), EM VIAS DE DIVERSOS MUNICÍPIOS INSERIDOS NA ÁREA DE ATUAÇÃO DA 5ª SUPERINTENDÊNCIA REGIONAL DA CODEVASF, NO ESTADO DE ALAGOAS.</v>
      </c>
      <c r="E7" s="376"/>
      <c r="F7" s="376"/>
      <c r="G7" s="376"/>
      <c r="H7" s="376"/>
      <c r="I7" s="37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row>
    <row r="8" spans="1:44" ht="53.25" customHeight="1" thickBot="1" x14ac:dyDescent="0.3">
      <c r="A8" s="372" t="str">
        <f>Capa!A13</f>
        <v>OBJETIVO DA CONTRATAÇÃO:</v>
      </c>
      <c r="B8" s="373"/>
      <c r="C8" s="374"/>
      <c r="D8" s="375" t="str">
        <f>Capa!C13</f>
        <v>Os serviços pavimentação de vias facilitará o trânsito de veículos e pessoas, com o escoamento adequado das águas pluviais, preservação do pavimento, conforto ao rolamento e segurança aos usuários, contribuindo para a melhoria da qualidade de vida dos moradores beneficiados pela ação, por consequência para o desenvolvimento dos municípios.</v>
      </c>
      <c r="E8" s="376"/>
      <c r="F8" s="376"/>
      <c r="G8" s="376"/>
      <c r="H8" s="376"/>
      <c r="I8" s="377"/>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row>
    <row r="9" spans="1:44" ht="18.75" customHeight="1" thickBot="1" x14ac:dyDescent="0.3">
      <c r="A9" s="372" t="str">
        <f>Capa!A14</f>
        <v>LOCAL DE EXECUÇÃO:</v>
      </c>
      <c r="B9" s="373"/>
      <c r="C9" s="374"/>
      <c r="D9" s="375" t="str">
        <f>Capa!C14</f>
        <v>DIVERSOS MUNICÍPIOS INSERIDOS NA ÁREA DE ATUAÇÃO DA CODEVASF NO ESTADO ALAGOAS.</v>
      </c>
      <c r="E9" s="376"/>
      <c r="F9" s="376"/>
      <c r="G9" s="376"/>
      <c r="H9" s="376"/>
      <c r="I9" s="377"/>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row>
    <row r="10" spans="1:44" ht="15" customHeight="1" thickBot="1" x14ac:dyDescent="0.3">
      <c r="A10" s="372" t="str">
        <f>Capa!A15</f>
        <v>ÁREA/UNIDADE SUPRIDORA:</v>
      </c>
      <c r="B10" s="373"/>
      <c r="C10" s="374"/>
      <c r="D10" s="375" t="str">
        <f>Capa!C15</f>
        <v>5ª/GRD/UEP</v>
      </c>
      <c r="E10" s="376"/>
      <c r="F10" s="376"/>
      <c r="G10" s="376"/>
      <c r="H10" s="376"/>
      <c r="I10" s="37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row>
    <row r="11" spans="1:44" ht="15.75" customHeight="1" thickBot="1" x14ac:dyDescent="0.3">
      <c r="A11" s="372" t="str">
        <f>Capa!A16</f>
        <v>ÁREA/UNIDADE DEMANDANTE:</v>
      </c>
      <c r="B11" s="373"/>
      <c r="C11" s="374"/>
      <c r="D11" s="375" t="str">
        <f>Capa!C16</f>
        <v>5ª/GRD</v>
      </c>
      <c r="E11" s="376"/>
      <c r="F11" s="376"/>
      <c r="G11" s="376"/>
      <c r="H11" s="376"/>
      <c r="I11" s="377"/>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row>
    <row r="12" spans="1:44" ht="15.75" customHeight="1" x14ac:dyDescent="0.25">
      <c r="A12" s="159"/>
      <c r="B12" s="159"/>
      <c r="C12" s="159"/>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row>
    <row r="13" spans="1:44" ht="30" hidden="1" customHeight="1" thickBot="1" x14ac:dyDescent="0.3">
      <c r="A13" s="160"/>
      <c r="B13" s="389" t="s">
        <v>1139</v>
      </c>
      <c r="C13" s="390"/>
      <c r="D13" s="391"/>
      <c r="E13" s="391"/>
      <c r="F13" s="391"/>
      <c r="G13" s="391"/>
      <c r="H13" s="392"/>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row>
    <row r="14" spans="1:44" ht="80.099999999999994" hidden="1" customHeight="1" thickBot="1" x14ac:dyDescent="0.3">
      <c r="A14" s="382" t="s">
        <v>1140</v>
      </c>
      <c r="B14" s="161" t="s">
        <v>1026</v>
      </c>
      <c r="C14" s="162">
        <v>5</v>
      </c>
      <c r="D14" s="163" t="e">
        <f>O51&amp;"  "&amp;O52&amp;"  "&amp;O53&amp;"  "&amp;O54&amp;"  "&amp;O55&amp;"  "&amp;O56&amp;"  "&amp;O57&amp;"  "&amp;O58&amp;"  "&amp;O59&amp;"  "&amp;O60&amp;"  "&amp;O61&amp;"  "&amp;O62&amp;"  "&amp;O64&amp;"  "&amp;O63&amp;"  "&amp;O65&amp;"  "&amp;O66&amp;"  "&amp;O67&amp;"  "&amp;O68&amp;"  "&amp;O69&amp;"  "&amp;O70&amp;"  "&amp;O71&amp;"  "&amp;O72&amp;"  "&amp;O73&amp;"  "&amp;O74&amp;"  "&amp;O75&amp;"  "&amp;O76&amp;"  "&amp;O77&amp;"  "&amp;O78&amp;"  "&amp;O79&amp;"  "&amp;O80&amp;"  "&amp;O81&amp;"  "&amp;O82&amp;"  "&amp;O83&amp;"  "&amp;O84&amp;"  "&amp;O85&amp;"  "&amp;O86&amp;"  "&amp;O87&amp;"  "&amp;O88&amp;"  "&amp;O89&amp;"  "&amp;O90&amp;"  "&amp;O91&amp;"  "&amp;O92&amp;"  "&amp;O93&amp;"  "&amp;O94&amp;"  "&amp;O95&amp;"  "&amp;O96&amp;"  "&amp;O97&amp;"  "&amp;O98&amp;"  "&amp;O99&amp;"  "&amp;O100</f>
        <v>#REF!</v>
      </c>
      <c r="E14" s="163" t="e">
        <f>T51&amp;"  "&amp;T52&amp;"  "&amp;T53&amp;"  "&amp;T54&amp;"  "&amp;T55&amp;"  "&amp;T56&amp;"  "&amp;T57&amp;"  "&amp;T58&amp;"  "&amp;T59&amp;"  "&amp;T60&amp;"  "&amp;T61&amp;"  "&amp;T62&amp;"  "&amp;T64&amp;"  "&amp;T63&amp;"  "&amp;T65&amp;"  "&amp;T66&amp;"  "&amp;T67&amp;"  "&amp;T68&amp;"  "&amp;T69&amp;"  "&amp;T70&amp;"  "&amp;T71&amp;"  "&amp;T72&amp;"  "&amp;T73&amp;"  "&amp;T74&amp;"  "&amp;T75&amp;"  "&amp;T76&amp;"  "&amp;T77&amp;"  "&amp;T78&amp;"  "&amp;T79&amp;"  "&amp;T80&amp;"  "&amp;T81&amp;"  "&amp;T82&amp;"  "&amp;T83&amp;"  "&amp;T84&amp;"  "&amp;T85&amp;"  "&amp;T86&amp;"  "&amp;T87&amp;"  "&amp;T88&amp;"  "&amp;T89&amp;"  "&amp;T90&amp;"  "&amp;T91&amp;"  "&amp;T92&amp;"  "&amp;T93&amp;"  "&amp;T94&amp;"  "&amp;T95&amp;"  "&amp;T96&amp;"  "&amp;T97&amp;"  "&amp;T98&amp;"  "&amp;T99&amp;"  "&amp;T100</f>
        <v>#REF!</v>
      </c>
      <c r="F14" s="164" t="e">
        <f>Y51&amp;"  "&amp;Y52&amp;"  "&amp;Y53&amp;"  "&amp;Y54&amp;"  "&amp;Y55&amp;"  "&amp;Y56&amp;"  "&amp;Y57&amp;"  "&amp;Y58&amp;"  "&amp;Y59&amp;"  "&amp;Y60&amp;"  "&amp;Y61&amp;"  "&amp;Y62&amp;"  "&amp;Y64&amp;"  "&amp;Y63&amp;"  "&amp;Y65&amp;"  "&amp;Y66&amp;"  "&amp;Y67&amp;"  "&amp;Y68&amp;"  "&amp;Y69&amp;"  "&amp;Y70&amp;"  "&amp;Y71&amp;"  "&amp;Y72&amp;"  "&amp;Y73&amp;"  "&amp;Y74&amp;"  "&amp;Y75&amp;"  "&amp;Y76&amp;"  "&amp;Y77&amp;"  "&amp;Y78&amp;"  "&amp;Y79&amp;"  "&amp;Y80&amp;"  "&amp;Y81&amp;"  "&amp;Y82&amp;"  "&amp;Y83&amp;"  "&amp;Y84&amp;"  "&amp;Y85&amp;"  "&amp;Y86&amp;"  "&amp;Y87&amp;"  "&amp;Y88&amp;"  "&amp;Y89&amp;"  "&amp;Y90&amp;"  "&amp;Y91&amp;"  "&amp;Y92&amp;"  "&amp;Y93&amp;"  "&amp;Y94&amp;"  "&amp;Y95&amp;"  "&amp;Y96&amp;"  "&amp;Y97&amp;"  "&amp;Y98&amp;"  "&amp;Y99&amp;"  "&amp;Y100</f>
        <v>#REF!</v>
      </c>
      <c r="G14" s="165" t="e">
        <f>AD51&amp;"  "&amp;AD52&amp;"  "&amp;AD53&amp;"  "&amp;AD54&amp;"  "&amp;AD55&amp;"  "&amp;AD56&amp;"  "&amp;AD57&amp;"  "&amp;AD58&amp;"  "&amp;AD59&amp;"  "&amp;AD60&amp;"  "&amp;AD61&amp;"  "&amp;AD62&amp;"  "&amp;AD64&amp;"  "&amp;AD63&amp;"  "&amp;AD65&amp;"  "&amp;AD66&amp;"  "&amp;AD67&amp;"  "&amp;AD68&amp;"  "&amp;AD69&amp;"  "&amp;AD70&amp;"  "&amp;AD71&amp;"  "&amp;AD72&amp;"  "&amp;AD73&amp;"  "&amp;AD74&amp;"  "&amp;AD75&amp;"  "&amp;AD76&amp;"  "&amp;AD77&amp;"  "&amp;AD78&amp;"  "&amp;AD79&amp;"  "&amp;AD80&amp;"  "&amp;AD81&amp;"  "&amp;AD82&amp;"  "&amp;AD83&amp;"  "&amp;AD84&amp;"  "&amp;AD85&amp;"  "&amp;AD86&amp;"  "&amp;AD87&amp;"  "&amp;AD88&amp;"  "&amp;AD89&amp;"  "&amp;AD90&amp;"  "&amp;AD91&amp;"  "&amp;AD92&amp;"  "&amp;AD93&amp;"  "&amp;AD94&amp;"  "&amp;AD95&amp;"  "&amp;AD96&amp;"  "&amp;AD97&amp;"  "&amp;AD98&amp;"  "&amp;AD99&amp;"  "&amp;AD100</f>
        <v>#REF!</v>
      </c>
      <c r="H14" s="165" t="e">
        <f>AI51&amp;"  "&amp;AI52&amp;"  "&amp;AI53&amp;"  "&amp;AI54&amp;"  "&amp;AI55&amp;"  "&amp;AI56&amp;"  "&amp;AI57&amp;"  "&amp;AI58&amp;"  "&amp;AI59&amp;"  "&amp;AI60&amp;"  "&amp;AI61&amp;"  "&amp;AI62&amp;"  "&amp;AI64&amp;"  "&amp;AI63&amp;"  "&amp;AI65&amp;"  "&amp;AI66&amp;"  "&amp;AI67&amp;"  "&amp;AI68&amp;"  "&amp;AI69&amp;"  "&amp;AI70&amp;"  "&amp;AI71&amp;"  "&amp;AI72&amp;"  "&amp;AI73&amp;"  "&amp;AI74&amp;"  "&amp;AI75&amp;"  "&amp;AI76&amp;"  "&amp;AI77&amp;"  "&amp;AI78&amp;"  "&amp;AI79&amp;"  "&amp;AI80&amp;"  "&amp;AI81&amp;"  "&amp;AI82&amp;"  "&amp;AI83&amp;"  "&amp;AI84&amp;"  "&amp;AI85&amp;"  "&amp;AI86&amp;"  "&amp;AI87&amp;"  "&amp;AI88&amp;"  "&amp;AI89&amp;"  "&amp;AI90&amp;"  "&amp;AI91&amp;"  "&amp;AI92&amp;"  "&amp;AI93&amp;"  "&amp;AI94&amp;"  "&amp;AI95&amp;"  "&amp;AI96&amp;"  "&amp;AI97&amp;"  "&amp;AI98&amp;"  "&amp;AI99&amp;"  "&amp;AI100</f>
        <v>#REF!</v>
      </c>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row>
    <row r="15" spans="1:44" ht="80.099999999999994" hidden="1" customHeight="1" thickTop="1" thickBot="1" x14ac:dyDescent="0.3">
      <c r="A15" s="383"/>
      <c r="B15" s="166" t="s">
        <v>197</v>
      </c>
      <c r="C15" s="162">
        <v>4</v>
      </c>
      <c r="D15" s="167" t="e">
        <f>N51&amp;"  "&amp;N52&amp;"  "&amp;N53&amp;"  "&amp;N54&amp;"  "&amp;N55&amp;"  "&amp;N56&amp;"  "&amp;N57&amp;"  "&amp;N58&amp;"  "&amp;N59&amp;"  "&amp;N60&amp;"  "&amp;N61&amp;"  "&amp;N62&amp;"  "&amp;N64&amp;"  "&amp;N63&amp;"  "&amp;N65&amp;"  "&amp;N66&amp;"  "&amp;N67&amp;"  "&amp;N68&amp;"  "&amp;N69&amp;"  "&amp;N70&amp;"  "&amp;N71&amp;"  "&amp;N72&amp;"  "&amp;N73&amp;"  "&amp;N74&amp;"  "&amp;N75&amp;"  "&amp;N76&amp;"  "&amp;N77&amp;"  "&amp;N78&amp;"  "&amp;N79&amp;"  "&amp;N80&amp;"  "&amp;N81&amp;"  "&amp;N82&amp;"  "&amp;N83&amp;"  "&amp;N84&amp;"  "&amp;N85&amp;"  "&amp;N86&amp;"  "&amp;N87&amp;"  "&amp;N88&amp;"  "&amp;N89&amp;"  "&amp;N90&amp;"  "&amp;N91&amp;"  "&amp;N92&amp;"  "&amp;N93&amp;"  "&amp;N94&amp;"  "&amp;N95&amp;"  "&amp;N96&amp;"  "&amp;N97&amp;"  "&amp;N98&amp;"  "&amp;N99&amp;"  "&amp;N100</f>
        <v>#REF!</v>
      </c>
      <c r="E15" s="163" t="e">
        <f>S51&amp;"  "&amp;S52&amp;"  "&amp;S53&amp;"  "&amp;S54&amp;"  "&amp;S55&amp;"  "&amp;S56&amp;"  "&amp;S57&amp;"  "&amp;S58&amp;"  "&amp;S59&amp;"  "&amp;S60&amp;"  "&amp;S61&amp;"  "&amp;S62&amp;"  "&amp;S64&amp;"  "&amp;S63&amp;"  "&amp;S65&amp;"  "&amp;S66&amp;"  "&amp;S67&amp;"  "&amp;S68&amp;"  "&amp;S69&amp;"  "&amp;S70&amp;"  "&amp;S71&amp;"  "&amp;S72&amp;"  "&amp;S73&amp;"  "&amp;S74&amp;"  "&amp;S75&amp;"  "&amp;S76&amp;"  "&amp;S77&amp;"  "&amp;S78&amp;"  "&amp;S79&amp;"  "&amp;S80&amp;"  "&amp;S81&amp;"  "&amp;S82&amp;"  "&amp;S83&amp;"  "&amp;S84&amp;"  "&amp;S85&amp;"  "&amp;S86&amp;"  "&amp;S87&amp;"  "&amp;S88&amp;"  "&amp;S89&amp;"  "&amp;S90&amp;"  "&amp;S91&amp;"  "&amp;S92&amp;"  "&amp;S93&amp;"  "&amp;S94&amp;"  "&amp;S95&amp;"  "&amp;S96&amp;"  "&amp;S97&amp;"  "&amp;S98&amp;"  "&amp;S99&amp;"  "&amp;S100</f>
        <v>#REF!</v>
      </c>
      <c r="F15" s="164" t="e">
        <f>X51&amp;"  "&amp;X52&amp;"  "&amp;X53&amp;"  "&amp;X54&amp;"  "&amp;X55&amp;"  "&amp;X56&amp;"  "&amp;X57&amp;"  "&amp;X58&amp;"  "&amp;X59&amp;"  "&amp;X60&amp;"  "&amp;X61&amp;"  "&amp;X62&amp;"  "&amp;X64&amp;"  "&amp;X63&amp;"  "&amp;X65&amp;"  "&amp;X66&amp;"  "&amp;X67&amp;"  "&amp;X68&amp;"  "&amp;X69&amp;"  "&amp;X70&amp;"  "&amp;X71&amp;"  "&amp;X72&amp;"  "&amp;X73&amp;"  "&amp;X74&amp;"  "&amp;X75&amp;"  "&amp;X76&amp;"  "&amp;X77&amp;"  "&amp;X78&amp;"  "&amp;X79&amp;"  "&amp;X80&amp;"  "&amp;X81&amp;"  "&amp;X82&amp;"  "&amp;X83&amp;"  "&amp;X84&amp;"  "&amp;X85&amp;"  "&amp;X86&amp;"  "&amp;X87&amp;"  "&amp;X88&amp;"  "&amp;X89&amp;"  "&amp;X90&amp;"  "&amp;X91&amp;"  "&amp;X92&amp;"  "&amp;X93&amp;"  "&amp;X94&amp;"  "&amp;X95&amp;"  "&amp;X96&amp;"  "&amp;X97&amp;"  "&amp;X98&amp;"  "&amp;X99&amp;"  "&amp;X100</f>
        <v>#REF!</v>
      </c>
      <c r="G15" s="164" t="e">
        <f>AC51&amp;"  "&amp;AC52&amp;"  "&amp;AC53&amp;"  "&amp;AC54&amp;"  "&amp;AC55&amp;"  "&amp;AC56&amp;"  "&amp;AC57&amp;"  "&amp;AC58&amp;"  "&amp;AC59&amp;"  "&amp;AC60&amp;"  "&amp;AC61&amp;"  "&amp;AC62&amp;"  "&amp;AC64&amp;"  "&amp;AC63&amp;"  "&amp;AC65&amp;"  "&amp;AC66&amp;"  "&amp;AC67&amp;"  "&amp;AC68&amp;"  "&amp;AC69&amp;"  "&amp;AC70&amp;"  "&amp;AC71&amp;"  "&amp;AC72&amp;"  "&amp;AC73&amp;"  "&amp;AC74&amp;"  "&amp;AC75&amp;"  "&amp;AC76&amp;"  "&amp;AC77&amp;"  "&amp;AC78&amp;"  "&amp;AC79&amp;"  "&amp;AC80&amp;"  "&amp;AC81&amp;"  "&amp;AC82&amp;"  "&amp;AC83&amp;"  "&amp;AC84&amp;"  "&amp;AC85&amp;"  "&amp;AC86&amp;"  "&amp;AC87&amp;"  "&amp;AC88&amp;"  "&amp;AC89&amp;"  "&amp;AC90&amp;"  "&amp;AC91&amp;"  "&amp;AC92&amp;"  "&amp;AC93&amp;"  "&amp;AC94&amp;"  "&amp;AC95&amp;"  "&amp;AC96&amp;"  "&amp;AC97&amp;"  "&amp;AC98&amp;"  "&amp;AC99&amp;"  "&amp;AC100</f>
        <v>#REF!</v>
      </c>
      <c r="H15" s="165" t="e">
        <f>AH51&amp;"  "&amp;AH52&amp;"  "&amp;AH53&amp;"  "&amp;AH54&amp;"  "&amp;AH55&amp;"  "&amp;AH56&amp;"  "&amp;AH57&amp;"  "&amp;AH58&amp;"  "&amp;AH59&amp;"  "&amp;AH60&amp;"  "&amp;AH61&amp;"  "&amp;AH62&amp;"  "&amp;AH64&amp;"  "&amp;AH63&amp;"  "&amp;AH65&amp;"  "&amp;AH66&amp;"  "&amp;AH67&amp;"  "&amp;AH68&amp;"  "&amp;AH69&amp;"  "&amp;AH70&amp;"  "&amp;AH71&amp;"  "&amp;AH72&amp;"  "&amp;AH73&amp;"  "&amp;AH74&amp;"  "&amp;AH75&amp;"  "&amp;AH76&amp;"  "&amp;AH77&amp;"  "&amp;AH78&amp;"  "&amp;AH79&amp;"  "&amp;AH80&amp;"  "&amp;AH81&amp;"  "&amp;AH82&amp;"  "&amp;AH83&amp;"  "&amp;AH84&amp;"  "&amp;AH85&amp;"  "&amp;AH86&amp;"  "&amp;AH87&amp;"  "&amp;AH88&amp;"  "&amp;AH89&amp;"  "&amp;AH90&amp;"  "&amp;AH91&amp;"  "&amp;AH92&amp;"  "&amp;AH93&amp;"  "&amp;AH94&amp;"  "&amp;AH95&amp;"  "&amp;AH96&amp;"  "&amp;AH97&amp;"  "&amp;AH98&amp;"  "&amp;AH99&amp;"  "&amp;AH100</f>
        <v>#REF!</v>
      </c>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row>
    <row r="16" spans="1:44" ht="80.099999999999994" hidden="1" customHeight="1" thickTop="1" thickBot="1" x14ac:dyDescent="0.3">
      <c r="A16" s="383"/>
      <c r="B16" s="168" t="s">
        <v>192</v>
      </c>
      <c r="C16" s="162">
        <v>3</v>
      </c>
      <c r="D16" s="167" t="e">
        <f>M51&amp;"  "&amp;M52&amp;"  "&amp;M53&amp;"  "&amp;M54&amp;"  "&amp;M55&amp;"  "&amp;M56&amp;"  "&amp;M57&amp;"  "&amp;M58&amp;"  "&amp;M59&amp;"  "&amp;M60&amp;"  "&amp;M61&amp;"  "&amp;M62&amp;"  "&amp;M64&amp;"  "&amp;M63&amp;"  "&amp;M65&amp;"  "&amp;M66&amp;"  "&amp;M67&amp;"  "&amp;M68&amp;"  "&amp;M69&amp;"  "&amp;M70&amp;"  "&amp;M71&amp;"  "&amp;M72&amp;"  "&amp;M73&amp;"  "&amp;M74&amp;"  "&amp;M75&amp;"  "&amp;M76&amp;"  "&amp;M77&amp;"  "&amp;M78&amp;"  "&amp;M79&amp;"  "&amp;M80&amp;"  "&amp;M81&amp;"  "&amp;M82&amp;"  "&amp;M83&amp;"  "&amp;M84&amp;"  "&amp;M85&amp;"  "&amp;M86&amp;"  "&amp;M87&amp;"  "&amp;M88&amp;"  "&amp;M89&amp;"  "&amp;M90&amp;"  "&amp;M91&amp;"  "&amp;M92&amp;"  "&amp;M93&amp;"  "&amp;M94&amp;"  "&amp;M95&amp;"  "&amp;M96&amp;"  "&amp;M97&amp;"  "&amp;M98&amp;"  "&amp;M99&amp;"  "&amp;M100</f>
        <v>#REF!</v>
      </c>
      <c r="E16" s="163" t="e">
        <f>R51&amp;"  "&amp;R52&amp;"  "&amp;R53&amp;"  "&amp;R54&amp;"  "&amp;R55&amp;"  "&amp;R56&amp;"  "&amp;R57&amp;"  "&amp;R58&amp;"  "&amp;R59&amp;"  "&amp;R60&amp;"  "&amp;R61&amp;"  "&amp;R62&amp;"  "&amp;R64&amp;"  "&amp;R63&amp;"  "&amp;R65&amp;"  "&amp;R66&amp;"  "&amp;R67&amp;"  "&amp;R68&amp;"  "&amp;R69&amp;"  "&amp;R70&amp;"  "&amp;R71&amp;"  "&amp;R72&amp;"  "&amp;R73&amp;"  "&amp;R74&amp;"  "&amp;R75&amp;"  "&amp;R76&amp;"  "&amp;R77&amp;"  "&amp;R78&amp;"  "&amp;R79&amp;"  "&amp;R80&amp;"  "&amp;R81&amp;"  "&amp;R82&amp;"  "&amp;R83&amp;"  "&amp;R84&amp;"  "&amp;R85&amp;"  "&amp;R86&amp;"  "&amp;R87&amp;"  "&amp;R88&amp;"  "&amp;R89&amp;"  "&amp;R90&amp;"  "&amp;R91&amp;"  "&amp;R92&amp;"  "&amp;R93&amp;"  "&amp;R94&amp;"  "&amp;R95&amp;"  "&amp;R96&amp;"  "&amp;R97&amp;"  "&amp;R98&amp;"  "&amp;R99&amp;"  "&amp;R100</f>
        <v>#REF!</v>
      </c>
      <c r="F16" s="163" t="e">
        <f>W51&amp;"  "&amp;W52&amp;"  "&amp;W53&amp;"  "&amp;W54&amp;"  "&amp;W55&amp;"  "&amp;W56&amp;"  "&amp;W57&amp;"  "&amp;W58&amp;"  "&amp;W59&amp;"  "&amp;W60&amp;"  "&amp;W61&amp;"  "&amp;W62&amp;"  "&amp;W64&amp;"  "&amp;W63&amp;"  "&amp;W65&amp;"  "&amp;W66&amp;"  "&amp;W67&amp;"  "&amp;W68&amp;"  "&amp;W69&amp;"  "&amp;W70&amp;"  "&amp;W71&amp;"  "&amp;W72&amp;"  "&amp;W73&amp;"  "&amp;W74&amp;"  "&amp;W75&amp;"  "&amp;W76&amp;"  "&amp;W77&amp;"  "&amp;W78&amp;"  "&amp;W79&amp;"  "&amp;W80&amp;"  "&amp;W81&amp;"  "&amp;W82&amp;"  "&amp;W83&amp;"  "&amp;W84&amp;"  "&amp;W85&amp;"  "&amp;W86&amp;"  "&amp;W87&amp;"  "&amp;W88&amp;"  "&amp;W89&amp;"  "&amp;W90&amp;"  "&amp;W91&amp;"  "&amp;W92&amp;"  "&amp;W93&amp;"  "&amp;W94&amp;"  "&amp;W95&amp;"  "&amp;W96&amp;"  "&amp;W97&amp;"  "&amp;W98&amp;"  "&amp;W99&amp;"  "&amp;W100</f>
        <v>#REF!</v>
      </c>
      <c r="G16" s="164" t="e">
        <f>AB51&amp;"  "&amp;AB52&amp;"  "&amp;AB53&amp;"  "&amp;AB54&amp;"  "&amp;AB55&amp;"  "&amp;AB56&amp;"  "&amp;AB57&amp;"  "&amp;AB58&amp;"  "&amp;AB59&amp;"  "&amp;AB60&amp;"  "&amp;AB61&amp;"  "&amp;AB62&amp;"  "&amp;AB64&amp;"  "&amp;AB63&amp;"  "&amp;AB65&amp;"  "&amp;AB66&amp;"  "&amp;AB67&amp;"  "&amp;AB68&amp;"  "&amp;AB69&amp;"  "&amp;AB70&amp;"  "&amp;AB71&amp;"  "&amp;AB72&amp;"  "&amp;AB73&amp;"  "&amp;AB74&amp;"  "&amp;AB75&amp;"  "&amp;AB76&amp;"  "&amp;AB77&amp;"  "&amp;AB78&amp;"  "&amp;AB79&amp;"  "&amp;AB80&amp;"  "&amp;AB81&amp;"  "&amp;AB82&amp;"  "&amp;AB83&amp;"  "&amp;AB84&amp;"  "&amp;AB85&amp;"  "&amp;AB86&amp;"  "&amp;AB87&amp;"  "&amp;AB88&amp;"  "&amp;AB89&amp;"  "&amp;AB90&amp;"  "&amp;AB91&amp;"  "&amp;AB92&amp;"  "&amp;AB93&amp;"  "&amp;AB94&amp;"  "&amp;AB95&amp;"  "&amp;AB96&amp;"  "&amp;AB97&amp;"  "&amp;AB98&amp;"  "&amp;AB99&amp;"  "&amp;AB100</f>
        <v>#REF!</v>
      </c>
      <c r="H16" s="164" t="e">
        <f>AG51&amp;"  "&amp;AG52&amp;"  "&amp;AG53&amp;"  "&amp;AG54&amp;"  "&amp;AG55&amp;"  "&amp;AG56&amp;"  "&amp;AG57&amp;"  "&amp;AG58&amp;"  "&amp;AG59&amp;"  "&amp;AG60&amp;"  "&amp;AG61&amp;"  "&amp;AG62&amp;"  "&amp;AG64&amp;"  "&amp;AG63&amp;"  "&amp;AG65&amp;"  "&amp;AG66&amp;"  "&amp;AG67&amp;"  "&amp;AG68&amp;"  "&amp;AG69&amp;"  "&amp;AG70&amp;"  "&amp;AG71&amp;"  "&amp;AG72&amp;"  "&amp;AG73&amp;"  "&amp;AG74&amp;"  "&amp;AG75&amp;"  "&amp;AG76&amp;"  "&amp;AG77&amp;"  "&amp;AG78&amp;"  "&amp;AG79&amp;"  "&amp;AG80&amp;"  "&amp;AG81&amp;"  "&amp;AG82&amp;"  "&amp;AG83&amp;"  "&amp;AG84&amp;"  "&amp;AG85&amp;"  "&amp;AG86&amp;"  "&amp;AG87&amp;"  "&amp;AG88&amp;"  "&amp;AG89&amp;"  "&amp;AG90&amp;"  "&amp;AG91&amp;"  "&amp;AG92&amp;"  "&amp;AG93&amp;"  "&amp;AG94&amp;"  "&amp;AG95&amp;"  "&amp;AG96&amp;"  "&amp;AG97&amp;"  "&amp;AG98&amp;"  "&amp;AG99&amp;"  "&amp;AG100</f>
        <v>#REF!</v>
      </c>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row>
    <row r="17" spans="1:44" ht="80.099999999999994" hidden="1" customHeight="1" thickTop="1" thickBot="1" x14ac:dyDescent="0.3">
      <c r="A17" s="383"/>
      <c r="B17" s="169" t="s">
        <v>190</v>
      </c>
      <c r="C17" s="162">
        <v>2</v>
      </c>
      <c r="D17" s="167" t="e">
        <f>L51&amp;"  "&amp;L52&amp;"  "&amp;L53&amp;"  "&amp;L54&amp;"  "&amp;L55&amp;"  "&amp;L56&amp;"  "&amp;L57&amp;"  "&amp;L58&amp;"  "&amp;L59&amp;"  "&amp;L60&amp;"  "&amp;L61&amp;"  "&amp;L62&amp;"  "&amp;L63&amp;"  "&amp;L64&amp;"  "&amp;L65&amp;"  "&amp;L66&amp;"  "&amp;L67&amp;"  "&amp;L68&amp;"  "&amp;L69&amp;"  "&amp;L70&amp;"  "&amp;L71&amp;"  "&amp;L72&amp;"  "&amp;L73&amp;"  "&amp;L74&amp;"  "&amp;L75&amp;"  "&amp;L76&amp;"  "&amp;L77&amp;"  "&amp;L78&amp;"  "&amp;L79&amp;"  "&amp;L80&amp;"  "&amp;L81&amp;"  "&amp;L82&amp;"  "&amp;L83&amp;"  "&amp;L84&amp;"  "&amp;L85&amp;"  "&amp;L86&amp;"  "&amp;L87&amp;"  "&amp;L88&amp;"  "&amp;L89&amp;"  "&amp;L90&amp;"  "&amp;L91&amp;"  "&amp;L92&amp;"  "&amp;L93&amp;"  "&amp;L94&amp;"  "&amp;L95&amp;"  "&amp;L96&amp;"  "&amp;L97&amp;"  "&amp;L98&amp;"  "&amp;L99&amp;"  "&amp;L100</f>
        <v>#REF!</v>
      </c>
      <c r="E17" s="167" t="e">
        <f>Q51&amp;"  "&amp;Q52&amp;"  "&amp;Q53&amp;"  "&amp;Q54&amp;"  "&amp;Q55&amp;"  "&amp;Q56&amp;"  "&amp;Q57&amp;"  "&amp;Q58&amp;"  "&amp;Q59&amp;"  "&amp;Q60&amp;"  "&amp;Q61&amp;"  "&amp;Q62&amp;"  "&amp;Q64&amp;"  "&amp;Q63&amp;"  "&amp;Q65&amp;"  "&amp;Q66&amp;"  "&amp;Q67&amp;"  "&amp;Q68&amp;"  "&amp;Q69&amp;"  "&amp;Q70&amp;"  "&amp;Q71&amp;"  "&amp;Q72&amp;"  "&amp;Q73&amp;"  "&amp;Q74&amp;"  "&amp;Q75&amp;"  "&amp;Q76&amp;"  "&amp;Q77&amp;"  "&amp;Q78&amp;"  "&amp;Q79&amp;"  "&amp;Q80&amp;"  "&amp;Q81&amp;"  "&amp;Q82&amp;"  "&amp;Q83&amp;"  "&amp;Q84&amp;"  "&amp;Q85&amp;"  "&amp;Q86&amp;"  "&amp;Q87&amp;"  "&amp;Q88&amp;"  "&amp;Q89&amp;"  "&amp;Q90&amp;"  "&amp;Q91&amp;"  "&amp;Q92&amp;"  "&amp;Q93&amp;"  "&amp;Q94&amp;"  "&amp;Q95&amp;"  "&amp;Q96&amp;"  "&amp;Q97&amp;"  "&amp;Q98&amp;"  "&amp;Q99&amp;"  "&amp;Q100</f>
        <v>#REF!</v>
      </c>
      <c r="F17" s="163" t="e">
        <f>V51&amp;"  "&amp;V52&amp;"  "&amp;V53&amp;"  "&amp;V54&amp;"  "&amp;V55&amp;"  "&amp;V56&amp;"  "&amp;V57&amp;"  "&amp;V58&amp;"  "&amp;V59&amp;"  "&amp;V60&amp;"  "&amp;V61&amp;"  "&amp;V62&amp;"  "&amp;V64&amp;"  "&amp;V63&amp;"  "&amp;V65&amp;"  "&amp;V66&amp;"  "&amp;V67&amp;"  "&amp;V68&amp;"  "&amp;V69&amp;"  "&amp;V70&amp;"  "&amp;V71&amp;"  "&amp;V72&amp;"  "&amp;V73&amp;"  "&amp;V74&amp;"  "&amp;V75&amp;"  "&amp;V76&amp;"  "&amp;V77&amp;"  "&amp;V78&amp;"  "&amp;V79&amp;"  "&amp;V80&amp;"  "&amp;V81&amp;"  "&amp;V82&amp;"  "&amp;V83&amp;"  "&amp;V84&amp;"  "&amp;V85&amp;"  "&amp;V86&amp;"  "&amp;V87&amp;"  "&amp;V88&amp;"  "&amp;V89&amp;"  "&amp;V90&amp;"  "&amp;V91&amp;"  "&amp;V92&amp;"  "&amp;V93&amp;"  "&amp;V94&amp;"  "&amp;V95&amp;"  "&amp;V96&amp;"  "&amp;V97&amp;"  "&amp;V98&amp;"  "&amp;V99&amp;"  "&amp;V100</f>
        <v>#REF!</v>
      </c>
      <c r="G17" s="163" t="e">
        <f>AA51&amp;"  "&amp;AA52&amp;"  "&amp;AA53&amp;"  "&amp;AA54&amp;"  "&amp;AA55&amp;"  "&amp;AA56&amp;"  "&amp;AA57&amp;"  "&amp;AA58&amp;"  "&amp;AA59&amp;"  "&amp;AA60&amp;"  "&amp;AA61&amp;"  "&amp;AA62&amp;"  "&amp;AA64&amp;"  "&amp;AA63&amp;"  "&amp;AA65&amp;"  "&amp;AA66&amp;"  "&amp;AA67&amp;"  "&amp;AA68&amp;"  "&amp;AA69&amp;"  "&amp;AA70&amp;"  "&amp;AA71&amp;"  "&amp;AA72&amp;"  "&amp;AA73&amp;"  "&amp;AA74&amp;"  "&amp;AA75&amp;"  "&amp;AA76&amp;"  "&amp;AA77&amp;"  "&amp;AA78&amp;"  "&amp;AA79&amp;"  "&amp;AA80&amp;"  "&amp;AA81&amp;"  "&amp;AA82&amp;"  "&amp;AA83&amp;"  "&amp;AA84&amp;"  "&amp;AA85&amp;"  "&amp;AA86&amp;"  "&amp;AA87&amp;"  "&amp;AA88&amp;"  "&amp;AA89&amp;"  "&amp;AA90&amp;"  "&amp;AA91&amp;"  "&amp;AA92&amp;"  "&amp;AA93&amp;"  "&amp;AA94&amp;"  "&amp;AA95&amp;"  "&amp;AA96&amp;"  "&amp;AA97&amp;"  "&amp;AA98&amp;"  "&amp;AA99&amp;"  "&amp;AA100</f>
        <v>#REF!</v>
      </c>
      <c r="H17" s="163" t="e">
        <f>AF51&amp;"  "&amp;AF52&amp;"  "&amp;AF53&amp;"  "&amp;AF54&amp;"  "&amp;AF55&amp;"  "&amp;AF56&amp;"  "&amp;AF57&amp;"  "&amp;AF58&amp;"  "&amp;AF59&amp;"  "&amp;AF60&amp;"  "&amp;AF61&amp;"  "&amp;AF62&amp;"  "&amp;AF64&amp;"  "&amp;AF63&amp;"  "&amp;AF65&amp;"  "&amp;AF66&amp;"  "&amp;AF67&amp;"  "&amp;AF68&amp;"  "&amp;AF69&amp;"  "&amp;AF70&amp;"  "&amp;AF71&amp;"  "&amp;AF72&amp;"  "&amp;AF73&amp;"  "&amp;AF74&amp;"  "&amp;AF75&amp;"  "&amp;AF76&amp;"  "&amp;AF77&amp;"  "&amp;AF78&amp;"  "&amp;AF79&amp;"  "&amp;AF80&amp;"  "&amp;AF81&amp;"  "&amp;AF82&amp;"  "&amp;AF83&amp;"  "&amp;AF84&amp;"  "&amp;AF85&amp;"  "&amp;AF86&amp;"  "&amp;AF87&amp;"  "&amp;AF88&amp;"  "&amp;AF89&amp;"  "&amp;AF90&amp;"  "&amp;AF91&amp;"  "&amp;AF92&amp;"  "&amp;AF93&amp;"  "&amp;AF94&amp;"  "&amp;AF95&amp;"  "&amp;AF96&amp;"  "&amp;AF97&amp;"  "&amp;AF98&amp;"  "&amp;AF99&amp;"  "&amp;AF100</f>
        <v>#REF!</v>
      </c>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row>
    <row r="18" spans="1:44" ht="80.099999999999994" hidden="1" customHeight="1" thickTop="1" thickBot="1" x14ac:dyDescent="0.3">
      <c r="A18" s="384"/>
      <c r="B18" s="170" t="s">
        <v>191</v>
      </c>
      <c r="C18" s="162">
        <v>1</v>
      </c>
      <c r="D18" s="167" t="e">
        <f>K51&amp;"  "&amp;K52&amp;"  "&amp;K53&amp;"  "&amp;K54&amp;"  "&amp;K55&amp;"  "&amp;K56&amp;"  "&amp;K57&amp;"  "&amp;K58&amp;"  "&amp;K59&amp;"  "&amp;K60&amp;"  "&amp;K61&amp;"  "&amp;K62&amp;"  "&amp;K63&amp;"  "&amp;K64&amp;"  "&amp;K65&amp;"  "&amp;K66&amp;"  "&amp;K67&amp;"  "&amp;K68&amp;"  "&amp;K69&amp;"  "&amp;K70&amp;"  "&amp;K71&amp;"  "&amp;K72&amp;"  "&amp;K73&amp;"  "&amp;K74&amp;"  "&amp;K75&amp;"  "&amp;K76&amp;"  "&amp;K77&amp;"  "&amp;K78&amp;"  "&amp;K79&amp;"  "&amp;K80&amp;"  "&amp;K81&amp;"  "&amp;K82&amp;"  "&amp;K83&amp;"  "&amp;K84&amp;"  "&amp;K85&amp;"  "&amp;K86&amp;"  "&amp;K87&amp;"  "&amp;K88&amp;"  "&amp;K89&amp;"  "&amp;K90&amp;"  "&amp;K91&amp;"  "&amp;K92&amp;"  "&amp;K93&amp;"  "&amp;K94&amp;"  "&amp;K95&amp;"  "&amp;K96&amp;"  "&amp;K97&amp;"  "&amp;K98&amp;"  "&amp;K99&amp;"  "&amp;K100</f>
        <v>#REF!</v>
      </c>
      <c r="E18" s="167" t="e">
        <f>P51&amp;"  "&amp;P52&amp;"  "&amp;P53&amp;"  "&amp;P54&amp;"  "&amp;P55&amp;"  "&amp;P56&amp;"  "&amp;P57&amp;"  "&amp;P58&amp;"  "&amp;P59&amp;"  "&amp;P60&amp;"  "&amp;P61&amp;"  "&amp;P62&amp;"  "&amp;P64&amp;"  "&amp;P63&amp;"  "&amp;P65&amp;"  "&amp;P66&amp;"  "&amp;P67&amp;"  "&amp;P68&amp;"  "&amp;P69&amp;"  "&amp;P70&amp;"  "&amp;P71&amp;"  "&amp;P72&amp;"  "&amp;P73&amp;"  "&amp;P74&amp;"  "&amp;P75&amp;"  "&amp;P76&amp;"  "&amp;P77&amp;"  "&amp;P78&amp;"  "&amp;P79&amp;"  "&amp;P80&amp;"  "&amp;P81&amp;"  "&amp;P82&amp;"  "&amp;P83&amp;"  "&amp;P84&amp;"  "&amp;P85&amp;"  "&amp;P86&amp;"  "&amp;P87&amp;"  "&amp;P88&amp;"  "&amp;P89&amp;"  "&amp;P90&amp;"  "&amp;P91&amp;"  "&amp;P92&amp;"  "&amp;P93&amp;"  "&amp;P94&amp;"  "&amp;P95&amp;"  "&amp;P96&amp;"  "&amp;P97&amp;"  "&amp;P98&amp;"  "&amp;P99&amp;"  "&amp;P100</f>
        <v>#REF!</v>
      </c>
      <c r="F18" s="167" t="e">
        <f>U51&amp;"  "&amp;U52&amp;"  "&amp;U53&amp;"  "&amp;U54&amp;"  "&amp;U55&amp;"  "&amp;U56&amp;"  "&amp;U57&amp;"  "&amp;U58&amp;"  "&amp;U59&amp;"  "&amp;U60&amp;"  "&amp;U61&amp;"  "&amp;U62&amp;"  "&amp;U64&amp;"  "&amp;U63&amp;"  "&amp;U65&amp;"  "&amp;U66&amp;"  "&amp;U67&amp;"  "&amp;U68&amp;"  "&amp;U69&amp;"  "&amp;U70&amp;"  "&amp;U71&amp;"  "&amp;U72&amp;"  "&amp;U73&amp;"  "&amp;U74&amp;"  "&amp;U75&amp;"  "&amp;U76&amp;"  "&amp;U77&amp;"  "&amp;U78&amp;"  "&amp;U79&amp;"  "&amp;U80&amp;"  "&amp;U81&amp;"  "&amp;U82&amp;"  "&amp;U83&amp;"  "&amp;U84&amp;"  "&amp;U85&amp;"  "&amp;U86&amp;"  "&amp;U87&amp;"  "&amp;U88&amp;"  "&amp;U89&amp;"  "&amp;U90&amp;"  "&amp;U91&amp;"  "&amp;U92&amp;"  "&amp;U93&amp;"  "&amp;U94&amp;"  "&amp;U95&amp;"  "&amp;U96&amp;"  "&amp;U97&amp;"  "&amp;U98&amp;"  "&amp;U99&amp;"  "&amp;U100</f>
        <v>#REF!</v>
      </c>
      <c r="G18" s="167" t="e">
        <f>Z51&amp;"  "&amp;Z52&amp;"  "&amp;Z53&amp;"  "&amp;Z54&amp;"  "&amp;Z55&amp;"  "&amp;Z56&amp;"  "&amp;Z57&amp;"  "&amp;Z58&amp;"  "&amp;Z59&amp;"  "&amp;Z60&amp;"  "&amp;Z61&amp;"  "&amp;Z62&amp;"  "&amp;Z64&amp;"  "&amp;Z63&amp;"  "&amp;Z65&amp;"  "&amp;Z66&amp;"  "&amp;Z67&amp;"  "&amp;Z68&amp;"  "&amp;Z69&amp;"  "&amp;Z70&amp;"  "&amp;Z71&amp;"  "&amp;Z72&amp;"  "&amp;Z73&amp;"  "&amp;Z74&amp;"  "&amp;Z75&amp;"  "&amp;Z76&amp;"  "&amp;Z77&amp;"  "&amp;Z78&amp;"  "&amp;Z79&amp;"  "&amp;Z80&amp;"  "&amp;Z81&amp;"  "&amp;Z82&amp;"  "&amp;Z83&amp;"  "&amp;Z84&amp;"  "&amp;Z85&amp;"  "&amp;Z86&amp;"  "&amp;Z87&amp;"  "&amp;Z88&amp;"  "&amp;Z89&amp;"  "&amp;Z90&amp;"  "&amp;Z91&amp;"  "&amp;Z92&amp;"  "&amp;Z93&amp;"  "&amp;Z94&amp;"  "&amp;Z95&amp;"  "&amp;Z96&amp;"  "&amp;Z97&amp;"  "&amp;Z98&amp;"  "&amp;Z99&amp;"  "&amp;Z100</f>
        <v>#REF!</v>
      </c>
      <c r="H18" s="163" t="e">
        <f>AE51&amp;"  "&amp;AE52&amp;"  "&amp;AE53&amp;"  "&amp;AE54&amp;"  "&amp;AE55&amp;"  "&amp;AE56&amp;"  "&amp;AE57&amp;"  "&amp;AE58&amp;"  "&amp;AE59&amp;"  "&amp;AE60&amp;"  "&amp;AE61&amp;"  "&amp;AE62&amp;"  "&amp;AE64&amp;"  "&amp;AE63&amp;"  "&amp;AE65&amp;"  "&amp;AE66&amp;"  "&amp;AE67&amp;"  "&amp;AE68&amp;"  "&amp;AE69&amp;"  "&amp;AE70&amp;"  "&amp;AE71&amp;"  "&amp;AE72&amp;"  "&amp;AE73&amp;"  "&amp;AE74&amp;"  "&amp;AE75&amp;"  "&amp;AE76&amp;"  "&amp;AE77&amp;"  "&amp;AE78&amp;"  "&amp;AE79&amp;"  "&amp;AE80&amp;"  "&amp;AE81&amp;"  "&amp;AE82&amp;"  "&amp;AE83&amp;"  "&amp;AE84&amp;"  "&amp;AE85&amp;"  "&amp;AE86&amp;"  "&amp;AE87&amp;"  "&amp;AE88&amp;"  "&amp;AE89&amp;"  "&amp;AE90&amp;"  "&amp;AE91&amp;"  "&amp;AE92&amp;"  "&amp;AE93&amp;"  "&amp;AE94&amp;"  "&amp;AE95&amp;"  "&amp;AE96&amp;"  "&amp;AE97&amp;"  "&amp;AE98&amp;"  "&amp;AE99&amp;"  "&amp;AE100</f>
        <v>#REF!</v>
      </c>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row>
    <row r="19" spans="1:44" ht="15.75" hidden="1" customHeight="1" thickBot="1" x14ac:dyDescent="0.3">
      <c r="A19" s="160"/>
      <c r="B19" s="171"/>
      <c r="C19" s="160"/>
      <c r="D19" s="172">
        <v>1</v>
      </c>
      <c r="E19" s="172">
        <v>2</v>
      </c>
      <c r="F19" s="172">
        <v>3</v>
      </c>
      <c r="G19" s="172">
        <v>4</v>
      </c>
      <c r="H19" s="173">
        <v>5</v>
      </c>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row>
    <row r="20" spans="1:44" ht="15.75" hidden="1" customHeight="1" x14ac:dyDescent="0.25">
      <c r="A20" s="160"/>
      <c r="B20" s="171"/>
      <c r="C20" s="160"/>
      <c r="D20" s="174" t="s">
        <v>198</v>
      </c>
      <c r="E20" s="175" t="s">
        <v>0</v>
      </c>
      <c r="F20" s="176" t="s">
        <v>1</v>
      </c>
      <c r="G20" s="177" t="s">
        <v>199</v>
      </c>
      <c r="H20" s="178" t="s">
        <v>200</v>
      </c>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158"/>
      <c r="AN20" s="158"/>
      <c r="AO20" s="158"/>
      <c r="AP20" s="158"/>
      <c r="AQ20" s="158"/>
      <c r="AR20" s="158"/>
    </row>
    <row r="21" spans="1:44" ht="15.75" hidden="1" customHeight="1" thickBot="1" x14ac:dyDescent="0.3">
      <c r="A21" s="160"/>
      <c r="B21" s="171"/>
      <c r="C21" s="160"/>
      <c r="D21" s="179" t="s">
        <v>1141</v>
      </c>
      <c r="E21" s="180" t="s">
        <v>1142</v>
      </c>
      <c r="F21" s="180" t="s">
        <v>1143</v>
      </c>
      <c r="G21" s="180" t="s">
        <v>1144</v>
      </c>
      <c r="H21" s="181" t="s">
        <v>1145</v>
      </c>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158"/>
      <c r="AN21" s="158"/>
      <c r="AO21" s="158"/>
      <c r="AP21" s="158"/>
      <c r="AQ21" s="158"/>
      <c r="AR21" s="158"/>
    </row>
    <row r="22" spans="1:44" ht="15.75" hidden="1" customHeight="1" thickBot="1" x14ac:dyDescent="0.3">
      <c r="A22" s="160"/>
      <c r="B22" s="182"/>
      <c r="C22" s="183"/>
      <c r="D22" s="385" t="s">
        <v>1146</v>
      </c>
      <c r="E22" s="386"/>
      <c r="F22" s="386"/>
      <c r="G22" s="386"/>
      <c r="H22" s="387"/>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8"/>
      <c r="AQ22" s="158"/>
      <c r="AR22" s="158"/>
    </row>
    <row r="23" spans="1:44" ht="15.75" hidden="1" customHeight="1" x14ac:dyDescent="0.25">
      <c r="A23" s="159"/>
      <c r="B23" s="159"/>
      <c r="C23" s="159"/>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row>
    <row r="24" spans="1:44" ht="15.75" hidden="1" customHeight="1" x14ac:dyDescent="0.25">
      <c r="A24" s="159"/>
      <c r="B24" s="159"/>
      <c r="C24" s="159"/>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8"/>
      <c r="AQ24" s="158"/>
      <c r="AR24" s="158"/>
    </row>
    <row r="25" spans="1:44" ht="16.5" thickBot="1" x14ac:dyDescent="0.3">
      <c r="A25" s="184"/>
      <c r="B25" s="184"/>
      <c r="C25" s="185"/>
      <c r="D25" s="185"/>
      <c r="E25" s="185"/>
      <c r="F25" s="185"/>
      <c r="G25" s="185"/>
    </row>
    <row r="26" spans="1:44" ht="30" customHeight="1" thickBot="1" x14ac:dyDescent="0.3">
      <c r="A26" s="160"/>
      <c r="B26" s="389" t="s">
        <v>1147</v>
      </c>
      <c r="C26" s="390"/>
      <c r="D26" s="391"/>
      <c r="E26" s="391"/>
      <c r="F26" s="391"/>
      <c r="G26" s="391"/>
      <c r="H26" s="392"/>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row>
    <row r="27" spans="1:44" ht="80.099999999999994" customHeight="1" thickBot="1" x14ac:dyDescent="0.3">
      <c r="A27" s="382" t="s">
        <v>1140</v>
      </c>
      <c r="B27" s="161" t="s">
        <v>1026</v>
      </c>
      <c r="C27" s="162">
        <v>5</v>
      </c>
      <c r="D27" s="163" t="e">
        <f>AW51&amp;"  "&amp;AW52&amp;"  "&amp;AW53&amp;"  "&amp;AW54&amp;"  "&amp;AW55&amp;"  "&amp;AW56&amp;"  "&amp;AW57&amp;"  "&amp;AW58&amp;"  "&amp;AW59&amp;"  "&amp;AW60&amp;"  "&amp;AW61&amp;"  "&amp;AW62&amp;"  "&amp;AW64&amp;"  "&amp;AW63&amp;"  "&amp;AW65&amp;"  "&amp;AW66&amp;"  "&amp;AW67&amp;"  "&amp;AW68&amp;"  "&amp;AW69&amp;"  "&amp;AW70&amp;"  "&amp;AW71&amp;"  "&amp;AW72&amp;"  "&amp;AW73&amp;"  "&amp;AW74&amp;"  "&amp;AW75&amp;"  "&amp;AW76&amp;"  "&amp;AW77&amp;"  "&amp;AW78&amp;"  "&amp;AW79&amp;"  "&amp;AW80&amp;"  "&amp;AW81&amp;"  "&amp;AW82&amp;"  "&amp;AW83&amp;"  "&amp;AW84&amp;"  "&amp;AW85&amp;"  "&amp;AW86&amp;"  "&amp;AW87&amp;"  "&amp;AW88&amp;"  "&amp;AW89&amp;"  "&amp;AW90&amp;"  "&amp;AW91&amp;"  "&amp;AW92&amp;"  "&amp;AW93&amp;"  "&amp;AW94&amp;"  "&amp;AW95&amp;"  "&amp;AW96&amp;"  "&amp;AW97&amp;"  "&amp;AW98&amp;"  "&amp;AW99&amp;"  "&amp;AW100</f>
        <v>#REF!</v>
      </c>
      <c r="E27" s="163" t="e">
        <f>BB51&amp;"  "&amp;BB52&amp;"  "&amp;BB53&amp;"  "&amp;BB54&amp;"  "&amp;BB55&amp;"  "&amp;BB56&amp;"  "&amp;BB57&amp;"  "&amp;BB58&amp;"  "&amp;BB59&amp;"  "&amp;BB60&amp;"  "&amp;BB61&amp;"  "&amp;BB62&amp;"  "&amp;BB64&amp;"  "&amp;BB63&amp;"  "&amp;BB65&amp;"  "&amp;BB66&amp;"  "&amp;BB67&amp;"  "&amp;BB68&amp;"  "&amp;BB69&amp;"  "&amp;BB70&amp;"  "&amp;BB71&amp;"  "&amp;BB72&amp;"  "&amp;BB73&amp;"  "&amp;BB74&amp;"  "&amp;BB75&amp;"  "&amp;BB76&amp;"  "&amp;BB77&amp;"  "&amp;BB78&amp;"  "&amp;BB79&amp;"  "&amp;BB80&amp;"  "&amp;BB81&amp;"  "&amp;BB82&amp;"  "&amp;BB83&amp;"  "&amp;BB84&amp;"  "&amp;BB85&amp;"  "&amp;BB86&amp;"  "&amp;BB87&amp;"  "&amp;BB88&amp;"  "&amp;BB89&amp;"  "&amp;BB90&amp;"  "&amp;BB91&amp;"  "&amp;BB92&amp;"  "&amp;BB93&amp;"  "&amp;BB94&amp;"  "&amp;BB95&amp;"  "&amp;BB96&amp;"  "&amp;BB97&amp;"  "&amp;BB98&amp;"  "&amp;BB99&amp;"  "&amp;BB100</f>
        <v>#REF!</v>
      </c>
      <c r="F27" s="164" t="e">
        <f>BG51&amp;"  "&amp;BG52&amp;"  "&amp;BG53&amp;"  "&amp;BG54&amp;"  "&amp;BG55&amp;"  "&amp;BG56&amp;"  "&amp;BG57&amp;"  "&amp;BG58&amp;"  "&amp;BG59&amp;"  "&amp;BG60&amp;"  "&amp;BG61&amp;"  "&amp;BG62&amp;"  "&amp;BG64&amp;"  "&amp;BG63&amp;"  "&amp;BG65&amp;"  "&amp;BG66&amp;"  "&amp;BG67&amp;"  "&amp;BG68&amp;"  "&amp;BG69&amp;"  "&amp;BG70&amp;"  "&amp;BG71&amp;"  "&amp;BG72&amp;"  "&amp;BG73&amp;"  "&amp;BG74&amp;"  "&amp;BG75&amp;"  "&amp;BG76&amp;"  "&amp;BG77&amp;"  "&amp;BG78&amp;"  "&amp;BG79&amp;"  "&amp;BG80&amp;"  "&amp;BG81&amp;"  "&amp;BG82&amp;"  "&amp;BG83&amp;"  "&amp;BG84&amp;"  "&amp;BG85&amp;"  "&amp;BG86&amp;"  "&amp;BG87&amp;"  "&amp;BG88&amp;"  "&amp;BG89&amp;"  "&amp;BG90&amp;"  "&amp;BG91&amp;"  "&amp;BG92&amp;"  "&amp;BG93&amp;"  "&amp;BG94&amp;"  "&amp;BG95&amp;"  "&amp;BG96&amp;"  "&amp;BG97&amp;"  "&amp;BG98&amp;"  "&amp;BG99&amp;"  "&amp;BG100</f>
        <v>#REF!</v>
      </c>
      <c r="G27" s="165" t="e">
        <f>BL51&amp;"  "&amp;BL52&amp;"  "&amp;BL53&amp;"  "&amp;BL54&amp;"  "&amp;BL55&amp;"  "&amp;BL56&amp;"  "&amp;BL57&amp;"  "&amp;BL58&amp;"  "&amp;BL59&amp;"  "&amp;BL60&amp;"  "&amp;BL61&amp;"  "&amp;BL62&amp;"  "&amp;BL64&amp;"  "&amp;BL63&amp;"  "&amp;BL65&amp;"  "&amp;BL66&amp;"  "&amp;BL67&amp;"  "&amp;BL68&amp;"  "&amp;BL69&amp;"  "&amp;BL70&amp;"  "&amp;BL71&amp;"  "&amp;BL72&amp;"  "&amp;BL73&amp;"  "&amp;BL74&amp;"  "&amp;BL75&amp;"  "&amp;BL76&amp;"  "&amp;BL77&amp;"  "&amp;BL78&amp;"  "&amp;BL79&amp;"  "&amp;BL80&amp;"  "&amp;BL81&amp;"  "&amp;BL82&amp;"  "&amp;BL83&amp;"  "&amp;BL84&amp;"  "&amp;BL85&amp;"  "&amp;BL86&amp;"  "&amp;BL87&amp;"  "&amp;BL88&amp;"  "&amp;BL89&amp;"  "&amp;BL90&amp;"  "&amp;BL91&amp;"  "&amp;BL92&amp;"  "&amp;BL93&amp;"  "&amp;BL94&amp;"  "&amp;BL95&amp;"  "&amp;BL96&amp;"  "&amp;BL97&amp;"  "&amp;BL98&amp;"  "&amp;BL99&amp;"  "&amp;BL100</f>
        <v>#REF!</v>
      </c>
      <c r="H27" s="165" t="e">
        <f>BQ51&amp;"  "&amp;BQ52&amp;"  "&amp;BQ53&amp;"  "&amp;BQ54&amp;"  "&amp;BQ55&amp;"  "&amp;BQ56&amp;"  "&amp;BQ57&amp;"  "&amp;BQ58&amp;"  "&amp;BQ59&amp;"  "&amp;BQ60&amp;"  "&amp;BQ61&amp;"  "&amp;BQ62&amp;"  "&amp;BQ64&amp;"  "&amp;BQ63&amp;"  "&amp;BQ65&amp;"  "&amp;BQ66&amp;"  "&amp;BQ67&amp;"  "&amp;BQ68&amp;"  "&amp;BQ69&amp;"  "&amp;BQ70&amp;"  "&amp;BQ71&amp;"  "&amp;BQ72&amp;"  "&amp;BQ73&amp;"  "&amp;BQ74&amp;"  "&amp;BQ75&amp;"  "&amp;BQ76&amp;"  "&amp;BQ77&amp;"  "&amp;BQ78&amp;"  "&amp;BQ79&amp;"  "&amp;BQ80&amp;"  "&amp;BQ81&amp;"  "&amp;BQ82&amp;"  "&amp;BQ83&amp;"  "&amp;BQ84&amp;"  "&amp;BQ85&amp;"  "&amp;BQ86&amp;"  "&amp;BQ87&amp;"  "&amp;BQ88&amp;"  "&amp;BQ89&amp;"  "&amp;BQ90&amp;"  "&amp;BQ91&amp;"  "&amp;BQ92&amp;"  "&amp;BQ93&amp;"  "&amp;BQ94&amp;"  "&amp;BQ95&amp;"  "&amp;BQ96&amp;"  "&amp;BQ97&amp;"  "&amp;BQ98&amp;"  "&amp;BQ99&amp;"  "&amp;BQ100</f>
        <v>#REF!</v>
      </c>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row>
    <row r="28" spans="1:44" ht="80.099999999999994" customHeight="1" thickTop="1" thickBot="1" x14ac:dyDescent="0.3">
      <c r="A28" s="383"/>
      <c r="B28" s="166" t="s">
        <v>197</v>
      </c>
      <c r="C28" s="162">
        <v>4</v>
      </c>
      <c r="D28" s="167" t="e">
        <f>AV51&amp;"  "&amp;AV52&amp;"  "&amp;AV53&amp;"  "&amp;AV54&amp;"  "&amp;AV55&amp;"  "&amp;AV56&amp;"  "&amp;AV57&amp;"  "&amp;AV58&amp;"  "&amp;AV59&amp;"  "&amp;AV60&amp;"  "&amp;AV61&amp;"  "&amp;AV62&amp;"  "&amp;AV64&amp;"  "&amp;AV63&amp;"  "&amp;AV65&amp;"  "&amp;AV66&amp;"  "&amp;AV67&amp;"  "&amp;AV68&amp;"  "&amp;AV69&amp;"  "&amp;AV70&amp;"  "&amp;AV71&amp;"  "&amp;AV72&amp;"  "&amp;AV73&amp;"  "&amp;AV74&amp;"  "&amp;AV75&amp;"  "&amp;AV76&amp;"  "&amp;AV77&amp;"  "&amp;AV78&amp;"  "&amp;AV79&amp;"  "&amp;AV80&amp;"  "&amp;AV81&amp;"  "&amp;AV82&amp;"  "&amp;AV83&amp;"  "&amp;AV84&amp;"  "&amp;AV85&amp;"  "&amp;AV86&amp;"  "&amp;AV87&amp;"  "&amp;AV88&amp;"  "&amp;AV89&amp;"  "&amp;AV90&amp;"  "&amp;AV91&amp;"  "&amp;AV92&amp;"  "&amp;AV93&amp;"  "&amp;AV94&amp;"  "&amp;AV95&amp;"  "&amp;AV96&amp;"  "&amp;AV97&amp;"  "&amp;AV98&amp;"  "&amp;AV99&amp;"  "&amp;AV100</f>
        <v>#REF!</v>
      </c>
      <c r="E28" s="163" t="e">
        <f>BA51&amp;"  "&amp;BA52&amp;"  "&amp;BA53&amp;"  "&amp;BA54&amp;"  "&amp;BA55&amp;"  "&amp;BA56&amp;"  "&amp;BA57&amp;"  "&amp;BA58&amp;"  "&amp;BA59&amp;"  "&amp;BA60&amp;"  "&amp;BA61&amp;"  "&amp;BA62&amp;"  "&amp;BA64&amp;"  "&amp;BA63&amp;"  "&amp;BA65&amp;"  "&amp;BA66&amp;"  "&amp;BA67&amp;"  "&amp;BA68&amp;"  "&amp;BA69&amp;"  "&amp;BA70&amp;"  "&amp;BA71&amp;"  "&amp;BA72&amp;"  "&amp;BA73&amp;"  "&amp;BA74&amp;"  "&amp;BA75&amp;"  "&amp;BA76&amp;"  "&amp;BA77&amp;"  "&amp;BA78&amp;"  "&amp;BA79&amp;"  "&amp;BA80&amp;"  "&amp;BA81&amp;"  "&amp;BA82&amp;"  "&amp;BA83&amp;"  "&amp;BA84&amp;"  "&amp;BA85&amp;"  "&amp;BA86&amp;"  "&amp;BA87&amp;"  "&amp;BA88&amp;"  "&amp;BA89&amp;"  "&amp;BA90&amp;"  "&amp;BA91&amp;"  "&amp;BA92&amp;"  "&amp;BA93&amp;"  "&amp;BA94&amp;"  "&amp;BA95&amp;"  "&amp;BA96&amp;"  "&amp;BA97&amp;"  "&amp;BA98&amp;"  "&amp;BA99&amp;"  "&amp;BA100</f>
        <v>#REF!</v>
      </c>
      <c r="F28" s="164" t="e">
        <f>BF51&amp;"  "&amp;BF52&amp;"  "&amp;BF53&amp;"  "&amp;BF54&amp;"  "&amp;BF55&amp;"  "&amp;BF56&amp;"  "&amp;BF57&amp;"  "&amp;BF58&amp;"  "&amp;BF59&amp;"  "&amp;BF60&amp;"  "&amp;BF61&amp;"  "&amp;BF62&amp;"  "&amp;BF64&amp;"  "&amp;BF63&amp;"  "&amp;BF65&amp;"  "&amp;BF66&amp;"  "&amp;BF67&amp;"  "&amp;BF68&amp;"  "&amp;BF69&amp;"  "&amp;BF70&amp;"  "&amp;BF71&amp;"  "&amp;BF72&amp;"  "&amp;BF73&amp;"  "&amp;BF74&amp;"  "&amp;BF75&amp;"  "&amp;BF76&amp;"  "&amp;BF77&amp;"  "&amp;BF78&amp;"  "&amp;BF79&amp;"  "&amp;BF80&amp;"  "&amp;BF81&amp;"  "&amp;BF82&amp;"  "&amp;BF83&amp;"  "&amp;BF84&amp;"  "&amp;BF85&amp;"  "&amp;BF86&amp;"  "&amp;BF87&amp;"  "&amp;BF88&amp;"  "&amp;BF89&amp;"  "&amp;BF90&amp;"  "&amp;BF91&amp;"  "&amp;BF92&amp;"  "&amp;BF93&amp;"  "&amp;BF94&amp;"  "&amp;BF95&amp;"  "&amp;BF96&amp;"  "&amp;BF97&amp;"  "&amp;BF98&amp;"  "&amp;BF99&amp;"  "&amp;BF100</f>
        <v>#REF!</v>
      </c>
      <c r="G28" s="164" t="e">
        <f>BK51&amp;"  "&amp;BK52&amp;"  "&amp;BK53&amp;"  "&amp;BK54&amp;"  "&amp;BK55&amp;"  "&amp;BK56&amp;"  "&amp;BK57&amp;"  "&amp;BK58&amp;"  "&amp;BK59&amp;"  "&amp;BK60&amp;"  "&amp;BK61&amp;"  "&amp;BK62&amp;"  "&amp;BK64&amp;"  "&amp;BK63&amp;"  "&amp;BK65&amp;"  "&amp;BK66&amp;"  "&amp;BK67&amp;"  "&amp;BK68&amp;"  "&amp;BK69&amp;"  "&amp;BK70&amp;"  "&amp;BK71&amp;"  "&amp;BK72&amp;"  "&amp;BK73&amp;"  "&amp;BK74&amp;"  "&amp;BK75&amp;"  "&amp;BK76&amp;"  "&amp;BK77&amp;"  "&amp;BK78&amp;"  "&amp;BK79&amp;"  "&amp;BK80&amp;"  "&amp;BK81&amp;"  "&amp;BK82&amp;"  "&amp;BK83&amp;"  "&amp;BK84&amp;"  "&amp;BK85&amp;"  "&amp;BK86&amp;"  "&amp;BK87&amp;"  "&amp;BK88&amp;"  "&amp;BK89&amp;"  "&amp;BK90&amp;"  "&amp;BK91&amp;"  "&amp;BK92&amp;"  "&amp;BK93&amp;"  "&amp;BK94&amp;"  "&amp;BK95&amp;"  "&amp;BK96&amp;"  "&amp;BK97&amp;"  "&amp;BK98&amp;"  "&amp;BK99&amp;"  "&amp;BK100</f>
        <v>#REF!</v>
      </c>
      <c r="H28" s="165" t="e">
        <f>BP51&amp;"  "&amp;BP52&amp;"  "&amp;BP53&amp;"  "&amp;BP54&amp;"  "&amp;BP55&amp;"  "&amp;BP56&amp;"  "&amp;BP57&amp;"  "&amp;BP58&amp;"  "&amp;BP59&amp;"  "&amp;BP60&amp;"  "&amp;BP61&amp;"  "&amp;BP62&amp;"  "&amp;BP64&amp;"  "&amp;BP63&amp;"  "&amp;BP65&amp;"  "&amp;BP66&amp;"  "&amp;BP67&amp;"  "&amp;BP68&amp;"  "&amp;BP69&amp;"  "&amp;BP70&amp;"  "&amp;BP71&amp;"  "&amp;BP72&amp;"  "&amp;BP73&amp;"  "&amp;BP74&amp;"  "&amp;BP75&amp;"  "&amp;BP76&amp;"  "&amp;BP77&amp;"  "&amp;BP78&amp;"  "&amp;BP79&amp;"  "&amp;BP80&amp;"  "&amp;BP81&amp;"  "&amp;BP82&amp;"  "&amp;BP83&amp;"  "&amp;BP84&amp;"  "&amp;BP85&amp;"  "&amp;BP86&amp;"  "&amp;BP87&amp;"  "&amp;BP88&amp;"  "&amp;BP89&amp;"  "&amp;BP90&amp;"  "&amp;BP91&amp;"  "&amp;BP92&amp;"  "&amp;BP93&amp;"  "&amp;BP94&amp;"  "&amp;BP95&amp;"  "&amp;BP96&amp;"  "&amp;BP97&amp;"  "&amp;BP98&amp;"  "&amp;BP99&amp;"  "&amp;BP100</f>
        <v>#REF!</v>
      </c>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7"/>
      <c r="AL28" s="187"/>
      <c r="AM28" s="187"/>
      <c r="AN28" s="187"/>
      <c r="AO28" s="187"/>
      <c r="AP28" s="187"/>
      <c r="AQ28" s="187"/>
      <c r="AR28" s="187"/>
    </row>
    <row r="29" spans="1:44" ht="80.099999999999994" customHeight="1" thickTop="1" thickBot="1" x14ac:dyDescent="0.3">
      <c r="A29" s="383"/>
      <c r="B29" s="168" t="s">
        <v>192</v>
      </c>
      <c r="C29" s="162">
        <v>3</v>
      </c>
      <c r="D29" s="167" t="e">
        <f>AU51&amp;"  "&amp;AU52&amp;"  "&amp;AU53&amp;"  "&amp;AU54&amp;"  "&amp;AU55&amp;"  "&amp;AU56&amp;"  "&amp;AU57&amp;"  "&amp;AU58&amp;"  "&amp;AU59&amp;"  "&amp;AU60&amp;"  "&amp;AU61&amp;"  "&amp;AU62&amp;"  "&amp;AU64&amp;"  "&amp;AU63&amp;"  "&amp;AU65&amp;"  "&amp;AU66&amp;"  "&amp;AU67&amp;"  "&amp;AU68&amp;"  "&amp;AU69&amp;"  "&amp;AU70&amp;"  "&amp;AU71&amp;"  "&amp;AU72&amp;"  "&amp;AU73&amp;"  "&amp;AU74&amp;"  "&amp;AU75&amp;"  "&amp;AU76&amp;"  "&amp;AU77&amp;"  "&amp;AU78&amp;"  "&amp;AU79&amp;"  "&amp;AU80&amp;"  "&amp;AU81&amp;"  "&amp;AU82&amp;"  "&amp;AU83&amp;"  "&amp;AU84&amp;"  "&amp;AU85&amp;"  "&amp;AU86&amp;"  "&amp;AU87&amp;"  "&amp;AU88&amp;"  "&amp;AU89&amp;"  "&amp;AU90&amp;"  "&amp;AU91&amp;"  "&amp;AU92&amp;"  "&amp;AU93&amp;"  "&amp;AU94&amp;"  "&amp;AU95&amp;"  "&amp;AU96&amp;"  "&amp;AU97&amp;"  "&amp;AU98&amp;"  "&amp;AU99&amp;"  "&amp;AU100</f>
        <v>#REF!</v>
      </c>
      <c r="E29" s="163" t="e">
        <f>AZ51&amp;"  "&amp;AZ52&amp;"  "&amp;AZ53&amp;"  "&amp;AZ54&amp;"  "&amp;AZ55&amp;"  "&amp;AZ56&amp;"  "&amp;AZ57&amp;"  "&amp;AZ58&amp;"  "&amp;AZ59&amp;"  "&amp;AZ60&amp;"  "&amp;AZ61&amp;"  "&amp;AZ62&amp;"  "&amp;AZ64&amp;"  "&amp;AZ63&amp;"  "&amp;AZ65&amp;"  "&amp;AZ66&amp;"  "&amp;AZ67&amp;"  "&amp;AZ68&amp;"  "&amp;AZ69&amp;"  "&amp;AZ70&amp;"  "&amp;AZ71&amp;"  "&amp;AZ72&amp;"  "&amp;AZ73&amp;"  "&amp;AZ74&amp;"  "&amp;AZ75&amp;"  "&amp;AZ76&amp;"  "&amp;AZ77&amp;"  "&amp;AZ78&amp;"  "&amp;AZ79&amp;"  "&amp;AZ80&amp;"  "&amp;AZ81&amp;"  "&amp;AZ82&amp;"  "&amp;AZ83&amp;"  "&amp;AZ84&amp;"  "&amp;AZ85&amp;"  "&amp;AZ86&amp;"  "&amp;AZ87&amp;"  "&amp;AZ88&amp;"  "&amp;AZ89&amp;"  "&amp;AZ90&amp;"  "&amp;AZ91&amp;"  "&amp;AZ92&amp;"  "&amp;AZ93&amp;"  "&amp;AZ94&amp;"  "&amp;AZ95&amp;"  "&amp;AZ96&amp;"  "&amp;AZ97&amp;"  "&amp;AZ98&amp;"  "&amp;AZ99&amp;"  "&amp;AZ100</f>
        <v>#REF!</v>
      </c>
      <c r="F29" s="163" t="e">
        <f>BE51&amp;"  "&amp;BE52&amp;"  "&amp;BE53&amp;"  "&amp;BE54&amp;"  "&amp;BE55&amp;"  "&amp;BE56&amp;"  "&amp;BE57&amp;"  "&amp;BE58&amp;"  "&amp;BE59&amp;"  "&amp;BE60&amp;"  "&amp;BE61&amp;"  "&amp;BE62&amp;"  "&amp;BE64&amp;"  "&amp;BE63&amp;"  "&amp;BE65&amp;"  "&amp;BE66&amp;"  "&amp;BE67&amp;"  "&amp;BE68&amp;"  "&amp;BE69&amp;"  "&amp;BE70&amp;"  "&amp;BE71&amp;"  "&amp;BE72&amp;"  "&amp;BE73&amp;"  "&amp;BE74&amp;"  "&amp;BE75&amp;"  "&amp;BE76&amp;"  "&amp;BE77&amp;"  "&amp;BE78&amp;"  "&amp;BE79&amp;"  "&amp;BE80&amp;"  "&amp;BE81&amp;"  "&amp;BE82&amp;"  "&amp;BE83&amp;"  "&amp;BE84&amp;"  "&amp;BE85&amp;"  "&amp;BE86&amp;"  "&amp;BE87&amp;"  "&amp;BE88&amp;"  "&amp;BE89&amp;"  "&amp;BE90&amp;"  "&amp;BE91&amp;"  "&amp;BE92&amp;"  "&amp;BE93&amp;"  "&amp;BE94&amp;"  "&amp;BE95&amp;"  "&amp;BE96&amp;"  "&amp;BE97&amp;"  "&amp;BE98&amp;"  "&amp;BE99&amp;"  "&amp;BE100</f>
        <v>#REF!</v>
      </c>
      <c r="G29" s="164" t="e">
        <f>BJ51&amp;"  "&amp;BJ52&amp;"  "&amp;BJ53&amp;"  "&amp;BJ54&amp;"  "&amp;BJ55&amp;"  "&amp;BJ56&amp;"  "&amp;BJ57&amp;"  "&amp;BJ58&amp;"  "&amp;BJ59&amp;"  "&amp;BJ60&amp;"  "&amp;BJ61&amp;"  "&amp;BJ62&amp;"  "&amp;BJ64&amp;"  "&amp;BJ63&amp;"  "&amp;BJ65&amp;"  "&amp;BJ66&amp;"  "&amp;BJ67&amp;"  "&amp;BJ68&amp;"  "&amp;BJ69&amp;"  "&amp;BJ70&amp;"  "&amp;BJ71&amp;"  "&amp;BJ72&amp;"  "&amp;BJ73&amp;"  "&amp;BJ74&amp;"  "&amp;BJ75&amp;"  "&amp;BJ76&amp;"  "&amp;BJ77&amp;"  "&amp;BJ78&amp;"  "&amp;BJ79&amp;"  "&amp;BJ80&amp;"  "&amp;BJ81&amp;"  "&amp;BJ82&amp;"  "&amp;BJ83&amp;"  "&amp;BJ84&amp;"  "&amp;BJ85&amp;"  "&amp;BJ86&amp;"  "&amp;BJ87&amp;"  "&amp;BJ88&amp;"  "&amp;BJ89&amp;"  "&amp;BJ90&amp;"  "&amp;BJ91&amp;"  "&amp;BJ92&amp;"  "&amp;BJ93&amp;"  "&amp;BJ94&amp;"  "&amp;BJ95&amp;"  "&amp;BJ96&amp;"  "&amp;BJ97&amp;"  "&amp;BJ98&amp;"  "&amp;BJ99&amp;"  "&amp;BJ100</f>
        <v>#REF!</v>
      </c>
      <c r="H29" s="164" t="e">
        <f>BO51&amp;"  "&amp;BO52&amp;"  "&amp;BO53&amp;"  "&amp;BO54&amp;"  "&amp;BO55&amp;"  "&amp;BO56&amp;"  "&amp;BO57&amp;"  "&amp;BO58&amp;"  "&amp;BO59&amp;"  "&amp;BO60&amp;"  "&amp;BO61&amp;"  "&amp;BO62&amp;"  "&amp;BO64&amp;"  "&amp;BO63&amp;"  "&amp;BO65&amp;"  "&amp;BO66&amp;"  "&amp;BO67&amp;"  "&amp;BO68&amp;"  "&amp;BO69&amp;"  "&amp;BO70&amp;"  "&amp;BO71&amp;"  "&amp;BO72&amp;"  "&amp;BO73&amp;"  "&amp;BO74&amp;"  "&amp;BO75&amp;"  "&amp;BO76&amp;"  "&amp;BO77&amp;"  "&amp;BO78&amp;"  "&amp;BO79&amp;"  "&amp;BO80&amp;"  "&amp;BO81&amp;"  "&amp;BO82&amp;"  "&amp;BO83&amp;"  "&amp;BO84&amp;"  "&amp;BO85&amp;"  "&amp;BO86&amp;"  "&amp;BO87&amp;"  "&amp;BO88&amp;"  "&amp;BO89&amp;"  "&amp;BO90&amp;"  "&amp;BO91&amp;"  "&amp;BO92&amp;"  "&amp;BO93&amp;"  "&amp;BO94&amp;"  "&amp;BO95&amp;"  "&amp;BO96&amp;"  "&amp;BO97&amp;"  "&amp;BO98&amp;"  "&amp;BO99&amp;"  "&amp;BO100</f>
        <v>#REF!</v>
      </c>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c r="AN29" s="188"/>
      <c r="AO29" s="188"/>
      <c r="AP29" s="188"/>
      <c r="AQ29" s="188"/>
      <c r="AR29" s="188"/>
    </row>
    <row r="30" spans="1:44" ht="80.099999999999994" customHeight="1" thickTop="1" thickBot="1" x14ac:dyDescent="0.3">
      <c r="A30" s="383"/>
      <c r="B30" s="169" t="s">
        <v>190</v>
      </c>
      <c r="C30" s="162">
        <v>2</v>
      </c>
      <c r="D30" s="167" t="e">
        <f>AT51&amp;"  "&amp;AT52&amp;"  "&amp;AT53&amp;"  "&amp;AT54&amp;"  "&amp;AT55&amp;"  "&amp;AT56&amp;"  "&amp;AT57&amp;"  "&amp;AT58&amp;"  "&amp;AT59&amp;"  "&amp;AT60&amp;"  "&amp;AT61&amp;"  "&amp;AT62&amp;"  "&amp;AT63&amp;"  "&amp;AT64&amp;"  "&amp;AT65&amp;"  "&amp;AT66&amp;"  "&amp;AT67&amp;"  "&amp;AT68&amp;"  "&amp;AT69&amp;"  "&amp;AT70&amp;"  "&amp;AT71&amp;"  "&amp;AT72&amp;"  "&amp;AT73&amp;"  "&amp;AT74&amp;"  "&amp;AT75&amp;"  "&amp;AT76&amp;"  "&amp;AT77&amp;"  "&amp;AT78&amp;"  "&amp;AT79&amp;"  "&amp;AT80&amp;"  "&amp;AT81&amp;"  "&amp;AT82&amp;"  "&amp;AT83&amp;"  "&amp;AT84&amp;"  "&amp;AT85&amp;"  "&amp;AT86&amp;"  "&amp;AT87&amp;"  "&amp;AT88&amp;"  "&amp;AT89&amp;"  "&amp;AT90&amp;"  "&amp;AT91&amp;"  "&amp;AT92&amp;"  "&amp;AT93&amp;"  "&amp;AT94&amp;"  "&amp;AT95&amp;"  "&amp;AT96&amp;"  "&amp;AT97&amp;"  "&amp;AT98&amp;"  "&amp;AT99&amp;"  "&amp;AT100</f>
        <v>#REF!</v>
      </c>
      <c r="E30" s="167" t="e">
        <f>AY51&amp;"  "&amp;AY52&amp;"  "&amp;AY53&amp;"  "&amp;AY54&amp;"  "&amp;AY55&amp;"  "&amp;AY56&amp;"  "&amp;AY57&amp;"  "&amp;AY58&amp;"  "&amp;AY59&amp;"  "&amp;AY60&amp;"  "&amp;AY61&amp;"  "&amp;AY62&amp;"  "&amp;AY64&amp;"  "&amp;AY63&amp;"  "&amp;AY65&amp;"  "&amp;AY66&amp;"  "&amp;AY67&amp;"  "&amp;AY68&amp;"  "&amp;AY69&amp;"  "&amp;AY70&amp;"  "&amp;AY71&amp;"  "&amp;AY72&amp;"  "&amp;AY73&amp;"  "&amp;AY74&amp;"  "&amp;AY75&amp;"  "&amp;AY76&amp;"  "&amp;AY77&amp;"  "&amp;AY78&amp;"  "&amp;AY79&amp;"  "&amp;AY80&amp;"  "&amp;AY81&amp;"  "&amp;AY82&amp;"  "&amp;AY83&amp;"  "&amp;AY84&amp;"  "&amp;AY85&amp;"  "&amp;AY86&amp;"  "&amp;AY87&amp;"  "&amp;AY88&amp;"  "&amp;AY89&amp;"  "&amp;AY90&amp;"  "&amp;AY91&amp;"  "&amp;AY92&amp;"  "&amp;AY93&amp;"  "&amp;AY94&amp;"  "&amp;AY95&amp;"  "&amp;AY96&amp;"  "&amp;AY97&amp;"  "&amp;AY98&amp;"  "&amp;AY99&amp;"  "&amp;AY100</f>
        <v>#REF!</v>
      </c>
      <c r="F30" s="163" t="e">
        <f>BD51&amp;"  "&amp;BD52&amp;"  "&amp;BD53&amp;"  "&amp;BD54&amp;"  "&amp;BD55&amp;"  "&amp;BD56&amp;"  "&amp;BD57&amp;"  "&amp;BD58&amp;"  "&amp;BD59&amp;"  "&amp;BD60&amp;"  "&amp;BD61&amp;"  "&amp;BD62&amp;"  "&amp;BD64&amp;"  "&amp;BD63&amp;"  "&amp;BD65&amp;"  "&amp;BD66&amp;"  "&amp;BD67&amp;"  "&amp;BD68&amp;"  "&amp;BD69&amp;"  "&amp;BD70&amp;"  "&amp;BD71&amp;"  "&amp;BD72&amp;"  "&amp;BD73&amp;"  "&amp;BD74&amp;"  "&amp;BD75&amp;"  "&amp;BD76&amp;"  "&amp;BD77&amp;"  "&amp;BD78&amp;"  "&amp;BD79&amp;"  "&amp;BD80&amp;"  "&amp;BD81&amp;"  "&amp;BD82&amp;"  "&amp;BD83&amp;"  "&amp;BD84&amp;"  "&amp;BD85&amp;"  "&amp;BD86&amp;"  "&amp;BD87&amp;"  "&amp;BD88&amp;"  "&amp;BD89&amp;"  "&amp;BD90&amp;"  "&amp;BD91&amp;"  "&amp;BD92&amp;"  "&amp;BD93&amp;"  "&amp;BD94&amp;"  "&amp;BD95&amp;"  "&amp;BD96&amp;"  "&amp;BD97&amp;"  "&amp;BD98&amp;"  "&amp;BD99&amp;"  "&amp;BD100</f>
        <v>#REF!</v>
      </c>
      <c r="G30" s="163" t="e">
        <f>BI51&amp;"  "&amp;BI52&amp;"  "&amp;BI53&amp;"  "&amp;BI54&amp;"  "&amp;BI55&amp;"  "&amp;BI56&amp;"  "&amp;BI57&amp;"  "&amp;BI58&amp;"  "&amp;BI59&amp;"  "&amp;BI60&amp;"  "&amp;BI61&amp;"  "&amp;BI62&amp;"  "&amp;BI64&amp;"  "&amp;BI63&amp;"  "&amp;BI65&amp;"  "&amp;BI66&amp;"  "&amp;BI67&amp;"  "&amp;BI68&amp;"  "&amp;BI69&amp;"  "&amp;BI70&amp;"  "&amp;BI71&amp;"  "&amp;BI72&amp;"  "&amp;BI73&amp;"  "&amp;BI74&amp;"  "&amp;BI75&amp;"  "&amp;BI76&amp;"  "&amp;BI77&amp;"  "&amp;BI78&amp;"  "&amp;BI79&amp;"  "&amp;BI80&amp;"  "&amp;BI81&amp;"  "&amp;BI82&amp;"  "&amp;BI83&amp;"  "&amp;BI84&amp;"  "&amp;BI85&amp;"  "&amp;BI86&amp;"  "&amp;BI87&amp;"  "&amp;BI88&amp;"  "&amp;BI89&amp;"  "&amp;BI90&amp;"  "&amp;BI91&amp;"  "&amp;BI92&amp;"  "&amp;BI93&amp;"  "&amp;BI94&amp;"  "&amp;BI95&amp;"  "&amp;BI96&amp;"  "&amp;BI97&amp;"  "&amp;BI98&amp;"  "&amp;BI99&amp;"  "&amp;BI100</f>
        <v>#REF!</v>
      </c>
      <c r="H30" s="163" t="e">
        <f>BN51&amp;"  "&amp;BN52&amp;"  "&amp;BN53&amp;"  "&amp;BN54&amp;"  "&amp;BN55&amp;"  "&amp;BN56&amp;"  "&amp;BN57&amp;"  "&amp;BN58&amp;"  "&amp;BN59&amp;"  "&amp;BN60&amp;"  "&amp;BN61&amp;"  "&amp;BN62&amp;"  "&amp;BN64&amp;"  "&amp;BN63&amp;"  "&amp;BN65&amp;"  "&amp;BN66&amp;"  "&amp;BN67&amp;"  "&amp;BN68&amp;"  "&amp;BN69&amp;"  "&amp;BN70&amp;"  "&amp;BN71&amp;"  "&amp;BN72&amp;"  "&amp;BN73&amp;"  "&amp;BN74&amp;"  "&amp;BN75&amp;"  "&amp;BN76&amp;"  "&amp;BN77&amp;"  "&amp;BN78&amp;"  "&amp;BN79&amp;"  "&amp;BN80&amp;"  "&amp;BN81&amp;"  "&amp;BN82&amp;"  "&amp;BN83&amp;"  "&amp;BN84&amp;"  "&amp;BN85&amp;"  "&amp;BN86&amp;"  "&amp;BN87&amp;"  "&amp;BN88&amp;"  "&amp;BN89&amp;"  "&amp;BN90&amp;"  "&amp;BN91&amp;"  "&amp;BN92&amp;"  "&amp;BN93&amp;"  "&amp;BN94&amp;"  "&amp;BN95&amp;"  "&amp;BN96&amp;"  "&amp;BN97&amp;"  "&amp;BN98&amp;"  "&amp;BN99&amp;"  "&amp;BN100</f>
        <v>#REF!</v>
      </c>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7"/>
      <c r="AM30" s="187"/>
      <c r="AN30" s="187"/>
      <c r="AO30" s="187"/>
      <c r="AP30" s="187"/>
      <c r="AQ30" s="187"/>
      <c r="AR30" s="187"/>
    </row>
    <row r="31" spans="1:44" ht="80.099999999999994" customHeight="1" thickTop="1" thickBot="1" x14ac:dyDescent="0.3">
      <c r="A31" s="384"/>
      <c r="B31" s="170" t="s">
        <v>191</v>
      </c>
      <c r="C31" s="162">
        <v>1</v>
      </c>
      <c r="D31" s="167" t="e">
        <f>AS51&amp;"  "&amp;AS52&amp;"  "&amp;AS53&amp;"  "&amp;AS54&amp;"  "&amp;AS55&amp;"  "&amp;AS56&amp;"  "&amp;AS57&amp;"  "&amp;AS58&amp;"  "&amp;AS59&amp;"  "&amp;AS60&amp;"  "&amp;AS61&amp;"  "&amp;AS62&amp;"  "&amp;AS63&amp;"  "&amp;AS64&amp;"  "&amp;AS65&amp;"  "&amp;AS66&amp;"  "&amp;AS67&amp;"  "&amp;AS68&amp;"  "&amp;AS69&amp;"  "&amp;AS70&amp;"  "&amp;AS71&amp;"  "&amp;AS72&amp;"  "&amp;AS73&amp;"  "&amp;AS74&amp;"  "&amp;AS75&amp;"  "&amp;AS76&amp;"  "&amp;AS77&amp;"  "&amp;AS78&amp;"  "&amp;AS79&amp;"  "&amp;AS80&amp;"  "&amp;AS81&amp;"  "&amp;AS82&amp;"  "&amp;AS83&amp;"  "&amp;AS84&amp;"  "&amp;AS85&amp;"  "&amp;AS86&amp;"  "&amp;AS87&amp;"  "&amp;AS88&amp;"  "&amp;AS89&amp;"  "&amp;AS90&amp;"  "&amp;AS91&amp;"  "&amp;AS92&amp;"  "&amp;AS93&amp;"  "&amp;AS94&amp;"  "&amp;AS95&amp;"  "&amp;AS96&amp;"  "&amp;AS97&amp;"  "&amp;AS98&amp;"  "&amp;AS99&amp;"  "&amp;AS100</f>
        <v>#REF!</v>
      </c>
      <c r="E31" s="167" t="e">
        <f>AX51&amp;"  "&amp;AX52&amp;"  "&amp;AX53&amp;"  "&amp;AX54&amp;"  "&amp;AX55&amp;"  "&amp;AX56&amp;"  "&amp;AX57&amp;"  "&amp;AX58&amp;"  "&amp;AX59&amp;"  "&amp;AX60&amp;"  "&amp;AX61&amp;"  "&amp;AX62&amp;"  "&amp;AX64&amp;"  "&amp;AX63&amp;"  "&amp;AX65&amp;"  "&amp;AX66&amp;"  "&amp;AX67&amp;"  "&amp;AX68&amp;"  "&amp;AX69&amp;"  "&amp;AX70&amp;"  "&amp;AX71&amp;"  "&amp;AX72&amp;"  "&amp;AX73&amp;"  "&amp;AX74&amp;"  "&amp;AX75&amp;"  "&amp;AX76&amp;"  "&amp;AX77&amp;"  "&amp;AX78&amp;"  "&amp;AX79&amp;"  "&amp;AX80&amp;"  "&amp;AX81&amp;"  "&amp;AX82&amp;"  "&amp;AX83&amp;"  "&amp;AX84&amp;"  "&amp;AX85&amp;"  "&amp;AX86&amp;"  "&amp;AX87&amp;"  "&amp;AX88&amp;"  "&amp;AX89&amp;"  "&amp;AX90&amp;"  "&amp;AX91&amp;"  "&amp;AX92&amp;"  "&amp;AX93&amp;"  "&amp;AX94&amp;"  "&amp;AX95&amp;"  "&amp;AX96&amp;"  "&amp;AX97&amp;"  "&amp;AX98&amp;"  "&amp;AX99&amp;"  "&amp;AX100</f>
        <v>#REF!</v>
      </c>
      <c r="F31" s="167" t="e">
        <f>BC51&amp;"  "&amp;BC52&amp;"  "&amp;BC53&amp;"  "&amp;BC54&amp;"  "&amp;BC55&amp;"  "&amp;BC56&amp;"  "&amp;BC57&amp;"  "&amp;BC58&amp;"  "&amp;BC59&amp;"  "&amp;BC60&amp;"  "&amp;BC61&amp;"  "&amp;BC62&amp;"  "&amp;BC64&amp;"  "&amp;BC63&amp;"  "&amp;BC65&amp;"  "&amp;BC66&amp;"  "&amp;BC67&amp;"  "&amp;BC68&amp;"  "&amp;BC69&amp;"  "&amp;BC70&amp;"  "&amp;BC71&amp;"  "&amp;BC72&amp;"  "&amp;BC73&amp;"  "&amp;BC74&amp;"  "&amp;BC75&amp;"  "&amp;BC76&amp;"  "&amp;BC77&amp;"  "&amp;BC78&amp;"  "&amp;BC79&amp;"  "&amp;BC80&amp;"  "&amp;BC81&amp;"  "&amp;BC82&amp;"  "&amp;BC83&amp;"  "&amp;BC84&amp;"  "&amp;BC85&amp;"  "&amp;BC86&amp;"  "&amp;BC87&amp;"  "&amp;BC88&amp;"  "&amp;BC89&amp;"  "&amp;BC90&amp;"  "&amp;BC91&amp;"  "&amp;BC92&amp;"  "&amp;BC93&amp;"  "&amp;BC94&amp;"  "&amp;BC95&amp;"  "&amp;BC96&amp;"  "&amp;BC97&amp;"  "&amp;BC98&amp;"  "&amp;BC99&amp;"  "&amp;BC100</f>
        <v>#REF!</v>
      </c>
      <c r="G31" s="167" t="e">
        <f>BH51&amp;"  "&amp;BH52&amp;"  "&amp;BH53&amp;"  "&amp;BH54&amp;"  "&amp;BH55&amp;"  "&amp;BH56&amp;"  "&amp;BH57&amp;"  "&amp;BH58&amp;"  "&amp;BH59&amp;"  "&amp;BH60&amp;"  "&amp;BH61&amp;"  "&amp;BH62&amp;"  "&amp;BH64&amp;"  "&amp;BH63&amp;"  "&amp;BH65&amp;"  "&amp;BH66&amp;"  "&amp;BH67&amp;"  "&amp;BH68&amp;"  "&amp;BH69&amp;"  "&amp;BH70&amp;"  "&amp;BH71&amp;"  "&amp;BH72&amp;"  "&amp;BH73&amp;"  "&amp;BH74&amp;"  "&amp;BH75&amp;"  "&amp;BH76&amp;"  "&amp;BH77&amp;"  "&amp;BH78&amp;"  "&amp;BH79&amp;"  "&amp;BH80&amp;"  "&amp;BH81&amp;"  "&amp;BH82&amp;"  "&amp;BH83&amp;"  "&amp;BH84&amp;"  "&amp;BH85&amp;"  "&amp;BH86&amp;"  "&amp;BH87&amp;"  "&amp;BH88&amp;"  "&amp;BH89&amp;"  "&amp;BH90&amp;"  "&amp;BH91&amp;"  "&amp;BH92&amp;"  "&amp;BH93&amp;"  "&amp;BH94&amp;"  "&amp;BH95&amp;"  "&amp;BH96&amp;"  "&amp;BH97&amp;"  "&amp;BH98&amp;"  "&amp;BH99&amp;"  "&amp;BH100</f>
        <v>#REF!</v>
      </c>
      <c r="H31" s="163" t="e">
        <f>BM51&amp;"  "&amp;BM52&amp;"  "&amp;BM53&amp;"  "&amp;BM54&amp;"  "&amp;BM55&amp;"  "&amp;BM56&amp;"  "&amp;BM57&amp;"  "&amp;BM58&amp;"  "&amp;BM59&amp;"  "&amp;BM60&amp;"  "&amp;BM61&amp;"  "&amp;BM62&amp;"  "&amp;BM64&amp;"  "&amp;BM63&amp;"  "&amp;BM65&amp;"  "&amp;BM66&amp;"  "&amp;BM67&amp;"  "&amp;BM68&amp;"  "&amp;BM69&amp;"  "&amp;BM70&amp;"  "&amp;BM71&amp;"  "&amp;BM72&amp;"  "&amp;BM73&amp;"  "&amp;BM74&amp;"  "&amp;BM75&amp;"  "&amp;BM76&amp;"  "&amp;BM77&amp;"  "&amp;BM78&amp;"  "&amp;BM79&amp;"  "&amp;BM80&amp;"  "&amp;BM81&amp;"  "&amp;BM82&amp;"  "&amp;BM83&amp;"  "&amp;BM84&amp;"  "&amp;BM85&amp;"  "&amp;BM86&amp;"  "&amp;BM87&amp;"  "&amp;BM88&amp;"  "&amp;BM89&amp;"  "&amp;BM90&amp;"  "&amp;BM91&amp;"  "&amp;BM92&amp;"  "&amp;BM93&amp;"  "&amp;BM94&amp;"  "&amp;BM95&amp;"  "&amp;BM96&amp;"  "&amp;BM97&amp;"  "&amp;BM98&amp;"  "&amp;BM99&amp;"  "&amp;BM100</f>
        <v>#REF!</v>
      </c>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7"/>
      <c r="AL31" s="187"/>
      <c r="AM31" s="187"/>
      <c r="AN31" s="187"/>
      <c r="AO31" s="187"/>
      <c r="AP31" s="187"/>
      <c r="AQ31" s="187"/>
      <c r="AR31" s="187"/>
    </row>
    <row r="32" spans="1:44" ht="15.75" thickBot="1" x14ac:dyDescent="0.3">
      <c r="A32" s="160"/>
      <c r="B32" s="171"/>
      <c r="C32" s="160"/>
      <c r="D32" s="172">
        <v>1</v>
      </c>
      <c r="E32" s="172">
        <v>2</v>
      </c>
      <c r="F32" s="172">
        <v>3</v>
      </c>
      <c r="G32" s="172">
        <v>4</v>
      </c>
      <c r="H32" s="173">
        <v>5</v>
      </c>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89"/>
      <c r="AR32" s="189"/>
    </row>
    <row r="33" spans="1:69" x14ac:dyDescent="0.25">
      <c r="A33" s="160"/>
      <c r="B33" s="171"/>
      <c r="C33" s="160"/>
      <c r="D33" s="174" t="s">
        <v>198</v>
      </c>
      <c r="E33" s="175" t="s">
        <v>0</v>
      </c>
      <c r="F33" s="176" t="s">
        <v>1</v>
      </c>
      <c r="G33" s="177" t="s">
        <v>199</v>
      </c>
      <c r="H33" s="178" t="s">
        <v>200</v>
      </c>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c r="AQ33" s="190"/>
      <c r="AR33" s="190"/>
    </row>
    <row r="34" spans="1:69" ht="15.75" thickBot="1" x14ac:dyDescent="0.3">
      <c r="A34" s="160"/>
      <c r="B34" s="171"/>
      <c r="C34" s="160"/>
      <c r="D34" s="179" t="s">
        <v>1141</v>
      </c>
      <c r="E34" s="180" t="s">
        <v>1142</v>
      </c>
      <c r="F34" s="180" t="s">
        <v>1143</v>
      </c>
      <c r="G34" s="180" t="s">
        <v>1144</v>
      </c>
      <c r="H34" s="181" t="s">
        <v>1145</v>
      </c>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c r="AQ34" s="191"/>
      <c r="AR34" s="191"/>
    </row>
    <row r="35" spans="1:69" ht="15.75" thickBot="1" x14ac:dyDescent="0.3">
      <c r="A35" s="160"/>
      <c r="B35" s="182"/>
      <c r="C35" s="183"/>
      <c r="D35" s="385" t="s">
        <v>1146</v>
      </c>
      <c r="E35" s="386"/>
      <c r="F35" s="386"/>
      <c r="G35" s="386"/>
      <c r="H35" s="387"/>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c r="AQ35" s="192"/>
      <c r="AR35" s="192"/>
    </row>
    <row r="36" spans="1:69" x14ac:dyDescent="0.25"/>
    <row r="40" spans="1:69" ht="16.5" hidden="1" customHeight="1" x14ac:dyDescent="0.25"/>
    <row r="44" spans="1:69" hidden="1" x14ac:dyDescent="0.25">
      <c r="K44" s="388"/>
      <c r="L44" s="388"/>
      <c r="M44" s="388"/>
      <c r="N44" s="388"/>
      <c r="O44" s="388"/>
      <c r="P44" s="388"/>
      <c r="Q44" s="388"/>
      <c r="R44" s="388"/>
      <c r="S44" s="388"/>
      <c r="T44" s="388"/>
      <c r="U44" s="388"/>
      <c r="V44" s="388"/>
      <c r="W44" s="388"/>
      <c r="X44" s="388"/>
      <c r="Y44" s="388"/>
      <c r="Z44" s="388"/>
      <c r="AA44" s="388"/>
      <c r="AB44" s="388"/>
      <c r="AC44" s="388"/>
      <c r="AD44" s="388"/>
      <c r="AE44" s="388"/>
      <c r="AF44" s="388"/>
      <c r="AG44" s="388"/>
      <c r="AH44" s="388"/>
      <c r="AI44" s="388"/>
    </row>
    <row r="46" spans="1:69" hidden="1" x14ac:dyDescent="0.25">
      <c r="K46" s="388" t="s">
        <v>1148</v>
      </c>
      <c r="L46" s="388"/>
      <c r="M46" s="388"/>
      <c r="N46" s="388"/>
      <c r="O46" s="388"/>
      <c r="P46" s="388"/>
      <c r="Q46" s="388"/>
      <c r="R46" s="388"/>
      <c r="S46" s="388"/>
      <c r="T46" s="388"/>
      <c r="U46" s="388"/>
      <c r="V46" s="388"/>
      <c r="W46" s="388"/>
      <c r="X46" s="388"/>
      <c r="Y46" s="388"/>
      <c r="Z46" s="388"/>
      <c r="AA46" s="388"/>
      <c r="AB46" s="388"/>
      <c r="AC46" s="388"/>
      <c r="AD46" s="388"/>
      <c r="AE46" s="388"/>
      <c r="AF46" s="388"/>
      <c r="AG46" s="388"/>
      <c r="AH46" s="388"/>
      <c r="AI46" s="388"/>
      <c r="AS46" s="388" t="s">
        <v>1148</v>
      </c>
      <c r="AT46" s="388"/>
      <c r="AU46" s="388"/>
      <c r="AV46" s="388"/>
      <c r="AW46" s="388"/>
      <c r="AX46" s="388"/>
      <c r="AY46" s="388"/>
      <c r="AZ46" s="388"/>
      <c r="BA46" s="388"/>
      <c r="BB46" s="388"/>
      <c r="BC46" s="388"/>
      <c r="BD46" s="388"/>
      <c r="BE46" s="388"/>
      <c r="BF46" s="388"/>
      <c r="BG46" s="388"/>
      <c r="BH46" s="388"/>
      <c r="BI46" s="388"/>
      <c r="BJ46" s="388"/>
      <c r="BK46" s="388"/>
      <c r="BL46" s="388"/>
      <c r="BM46" s="388"/>
      <c r="BN46" s="388"/>
      <c r="BO46" s="388"/>
      <c r="BP46" s="388"/>
      <c r="BQ46" s="388"/>
    </row>
    <row r="47" spans="1:69" ht="15.75" hidden="1" thickBot="1" x14ac:dyDescent="0.3"/>
    <row r="48" spans="1:69" ht="15.75" hidden="1" thickBot="1" x14ac:dyDescent="0.3">
      <c r="K48" s="193">
        <v>1</v>
      </c>
      <c r="L48" s="193">
        <v>1</v>
      </c>
      <c r="M48" s="193">
        <v>1</v>
      </c>
      <c r="N48" s="193">
        <v>1</v>
      </c>
      <c r="O48" s="193">
        <v>1</v>
      </c>
      <c r="P48" s="193">
        <v>2</v>
      </c>
      <c r="Q48" s="193">
        <v>2</v>
      </c>
      <c r="R48" s="193">
        <v>2</v>
      </c>
      <c r="S48" s="193">
        <v>2</v>
      </c>
      <c r="T48" s="193">
        <v>2</v>
      </c>
      <c r="U48" s="193">
        <v>3</v>
      </c>
      <c r="V48" s="193">
        <v>3</v>
      </c>
      <c r="W48" s="193">
        <v>3</v>
      </c>
      <c r="X48" s="193">
        <v>3</v>
      </c>
      <c r="Y48" s="193">
        <v>3</v>
      </c>
      <c r="Z48" s="193">
        <v>4</v>
      </c>
      <c r="AA48" s="193">
        <v>4</v>
      </c>
      <c r="AB48" s="193">
        <v>4</v>
      </c>
      <c r="AC48" s="193">
        <v>4</v>
      </c>
      <c r="AD48" s="193">
        <v>4</v>
      </c>
      <c r="AE48" s="193">
        <v>5</v>
      </c>
      <c r="AF48" s="193">
        <v>5</v>
      </c>
      <c r="AG48" s="193">
        <v>5</v>
      </c>
      <c r="AH48" s="193">
        <v>5</v>
      </c>
      <c r="AI48" s="194">
        <v>5</v>
      </c>
      <c r="AS48" s="193">
        <v>1</v>
      </c>
      <c r="AT48" s="193">
        <v>1</v>
      </c>
      <c r="AU48" s="193">
        <v>1</v>
      </c>
      <c r="AV48" s="193">
        <v>1</v>
      </c>
      <c r="AW48" s="193">
        <v>1</v>
      </c>
      <c r="AX48" s="193">
        <v>2</v>
      </c>
      <c r="AY48" s="193">
        <v>2</v>
      </c>
      <c r="AZ48" s="193">
        <v>2</v>
      </c>
      <c r="BA48" s="193">
        <v>2</v>
      </c>
      <c r="BB48" s="193">
        <v>2</v>
      </c>
      <c r="BC48" s="193">
        <v>3</v>
      </c>
      <c r="BD48" s="193">
        <v>3</v>
      </c>
      <c r="BE48" s="193">
        <v>3</v>
      </c>
      <c r="BF48" s="193">
        <v>3</v>
      </c>
      <c r="BG48" s="193">
        <v>3</v>
      </c>
      <c r="BH48" s="193">
        <v>4</v>
      </c>
      <c r="BI48" s="193">
        <v>4</v>
      </c>
      <c r="BJ48" s="193">
        <v>4</v>
      </c>
      <c r="BK48" s="193">
        <v>4</v>
      </c>
      <c r="BL48" s="193">
        <v>4</v>
      </c>
      <c r="BM48" s="193">
        <v>5</v>
      </c>
      <c r="BN48" s="193">
        <v>5</v>
      </c>
      <c r="BO48" s="193">
        <v>5</v>
      </c>
      <c r="BP48" s="193">
        <v>5</v>
      </c>
      <c r="BQ48" s="194">
        <v>5</v>
      </c>
    </row>
    <row r="49" spans="11:76" ht="16.5" hidden="1" customHeight="1" thickBot="1" x14ac:dyDescent="0.3">
      <c r="K49" s="195">
        <v>1</v>
      </c>
      <c r="L49" s="195">
        <v>2</v>
      </c>
      <c r="M49" s="195">
        <v>3</v>
      </c>
      <c r="N49" s="195">
        <v>4</v>
      </c>
      <c r="O49" s="195">
        <v>5</v>
      </c>
      <c r="P49" s="195">
        <v>1</v>
      </c>
      <c r="Q49" s="195">
        <v>2</v>
      </c>
      <c r="R49" s="195">
        <v>3</v>
      </c>
      <c r="S49" s="195">
        <v>4</v>
      </c>
      <c r="T49" s="195">
        <v>5</v>
      </c>
      <c r="U49" s="195">
        <v>1</v>
      </c>
      <c r="V49" s="195">
        <v>2</v>
      </c>
      <c r="W49" s="195">
        <v>3</v>
      </c>
      <c r="X49" s="195">
        <v>4</v>
      </c>
      <c r="Y49" s="195">
        <v>5</v>
      </c>
      <c r="Z49" s="195">
        <v>1</v>
      </c>
      <c r="AA49" s="195">
        <v>2</v>
      </c>
      <c r="AB49" s="195">
        <v>3</v>
      </c>
      <c r="AC49" s="195">
        <v>4</v>
      </c>
      <c r="AD49" s="195">
        <v>5</v>
      </c>
      <c r="AE49" s="195">
        <v>1</v>
      </c>
      <c r="AF49" s="195">
        <v>2</v>
      </c>
      <c r="AG49" s="195">
        <v>3</v>
      </c>
      <c r="AH49" s="195">
        <v>4</v>
      </c>
      <c r="AI49" s="196">
        <v>5</v>
      </c>
      <c r="AL49" s="393" t="s">
        <v>1149</v>
      </c>
      <c r="AM49" s="394"/>
      <c r="AN49" s="394"/>
      <c r="AO49" s="394"/>
      <c r="AP49" s="395"/>
      <c r="AS49" s="195">
        <v>1</v>
      </c>
      <c r="AT49" s="195">
        <v>2</v>
      </c>
      <c r="AU49" s="195">
        <v>3</v>
      </c>
      <c r="AV49" s="195">
        <v>4</v>
      </c>
      <c r="AW49" s="195">
        <v>5</v>
      </c>
      <c r="AX49" s="195">
        <v>1</v>
      </c>
      <c r="AY49" s="195">
        <v>2</v>
      </c>
      <c r="AZ49" s="195">
        <v>3</v>
      </c>
      <c r="BA49" s="195">
        <v>4</v>
      </c>
      <c r="BB49" s="195">
        <v>5</v>
      </c>
      <c r="BC49" s="195">
        <v>1</v>
      </c>
      <c r="BD49" s="195">
        <v>2</v>
      </c>
      <c r="BE49" s="195">
        <v>3</v>
      </c>
      <c r="BF49" s="195">
        <v>4</v>
      </c>
      <c r="BG49" s="195">
        <v>5</v>
      </c>
      <c r="BH49" s="195">
        <v>1</v>
      </c>
      <c r="BI49" s="195">
        <v>2</v>
      </c>
      <c r="BJ49" s="195">
        <v>3</v>
      </c>
      <c r="BK49" s="195">
        <v>4</v>
      </c>
      <c r="BL49" s="195">
        <v>5</v>
      </c>
      <c r="BM49" s="195">
        <v>1</v>
      </c>
      <c r="BN49" s="195">
        <v>2</v>
      </c>
      <c r="BO49" s="195">
        <v>3</v>
      </c>
      <c r="BP49" s="195">
        <v>4</v>
      </c>
      <c r="BQ49" s="196">
        <v>5</v>
      </c>
      <c r="BT49" s="393" t="s">
        <v>1149</v>
      </c>
      <c r="BU49" s="394"/>
      <c r="BV49" s="394"/>
      <c r="BW49" s="394"/>
      <c r="BX49" s="395"/>
    </row>
    <row r="50" spans="11:76" ht="16.5" hidden="1" thickTop="1" x14ac:dyDescent="0.25">
      <c r="K50" s="197">
        <v>1</v>
      </c>
      <c r="L50" s="197">
        <v>2</v>
      </c>
      <c r="M50" s="197">
        <v>3</v>
      </c>
      <c r="N50" s="197">
        <v>4</v>
      </c>
      <c r="O50" s="198">
        <v>5</v>
      </c>
      <c r="P50" s="197">
        <v>6</v>
      </c>
      <c r="Q50" s="197">
        <v>7</v>
      </c>
      <c r="R50" s="198">
        <v>8</v>
      </c>
      <c r="S50" s="198">
        <v>9</v>
      </c>
      <c r="T50" s="198">
        <v>10</v>
      </c>
      <c r="U50" s="197">
        <v>11</v>
      </c>
      <c r="V50" s="198">
        <v>12</v>
      </c>
      <c r="W50" s="198">
        <v>13</v>
      </c>
      <c r="X50" s="199">
        <v>14</v>
      </c>
      <c r="Y50" s="199">
        <v>15</v>
      </c>
      <c r="Z50" s="197">
        <v>16</v>
      </c>
      <c r="AA50" s="198">
        <v>17</v>
      </c>
      <c r="AB50" s="199">
        <v>18</v>
      </c>
      <c r="AC50" s="199">
        <v>19</v>
      </c>
      <c r="AD50" s="200">
        <v>20</v>
      </c>
      <c r="AE50" s="198">
        <v>21</v>
      </c>
      <c r="AF50" s="198">
        <v>22</v>
      </c>
      <c r="AG50" s="199">
        <v>23</v>
      </c>
      <c r="AH50" s="200">
        <v>24</v>
      </c>
      <c r="AI50" s="200">
        <v>25</v>
      </c>
      <c r="AL50" s="201" t="s">
        <v>1150</v>
      </c>
      <c r="AM50" s="12" t="s">
        <v>1151</v>
      </c>
      <c r="AN50" s="12" t="s">
        <v>1152</v>
      </c>
      <c r="AO50" s="12" t="s">
        <v>1153</v>
      </c>
      <c r="AP50" s="202" t="s">
        <v>1154</v>
      </c>
      <c r="AS50" s="197">
        <v>1</v>
      </c>
      <c r="AT50" s="197">
        <v>2</v>
      </c>
      <c r="AU50" s="197">
        <v>3</v>
      </c>
      <c r="AV50" s="197">
        <v>4</v>
      </c>
      <c r="AW50" s="198">
        <v>5</v>
      </c>
      <c r="AX50" s="197">
        <v>6</v>
      </c>
      <c r="AY50" s="197">
        <v>7</v>
      </c>
      <c r="AZ50" s="198">
        <v>8</v>
      </c>
      <c r="BA50" s="198">
        <v>9</v>
      </c>
      <c r="BB50" s="198">
        <v>10</v>
      </c>
      <c r="BC50" s="197">
        <v>11</v>
      </c>
      <c r="BD50" s="198">
        <v>12</v>
      </c>
      <c r="BE50" s="198">
        <v>13</v>
      </c>
      <c r="BF50" s="199">
        <v>14</v>
      </c>
      <c r="BG50" s="199">
        <v>15</v>
      </c>
      <c r="BH50" s="197">
        <v>16</v>
      </c>
      <c r="BI50" s="198">
        <v>17</v>
      </c>
      <c r="BJ50" s="199">
        <v>18</v>
      </c>
      <c r="BK50" s="199">
        <v>19</v>
      </c>
      <c r="BL50" s="200">
        <v>20</v>
      </c>
      <c r="BM50" s="198">
        <v>21</v>
      </c>
      <c r="BN50" s="198">
        <v>22</v>
      </c>
      <c r="BO50" s="199">
        <v>23</v>
      </c>
      <c r="BP50" s="200">
        <v>24</v>
      </c>
      <c r="BQ50" s="200">
        <v>25</v>
      </c>
      <c r="BT50" s="201" t="s">
        <v>1150</v>
      </c>
      <c r="BU50" s="12" t="s">
        <v>1151</v>
      </c>
      <c r="BV50" s="12" t="s">
        <v>1155</v>
      </c>
      <c r="BW50" s="12" t="s">
        <v>1153</v>
      </c>
      <c r="BX50" s="202" t="s">
        <v>1154</v>
      </c>
    </row>
    <row r="51" spans="11:76" hidden="1" x14ac:dyDescent="0.25">
      <c r="K51" s="1" t="str">
        <f>IF($AP51=K$50,$AL51,"")</f>
        <v/>
      </c>
      <c r="L51" s="1" t="str">
        <f t="shared" ref="L51:AI66" si="0">IF($AP51=L$50,$AL51,"")</f>
        <v/>
      </c>
      <c r="M51" s="1" t="str">
        <f t="shared" si="0"/>
        <v/>
      </c>
      <c r="N51" s="1" t="str">
        <f t="shared" si="0"/>
        <v/>
      </c>
      <c r="O51" s="1" t="str">
        <f t="shared" si="0"/>
        <v/>
      </c>
      <c r="P51" s="1" t="str">
        <f t="shared" si="0"/>
        <v/>
      </c>
      <c r="Q51" s="1" t="str">
        <f t="shared" si="0"/>
        <v/>
      </c>
      <c r="R51" s="1" t="str">
        <f t="shared" si="0"/>
        <v/>
      </c>
      <c r="S51" s="1" t="str">
        <f t="shared" si="0"/>
        <v/>
      </c>
      <c r="T51" s="1" t="str">
        <f>IF($AP51=T$50,$AL51,"")</f>
        <v/>
      </c>
      <c r="U51" s="1" t="str">
        <f t="shared" si="0"/>
        <v/>
      </c>
      <c r="V51" s="1" t="str">
        <f t="shared" si="0"/>
        <v>RC001</v>
      </c>
      <c r="W51" s="1" t="str">
        <f t="shared" si="0"/>
        <v/>
      </c>
      <c r="X51" s="1" t="str">
        <f t="shared" si="0"/>
        <v/>
      </c>
      <c r="Y51" s="1" t="str">
        <f t="shared" si="0"/>
        <v/>
      </c>
      <c r="Z51" s="1" t="str">
        <f t="shared" si="0"/>
        <v/>
      </c>
      <c r="AA51" s="1" t="str">
        <f t="shared" si="0"/>
        <v/>
      </c>
      <c r="AB51" s="1" t="str">
        <f t="shared" si="0"/>
        <v/>
      </c>
      <c r="AC51" s="1" t="str">
        <f t="shared" si="0"/>
        <v/>
      </c>
      <c r="AD51" s="1" t="str">
        <f t="shared" si="0"/>
        <v/>
      </c>
      <c r="AE51" s="1" t="str">
        <f t="shared" si="0"/>
        <v/>
      </c>
      <c r="AF51" s="1" t="str">
        <f t="shared" si="0"/>
        <v/>
      </c>
      <c r="AG51" s="1" t="str">
        <f t="shared" si="0"/>
        <v/>
      </c>
      <c r="AH51" s="1" t="str">
        <f t="shared" si="0"/>
        <v/>
      </c>
      <c r="AI51" s="203" t="str">
        <f>IF($AP51=AI$50,$AL51,"")</f>
        <v/>
      </c>
      <c r="AL51" s="204" t="str">
        <f>'[1]Mapeamento de Riscos'!A15</f>
        <v>RC001</v>
      </c>
      <c r="AM51" s="205">
        <f>'Mapeamento de Riscos'!T8</f>
        <v>2</v>
      </c>
      <c r="AN51" s="205">
        <f>'Mapeamento de Riscos'!K8</f>
        <v>3</v>
      </c>
      <c r="AO51" s="55">
        <f>'Mapeamento de Riscos'!AC8</f>
        <v>3</v>
      </c>
      <c r="AP51" s="206">
        <f>IF(AND(AM51=1,AN51=1),1,IF(AND(AM51=2,AN51=1),2,IF(AND(AM51=3,AN51=1),3,IF(AND(AM51=4,AN51=1),4,IF(AND(AM51=5,AN51=1),5,IF(AND(AM51=1,AN51=2),6,IF(AND(AM51=2,AN51=2),7,IF(AND(AM51=3,AN51=2),8,IF(AND(AM51=4,AN51=2),9,IF(AND(AM51=5,AN51=2),10,IF(AND(AM51=1,AN51=3),11,IF(AND(AM51=2,AN51=3),12,IF(AND(AM51=3,AN51=3),13,IF(AND(AM51=4,AN51=3),14,IF(AND(AM51=5,AN51=3),15,IF(AND(AM51=1,AN51=4),16,IF(AND(AM51=2,AN51=4),17,IF(AND(AM51=3,AN51=4),18,IF(AND(AM51=4,AN51=4),19,IF(AND(AM51=5,AN51=4),20,IF(AND(AM51=1,AN51=5),21,IF(AND(AM51=2,AN51=5),22,IF(AND(AM51=3,AN51=5),23,IF(AND(AM51=4,AN51=5),24,IF(AND(AM51=5,AN51=5),25,0)))))))))))))))))))))))))</f>
        <v>12</v>
      </c>
      <c r="AQ51">
        <f>AM51*AN51</f>
        <v>6</v>
      </c>
      <c r="AR51" s="149">
        <f>BU51*BW51</f>
        <v>6</v>
      </c>
      <c r="AS51" s="1" t="str">
        <f>IF($BX51=AS$50,$BT51,"")</f>
        <v/>
      </c>
      <c r="AT51" s="1" t="str">
        <f t="shared" ref="AT51:BI66" si="1">IF($BX51=AT$50,$BT51,"")</f>
        <v/>
      </c>
      <c r="AU51" s="1" t="str">
        <f t="shared" si="1"/>
        <v/>
      </c>
      <c r="AV51" s="1" t="str">
        <f t="shared" si="1"/>
        <v/>
      </c>
      <c r="AW51" s="1" t="str">
        <f t="shared" si="1"/>
        <v/>
      </c>
      <c r="AX51" s="1" t="str">
        <f t="shared" si="1"/>
        <v/>
      </c>
      <c r="AY51" s="1" t="str">
        <f t="shared" si="1"/>
        <v/>
      </c>
      <c r="AZ51" s="1" t="str">
        <f t="shared" si="1"/>
        <v/>
      </c>
      <c r="BA51" s="1" t="str">
        <f t="shared" si="1"/>
        <v/>
      </c>
      <c r="BB51" s="1" t="str">
        <f t="shared" si="1"/>
        <v/>
      </c>
      <c r="BC51" s="1" t="str">
        <f t="shared" si="1"/>
        <v/>
      </c>
      <c r="BD51" s="1" t="str">
        <f t="shared" si="1"/>
        <v>RC001</v>
      </c>
      <c r="BE51" s="1" t="str">
        <f t="shared" si="1"/>
        <v/>
      </c>
      <c r="BF51" s="1" t="str">
        <f t="shared" si="1"/>
        <v/>
      </c>
      <c r="BG51" s="1" t="str">
        <f t="shared" si="1"/>
        <v/>
      </c>
      <c r="BH51" s="1" t="str">
        <f t="shared" si="1"/>
        <v/>
      </c>
      <c r="BI51" s="1" t="str">
        <f t="shared" si="1"/>
        <v/>
      </c>
      <c r="BJ51" s="1" t="str">
        <f t="shared" ref="BJ51:BQ66" si="2">IF($BX51=BJ$50,$BT51,"")</f>
        <v/>
      </c>
      <c r="BK51" s="1" t="str">
        <f t="shared" si="2"/>
        <v/>
      </c>
      <c r="BL51" s="1" t="str">
        <f t="shared" si="2"/>
        <v/>
      </c>
      <c r="BM51" s="1" t="str">
        <f t="shared" si="2"/>
        <v/>
      </c>
      <c r="BN51" s="1" t="str">
        <f t="shared" si="2"/>
        <v/>
      </c>
      <c r="BO51" s="1" t="str">
        <f t="shared" si="2"/>
        <v/>
      </c>
      <c r="BP51" s="1" t="str">
        <f t="shared" si="2"/>
        <v/>
      </c>
      <c r="BQ51" s="203" t="str">
        <f>IF($BX51=BQ$50,$BT51,"")</f>
        <v/>
      </c>
      <c r="BT51" s="204" t="str">
        <f>'Mapeamento de Riscos'!A8</f>
        <v>RC001</v>
      </c>
      <c r="BU51" s="207">
        <f>'Mapeamento de Riscos'!T8</f>
        <v>2</v>
      </c>
      <c r="BV51" s="207">
        <f>'Mapeamento de Riscos'!AD8</f>
        <v>3</v>
      </c>
      <c r="BW51" s="55">
        <f>'Mapeamento de Riscos'!AC8</f>
        <v>3</v>
      </c>
      <c r="BX51" s="206">
        <f>IF(AND(BU51=1,BV51=1),1,IF(AND(BU51=2,BV51=1),2,IF(AND(BU51=3,BV51=1),3,IF(AND(BU51=4,BV51=1),4,IF(AND(BU51=5,BV51=1),5,IF(AND(BU51=1,BV51=2),6,IF(AND(BU51=2,BV51=2),7,IF(AND(BU51=3,BV51=2),8,IF(AND(BU51=4,BV51=2),9,IF(AND(BU51=5,BV51=2),10,IF(AND(BU51=1,BV51=3),11,IF(AND(BU51=2,BV51=3),12,IF(AND(BU51=3,BV51=3),13,IF(AND(BU51=4,BV51=3),14,IF(AND(BU51=5,BV51=3),15,IF(AND(BU51=1,BV51=4),16,IF(AND(BU51=2,BV51=4),17,IF(AND(BU51=3,BV51=4),18,IF(AND(BU51=4,BV51=4),19,IF(AND(BU51=5,BV51=4),20,IF(AND(BU51=1,BV51=5),21,IF(AND(BU51=2,BV51=5),22,IF(AND(BU51=3,BV51=5),23,IF(AND(BU51=4,BV51=5),24,IF(AND(BU51=5,BV51=5),25,0)))))))))))))))))))))))))</f>
        <v>12</v>
      </c>
    </row>
    <row r="52" spans="11:76" hidden="1" x14ac:dyDescent="0.25">
      <c r="K52" s="1" t="str">
        <f t="shared" ref="K52:Z67" si="3">IF($AP52=K$50,$AL52,"")</f>
        <v/>
      </c>
      <c r="L52" s="1" t="str">
        <f t="shared" si="3"/>
        <v/>
      </c>
      <c r="M52" s="1" t="str">
        <f t="shared" si="3"/>
        <v/>
      </c>
      <c r="N52" s="1" t="str">
        <f t="shared" si="3"/>
        <v/>
      </c>
      <c r="O52" s="1" t="str">
        <f t="shared" si="3"/>
        <v/>
      </c>
      <c r="P52" s="1" t="str">
        <f t="shared" si="3"/>
        <v/>
      </c>
      <c r="Q52" s="1" t="str">
        <f t="shared" si="3"/>
        <v>RC002</v>
      </c>
      <c r="R52" s="1" t="str">
        <f t="shared" si="3"/>
        <v/>
      </c>
      <c r="S52" s="1" t="str">
        <f t="shared" si="3"/>
        <v/>
      </c>
      <c r="T52" s="1" t="str">
        <f t="shared" si="3"/>
        <v/>
      </c>
      <c r="U52" s="1" t="str">
        <f t="shared" si="0"/>
        <v/>
      </c>
      <c r="V52" s="1" t="str">
        <f t="shared" si="0"/>
        <v/>
      </c>
      <c r="W52" s="1" t="str">
        <f t="shared" si="0"/>
        <v/>
      </c>
      <c r="X52" s="1" t="str">
        <f t="shared" si="0"/>
        <v/>
      </c>
      <c r="Y52" s="1" t="str">
        <f t="shared" si="0"/>
        <v/>
      </c>
      <c r="Z52" s="1" t="str">
        <f t="shared" si="0"/>
        <v/>
      </c>
      <c r="AA52" s="1" t="str">
        <f t="shared" si="0"/>
        <v/>
      </c>
      <c r="AB52" s="1" t="str">
        <f t="shared" si="0"/>
        <v/>
      </c>
      <c r="AC52" s="1" t="str">
        <f t="shared" si="0"/>
        <v/>
      </c>
      <c r="AD52" s="1" t="str">
        <f t="shared" si="0"/>
        <v/>
      </c>
      <c r="AE52" s="1" t="str">
        <f t="shared" si="0"/>
        <v/>
      </c>
      <c r="AF52" s="1" t="str">
        <f t="shared" si="0"/>
        <v/>
      </c>
      <c r="AG52" s="1" t="str">
        <f t="shared" si="0"/>
        <v/>
      </c>
      <c r="AH52" s="1" t="str">
        <f t="shared" si="0"/>
        <v/>
      </c>
      <c r="AI52" s="203" t="str">
        <f t="shared" si="0"/>
        <v/>
      </c>
      <c r="AL52" s="204" t="str">
        <f>'[1]Mapeamento de Riscos'!A16</f>
        <v>RC002</v>
      </c>
      <c r="AM52" s="205">
        <f>'Mapeamento de Riscos'!T9</f>
        <v>2</v>
      </c>
      <c r="AN52" s="205">
        <f>'Mapeamento de Riscos'!K9</f>
        <v>2</v>
      </c>
      <c r="AO52" s="55">
        <f>'Mapeamento de Riscos'!AC9</f>
        <v>3</v>
      </c>
      <c r="AP52" s="206">
        <f t="shared" ref="AP52:AP100" si="4">IF(AND(AM52=1,AN52=1),1,IF(AND(AM52=2,AN52=1),2,IF(AND(AM52=3,AN52=1),3,IF(AND(AM52=4,AN52=1),4,IF(AND(AM52=5,AN52=1),5,IF(AND(AM52=1,AN52=2),6,IF(AND(AM52=2,AN52=2),7,IF(AND(AM52=3,AN52=2),8,IF(AND(AM52=4,AN52=2),9,IF(AND(AM52=5,AN52=2),10,IF(AND(AM52=1,AN52=3),11,IF(AND(AM52=2,AN52=3),12,IF(AND(AM52=3,AN52=3),13,IF(AND(AM52=4,AN52=3),14,IF(AND(AM52=5,AN52=3),15,IF(AND(AM52=1,AN52=4),16,IF(AND(AM52=2,AN52=4),17,IF(AND(AM52=3,AN52=4),18,IF(AND(AM52=4,AN52=4),19,IF(AND(AM52=5,AN52=4),20,IF(AND(AM52=1,AN52=5),21,IF(AND(AM52=2,AN52=5),22,IF(AND(AM52=3,AN52=5),23,IF(AND(AM52=4,AN52=5),24,IF(AND(AM52=5,AN52=5),25,0)))))))))))))))))))))))))</f>
        <v>7</v>
      </c>
      <c r="AQ52">
        <f t="shared" ref="AQ52:AQ100" si="5">AM52*AN52</f>
        <v>4</v>
      </c>
      <c r="AR52" s="149">
        <f t="shared" ref="AR52:AR100" si="6">BU52*BW52</f>
        <v>6</v>
      </c>
      <c r="AS52" s="1" t="str">
        <f t="shared" ref="AS52:BH67" si="7">IF($BX52=AS$50,$BT52,"")</f>
        <v/>
      </c>
      <c r="AT52" s="1" t="str">
        <f t="shared" si="7"/>
        <v/>
      </c>
      <c r="AU52" s="1" t="str">
        <f t="shared" si="7"/>
        <v/>
      </c>
      <c r="AV52" s="1" t="str">
        <f t="shared" si="7"/>
        <v/>
      </c>
      <c r="AW52" s="1" t="str">
        <f t="shared" si="7"/>
        <v/>
      </c>
      <c r="AX52" s="1" t="str">
        <f t="shared" si="7"/>
        <v/>
      </c>
      <c r="AY52" s="1" t="str">
        <f t="shared" si="7"/>
        <v/>
      </c>
      <c r="AZ52" s="1" t="str">
        <f t="shared" si="7"/>
        <v/>
      </c>
      <c r="BA52" s="1" t="str">
        <f t="shared" si="7"/>
        <v/>
      </c>
      <c r="BB52" s="1" t="str">
        <f t="shared" si="7"/>
        <v/>
      </c>
      <c r="BC52" s="1" t="str">
        <f t="shared" si="1"/>
        <v/>
      </c>
      <c r="BD52" s="1" t="str">
        <f t="shared" si="1"/>
        <v>RC002</v>
      </c>
      <c r="BE52" s="1" t="str">
        <f t="shared" si="1"/>
        <v/>
      </c>
      <c r="BF52" s="1" t="str">
        <f t="shared" si="1"/>
        <v/>
      </c>
      <c r="BG52" s="1" t="str">
        <f t="shared" si="1"/>
        <v/>
      </c>
      <c r="BH52" s="1" t="str">
        <f t="shared" si="1"/>
        <v/>
      </c>
      <c r="BI52" s="1" t="str">
        <f t="shared" si="1"/>
        <v/>
      </c>
      <c r="BJ52" s="1" t="str">
        <f t="shared" si="2"/>
        <v/>
      </c>
      <c r="BK52" s="1" t="str">
        <f t="shared" si="2"/>
        <v/>
      </c>
      <c r="BL52" s="1" t="str">
        <f t="shared" si="2"/>
        <v/>
      </c>
      <c r="BM52" s="1" t="str">
        <f t="shared" si="2"/>
        <v/>
      </c>
      <c r="BN52" s="1" t="str">
        <f t="shared" si="2"/>
        <v/>
      </c>
      <c r="BO52" s="1" t="str">
        <f t="shared" si="2"/>
        <v/>
      </c>
      <c r="BP52" s="1" t="str">
        <f t="shared" si="2"/>
        <v/>
      </c>
      <c r="BQ52" s="203" t="str">
        <f t="shared" si="2"/>
        <v/>
      </c>
      <c r="BT52" s="204" t="str">
        <f>'[1]Mapeamento de Riscos'!A16</f>
        <v>RC002</v>
      </c>
      <c r="BU52" s="207">
        <f>'Mapeamento de Riscos'!T9</f>
        <v>2</v>
      </c>
      <c r="BV52" s="207">
        <f>'Mapeamento de Riscos'!AD9</f>
        <v>3</v>
      </c>
      <c r="BW52" s="55">
        <f>'[1]Mapeamento de Riscos'!AI16</f>
        <v>3</v>
      </c>
      <c r="BX52" s="206">
        <f t="shared" ref="BX52:BX100" si="8">IF(AND(BU52=1,BV52=1),1,IF(AND(BU52=2,BV52=1),2,IF(AND(BU52=3,BV52=1),3,IF(AND(BU52=4,BV52=1),4,IF(AND(BU52=5,BV52=1),5,IF(AND(BU52=1,BV52=2),6,IF(AND(BU52=2,BV52=2),7,IF(AND(BU52=3,BV52=2),8,IF(AND(BU52=4,BV52=2),9,IF(AND(BU52=5,BV52=2),10,IF(AND(BU52=1,BV52=3),11,IF(AND(BU52=2,BV52=3),12,IF(AND(BU52=3,BV52=3),13,IF(AND(BU52=4,BV52=3),14,IF(AND(BU52=5,BV52=3),15,IF(AND(BU52=1,BV52=4),16,IF(AND(BU52=2,BV52=4),17,IF(AND(BU52=3,BV52=4),18,IF(AND(BU52=4,BV52=4),19,IF(AND(BU52=5,BV52=4),20,IF(AND(BU52=1,BV52=5),21,IF(AND(BU52=2,BV52=5),22,IF(AND(BU52=3,BV52=5),23,IF(AND(BU52=4,BV52=5),24,IF(AND(BU52=5,BV52=5),25,0)))))))))))))))))))))))))</f>
        <v>12</v>
      </c>
    </row>
    <row r="53" spans="11:76" hidden="1" x14ac:dyDescent="0.25">
      <c r="K53" s="1" t="str">
        <f t="shared" si="3"/>
        <v/>
      </c>
      <c r="L53" s="1" t="str">
        <f t="shared" si="3"/>
        <v/>
      </c>
      <c r="M53" s="1" t="str">
        <f t="shared" si="3"/>
        <v/>
      </c>
      <c r="N53" s="1" t="str">
        <f t="shared" si="3"/>
        <v/>
      </c>
      <c r="O53" s="1" t="str">
        <f t="shared" si="3"/>
        <v/>
      </c>
      <c r="P53" s="1" t="str">
        <f t="shared" si="3"/>
        <v/>
      </c>
      <c r="Q53" s="1" t="str">
        <f t="shared" si="3"/>
        <v>RC003</v>
      </c>
      <c r="R53" s="1" t="str">
        <f t="shared" si="3"/>
        <v/>
      </c>
      <c r="S53" s="1" t="str">
        <f t="shared" si="3"/>
        <v/>
      </c>
      <c r="T53" s="1" t="str">
        <f t="shared" si="3"/>
        <v/>
      </c>
      <c r="U53" s="1" t="str">
        <f t="shared" si="0"/>
        <v/>
      </c>
      <c r="V53" s="1" t="str">
        <f t="shared" si="0"/>
        <v/>
      </c>
      <c r="W53" s="1" t="str">
        <f t="shared" si="0"/>
        <v/>
      </c>
      <c r="X53" s="1" t="str">
        <f t="shared" si="0"/>
        <v/>
      </c>
      <c r="Y53" s="1" t="str">
        <f t="shared" si="0"/>
        <v/>
      </c>
      <c r="Z53" s="1" t="str">
        <f t="shared" si="0"/>
        <v/>
      </c>
      <c r="AA53" s="1" t="str">
        <f t="shared" si="0"/>
        <v/>
      </c>
      <c r="AB53" s="1" t="str">
        <f t="shared" si="0"/>
        <v/>
      </c>
      <c r="AC53" s="1" t="str">
        <f t="shared" si="0"/>
        <v/>
      </c>
      <c r="AD53" s="1" t="str">
        <f t="shared" si="0"/>
        <v/>
      </c>
      <c r="AE53" s="1" t="str">
        <f t="shared" si="0"/>
        <v/>
      </c>
      <c r="AF53" s="1" t="str">
        <f t="shared" si="0"/>
        <v/>
      </c>
      <c r="AG53" s="1" t="str">
        <f t="shared" si="0"/>
        <v/>
      </c>
      <c r="AH53" s="1" t="str">
        <f t="shared" si="0"/>
        <v/>
      </c>
      <c r="AI53" s="203" t="str">
        <f t="shared" si="0"/>
        <v/>
      </c>
      <c r="AL53" s="204" t="str">
        <f>'[1]Mapeamento de Riscos'!A17</f>
        <v>RC003</v>
      </c>
      <c r="AM53" s="205">
        <f>'Mapeamento de Riscos'!T10</f>
        <v>2</v>
      </c>
      <c r="AN53" s="205">
        <f>'Mapeamento de Riscos'!K10</f>
        <v>2</v>
      </c>
      <c r="AO53" s="55">
        <f>'Mapeamento de Riscos'!AC10</f>
        <v>2</v>
      </c>
      <c r="AP53" s="206">
        <f t="shared" si="4"/>
        <v>7</v>
      </c>
      <c r="AQ53">
        <f t="shared" si="5"/>
        <v>4</v>
      </c>
      <c r="AR53" s="149">
        <f t="shared" si="6"/>
        <v>8</v>
      </c>
      <c r="AS53" s="1" t="str">
        <f t="shared" si="7"/>
        <v/>
      </c>
      <c r="AT53" s="1" t="str">
        <f t="shared" si="7"/>
        <v/>
      </c>
      <c r="AU53" s="1" t="str">
        <f t="shared" si="7"/>
        <v/>
      </c>
      <c r="AV53" s="1" t="str">
        <f t="shared" si="7"/>
        <v/>
      </c>
      <c r="AW53" s="1" t="str">
        <f t="shared" si="7"/>
        <v/>
      </c>
      <c r="AX53" s="1" t="str">
        <f t="shared" si="7"/>
        <v/>
      </c>
      <c r="AY53" s="1" t="str">
        <f t="shared" si="7"/>
        <v>RC003</v>
      </c>
      <c r="AZ53" s="1" t="str">
        <f t="shared" si="7"/>
        <v/>
      </c>
      <c r="BA53" s="1" t="str">
        <f t="shared" si="7"/>
        <v/>
      </c>
      <c r="BB53" s="1" t="str">
        <f t="shared" si="7"/>
        <v/>
      </c>
      <c r="BC53" s="1" t="str">
        <f t="shared" si="1"/>
        <v/>
      </c>
      <c r="BD53" s="1" t="str">
        <f t="shared" si="1"/>
        <v/>
      </c>
      <c r="BE53" s="1" t="str">
        <f t="shared" si="1"/>
        <v/>
      </c>
      <c r="BF53" s="1" t="str">
        <f t="shared" si="1"/>
        <v/>
      </c>
      <c r="BG53" s="1" t="str">
        <f t="shared" si="1"/>
        <v/>
      </c>
      <c r="BH53" s="1" t="str">
        <f t="shared" si="1"/>
        <v/>
      </c>
      <c r="BI53" s="1" t="str">
        <f t="shared" si="1"/>
        <v/>
      </c>
      <c r="BJ53" s="1" t="str">
        <f t="shared" si="2"/>
        <v/>
      </c>
      <c r="BK53" s="1" t="str">
        <f t="shared" si="2"/>
        <v/>
      </c>
      <c r="BL53" s="1" t="str">
        <f t="shared" si="2"/>
        <v/>
      </c>
      <c r="BM53" s="1" t="str">
        <f t="shared" si="2"/>
        <v/>
      </c>
      <c r="BN53" s="1" t="str">
        <f t="shared" si="2"/>
        <v/>
      </c>
      <c r="BO53" s="1" t="str">
        <f t="shared" si="2"/>
        <v/>
      </c>
      <c r="BP53" s="1" t="str">
        <f t="shared" si="2"/>
        <v/>
      </c>
      <c r="BQ53" s="203" t="str">
        <f t="shared" si="2"/>
        <v/>
      </c>
      <c r="BT53" s="204" t="str">
        <f>'[1]Mapeamento de Riscos'!A17</f>
        <v>RC003</v>
      </c>
      <c r="BU53" s="207">
        <f>'Mapeamento de Riscos'!T10</f>
        <v>2</v>
      </c>
      <c r="BV53" s="207">
        <f>'Mapeamento de Riscos'!AD10</f>
        <v>2</v>
      </c>
      <c r="BW53" s="55">
        <f>'[1]Mapeamento de Riscos'!AI17</f>
        <v>4</v>
      </c>
      <c r="BX53" s="206">
        <f t="shared" si="8"/>
        <v>7</v>
      </c>
    </row>
    <row r="54" spans="11:76" hidden="1" x14ac:dyDescent="0.25">
      <c r="K54" s="1" t="str">
        <f t="shared" si="3"/>
        <v/>
      </c>
      <c r="L54" s="1" t="str">
        <f t="shared" si="3"/>
        <v/>
      </c>
      <c r="M54" s="1" t="str">
        <f t="shared" si="3"/>
        <v/>
      </c>
      <c r="N54" s="1" t="str">
        <f t="shared" si="3"/>
        <v/>
      </c>
      <c r="O54" s="1" t="str">
        <f t="shared" si="3"/>
        <v/>
      </c>
      <c r="P54" s="1" t="str">
        <f t="shared" si="3"/>
        <v/>
      </c>
      <c r="Q54" s="1" t="str">
        <f t="shared" si="3"/>
        <v/>
      </c>
      <c r="R54" s="1" t="str">
        <f t="shared" si="3"/>
        <v>RC004</v>
      </c>
      <c r="S54" s="1" t="str">
        <f t="shared" si="3"/>
        <v/>
      </c>
      <c r="T54" s="1" t="str">
        <f t="shared" si="3"/>
        <v/>
      </c>
      <c r="U54" s="1" t="str">
        <f t="shared" si="0"/>
        <v/>
      </c>
      <c r="V54" s="1" t="str">
        <f t="shared" si="0"/>
        <v/>
      </c>
      <c r="W54" s="1" t="str">
        <f t="shared" si="0"/>
        <v/>
      </c>
      <c r="X54" s="1" t="str">
        <f t="shared" si="0"/>
        <v/>
      </c>
      <c r="Y54" s="1" t="str">
        <f t="shared" si="0"/>
        <v/>
      </c>
      <c r="Z54" s="1" t="str">
        <f t="shared" si="0"/>
        <v/>
      </c>
      <c r="AA54" s="1" t="str">
        <f t="shared" si="0"/>
        <v/>
      </c>
      <c r="AB54" s="1" t="str">
        <f t="shared" si="0"/>
        <v/>
      </c>
      <c r="AC54" s="1" t="str">
        <f t="shared" si="0"/>
        <v/>
      </c>
      <c r="AD54" s="1" t="str">
        <f t="shared" si="0"/>
        <v/>
      </c>
      <c r="AE54" s="1" t="str">
        <f t="shared" si="0"/>
        <v/>
      </c>
      <c r="AF54" s="1" t="str">
        <f t="shared" si="0"/>
        <v/>
      </c>
      <c r="AG54" s="1" t="str">
        <f t="shared" si="0"/>
        <v/>
      </c>
      <c r="AH54" s="1" t="str">
        <f t="shared" si="0"/>
        <v/>
      </c>
      <c r="AI54" s="203" t="str">
        <f t="shared" si="0"/>
        <v/>
      </c>
      <c r="AL54" s="204" t="str">
        <f>'[1]Mapeamento de Riscos'!A18</f>
        <v>RC004</v>
      </c>
      <c r="AM54" s="205">
        <f>'Mapeamento de Riscos'!T11</f>
        <v>3</v>
      </c>
      <c r="AN54" s="205">
        <f>'Mapeamento de Riscos'!K11</f>
        <v>2</v>
      </c>
      <c r="AO54" s="55">
        <f>'Mapeamento de Riscos'!AC11</f>
        <v>1</v>
      </c>
      <c r="AP54" s="206">
        <f t="shared" si="4"/>
        <v>8</v>
      </c>
      <c r="AQ54">
        <f t="shared" si="5"/>
        <v>6</v>
      </c>
      <c r="AR54" s="149">
        <f t="shared" si="6"/>
        <v>9</v>
      </c>
      <c r="AS54" s="1" t="str">
        <f t="shared" si="7"/>
        <v/>
      </c>
      <c r="AT54" s="1" t="str">
        <f t="shared" si="7"/>
        <v/>
      </c>
      <c r="AU54" s="1" t="str">
        <f t="shared" si="7"/>
        <v/>
      </c>
      <c r="AV54" s="1" t="str">
        <f t="shared" si="7"/>
        <v/>
      </c>
      <c r="AW54" s="1" t="str">
        <f t="shared" si="7"/>
        <v/>
      </c>
      <c r="AX54" s="1" t="str">
        <f t="shared" si="7"/>
        <v/>
      </c>
      <c r="AY54" s="1" t="str">
        <f t="shared" si="7"/>
        <v/>
      </c>
      <c r="AZ54" s="1" t="str">
        <f t="shared" si="7"/>
        <v>RC004</v>
      </c>
      <c r="BA54" s="1" t="str">
        <f t="shared" si="7"/>
        <v/>
      </c>
      <c r="BB54" s="1" t="str">
        <f t="shared" si="7"/>
        <v/>
      </c>
      <c r="BC54" s="1" t="str">
        <f t="shared" si="1"/>
        <v/>
      </c>
      <c r="BD54" s="1" t="str">
        <f t="shared" si="1"/>
        <v/>
      </c>
      <c r="BE54" s="1" t="str">
        <f t="shared" si="1"/>
        <v/>
      </c>
      <c r="BF54" s="1" t="str">
        <f t="shared" si="1"/>
        <v/>
      </c>
      <c r="BG54" s="1" t="str">
        <f t="shared" si="1"/>
        <v/>
      </c>
      <c r="BH54" s="1" t="str">
        <f t="shared" si="1"/>
        <v/>
      </c>
      <c r="BI54" s="1" t="str">
        <f t="shared" si="1"/>
        <v/>
      </c>
      <c r="BJ54" s="1" t="str">
        <f t="shared" si="2"/>
        <v/>
      </c>
      <c r="BK54" s="1" t="str">
        <f t="shared" si="2"/>
        <v/>
      </c>
      <c r="BL54" s="1" t="str">
        <f t="shared" si="2"/>
        <v/>
      </c>
      <c r="BM54" s="1" t="str">
        <f t="shared" si="2"/>
        <v/>
      </c>
      <c r="BN54" s="1" t="str">
        <f t="shared" si="2"/>
        <v/>
      </c>
      <c r="BO54" s="1" t="str">
        <f t="shared" si="2"/>
        <v/>
      </c>
      <c r="BP54" s="1" t="str">
        <f t="shared" si="2"/>
        <v/>
      </c>
      <c r="BQ54" s="203" t="str">
        <f t="shared" si="2"/>
        <v/>
      </c>
      <c r="BT54" s="204" t="str">
        <f>'[1]Mapeamento de Riscos'!A18</f>
        <v>RC004</v>
      </c>
      <c r="BU54" s="207">
        <f>'Mapeamento de Riscos'!T11</f>
        <v>3</v>
      </c>
      <c r="BV54" s="207">
        <f>'Mapeamento de Riscos'!AD11</f>
        <v>2</v>
      </c>
      <c r="BW54" s="55">
        <f>'[1]Mapeamento de Riscos'!AI18</f>
        <v>3</v>
      </c>
      <c r="BX54" s="206">
        <f t="shared" si="8"/>
        <v>8</v>
      </c>
    </row>
    <row r="55" spans="11:76" hidden="1" x14ac:dyDescent="0.25">
      <c r="K55" s="1" t="str">
        <f t="shared" si="3"/>
        <v/>
      </c>
      <c r="L55" s="1" t="str">
        <f t="shared" si="3"/>
        <v/>
      </c>
      <c r="M55" s="1" t="str">
        <f t="shared" si="3"/>
        <v/>
      </c>
      <c r="N55" s="1" t="str">
        <f t="shared" si="3"/>
        <v/>
      </c>
      <c r="O55" s="1" t="str">
        <f t="shared" si="3"/>
        <v/>
      </c>
      <c r="P55" s="1" t="str">
        <f t="shared" si="3"/>
        <v/>
      </c>
      <c r="Q55" s="1" t="str">
        <f t="shared" si="3"/>
        <v/>
      </c>
      <c r="R55" s="1" t="str">
        <f t="shared" si="3"/>
        <v/>
      </c>
      <c r="S55" s="1" t="str">
        <f t="shared" si="3"/>
        <v/>
      </c>
      <c r="T55" s="1" t="str">
        <f t="shared" si="3"/>
        <v/>
      </c>
      <c r="U55" s="1" t="str">
        <f t="shared" si="0"/>
        <v/>
      </c>
      <c r="V55" s="1" t="str">
        <f t="shared" si="0"/>
        <v/>
      </c>
      <c r="W55" s="1" t="str">
        <f t="shared" si="0"/>
        <v>RC005</v>
      </c>
      <c r="X55" s="1" t="str">
        <f t="shared" si="0"/>
        <v/>
      </c>
      <c r="Y55" s="1" t="str">
        <f t="shared" si="0"/>
        <v/>
      </c>
      <c r="Z55" s="1" t="str">
        <f t="shared" si="0"/>
        <v/>
      </c>
      <c r="AA55" s="1" t="str">
        <f t="shared" si="0"/>
        <v/>
      </c>
      <c r="AB55" s="1" t="str">
        <f t="shared" si="0"/>
        <v/>
      </c>
      <c r="AC55" s="1" t="str">
        <f t="shared" si="0"/>
        <v/>
      </c>
      <c r="AD55" s="1" t="str">
        <f t="shared" si="0"/>
        <v/>
      </c>
      <c r="AE55" s="1" t="str">
        <f t="shared" si="0"/>
        <v/>
      </c>
      <c r="AF55" s="1" t="str">
        <f t="shared" si="0"/>
        <v/>
      </c>
      <c r="AG55" s="1" t="str">
        <f t="shared" si="0"/>
        <v/>
      </c>
      <c r="AH55" s="1" t="str">
        <f t="shared" si="0"/>
        <v/>
      </c>
      <c r="AI55" s="203" t="str">
        <f t="shared" si="0"/>
        <v/>
      </c>
      <c r="AL55" s="204" t="str">
        <f>'[1]Mapeamento de Riscos'!A19</f>
        <v>RC005</v>
      </c>
      <c r="AM55" s="205">
        <f>'Mapeamento de Riscos'!T12</f>
        <v>3</v>
      </c>
      <c r="AN55" s="205">
        <f>'Mapeamento de Riscos'!K12</f>
        <v>3</v>
      </c>
      <c r="AO55" s="55">
        <f>'Mapeamento de Riscos'!AC12</f>
        <v>3</v>
      </c>
      <c r="AP55" s="206">
        <f t="shared" si="4"/>
        <v>13</v>
      </c>
      <c r="AQ55">
        <f t="shared" si="5"/>
        <v>9</v>
      </c>
      <c r="AR55" s="149">
        <f t="shared" si="6"/>
        <v>9</v>
      </c>
      <c r="AS55" s="1" t="str">
        <f t="shared" si="7"/>
        <v/>
      </c>
      <c r="AT55" s="1" t="str">
        <f t="shared" si="7"/>
        <v/>
      </c>
      <c r="AU55" s="1" t="str">
        <f t="shared" si="7"/>
        <v/>
      </c>
      <c r="AV55" s="1" t="str">
        <f t="shared" si="7"/>
        <v/>
      </c>
      <c r="AW55" s="1" t="str">
        <f t="shared" si="7"/>
        <v/>
      </c>
      <c r="AX55" s="1" t="str">
        <f t="shared" si="7"/>
        <v/>
      </c>
      <c r="AY55" s="1" t="str">
        <f t="shared" si="7"/>
        <v/>
      </c>
      <c r="AZ55" s="1" t="str">
        <f t="shared" si="7"/>
        <v/>
      </c>
      <c r="BA55" s="1" t="str">
        <f t="shared" si="7"/>
        <v/>
      </c>
      <c r="BB55" s="1" t="str">
        <f t="shared" si="7"/>
        <v/>
      </c>
      <c r="BC55" s="1" t="str">
        <f t="shared" si="1"/>
        <v/>
      </c>
      <c r="BD55" s="1" t="str">
        <f t="shared" si="1"/>
        <v/>
      </c>
      <c r="BE55" s="1" t="str">
        <f t="shared" si="1"/>
        <v>RC005</v>
      </c>
      <c r="BF55" s="1" t="str">
        <f t="shared" si="1"/>
        <v/>
      </c>
      <c r="BG55" s="1" t="str">
        <f t="shared" si="1"/>
        <v/>
      </c>
      <c r="BH55" s="1" t="str">
        <f t="shared" si="1"/>
        <v/>
      </c>
      <c r="BI55" s="1" t="str">
        <f t="shared" si="1"/>
        <v/>
      </c>
      <c r="BJ55" s="1" t="str">
        <f t="shared" si="2"/>
        <v/>
      </c>
      <c r="BK55" s="1" t="str">
        <f t="shared" si="2"/>
        <v/>
      </c>
      <c r="BL55" s="1" t="str">
        <f t="shared" si="2"/>
        <v/>
      </c>
      <c r="BM55" s="1" t="str">
        <f t="shared" si="2"/>
        <v/>
      </c>
      <c r="BN55" s="1" t="str">
        <f t="shared" si="2"/>
        <v/>
      </c>
      <c r="BO55" s="1" t="str">
        <f t="shared" si="2"/>
        <v/>
      </c>
      <c r="BP55" s="1" t="str">
        <f t="shared" si="2"/>
        <v/>
      </c>
      <c r="BQ55" s="203" t="str">
        <f t="shared" si="2"/>
        <v/>
      </c>
      <c r="BT55" s="204" t="str">
        <f>'[1]Mapeamento de Riscos'!A19</f>
        <v>RC005</v>
      </c>
      <c r="BU55" s="207">
        <f>'Mapeamento de Riscos'!T12</f>
        <v>3</v>
      </c>
      <c r="BV55" s="207">
        <f>'Mapeamento de Riscos'!AD12</f>
        <v>3</v>
      </c>
      <c r="BW55" s="55">
        <f>'[1]Mapeamento de Riscos'!AI19</f>
        <v>3</v>
      </c>
      <c r="BX55" s="206">
        <f t="shared" si="8"/>
        <v>13</v>
      </c>
    </row>
    <row r="56" spans="11:76" hidden="1" x14ac:dyDescent="0.25">
      <c r="K56" s="1" t="str">
        <f t="shared" si="3"/>
        <v/>
      </c>
      <c r="L56" s="1" t="str">
        <f t="shared" si="3"/>
        <v/>
      </c>
      <c r="M56" s="1" t="str">
        <f t="shared" si="3"/>
        <v>RC006</v>
      </c>
      <c r="N56" s="1" t="str">
        <f t="shared" si="3"/>
        <v/>
      </c>
      <c r="O56" s="1" t="str">
        <f t="shared" si="3"/>
        <v/>
      </c>
      <c r="P56" s="1" t="str">
        <f t="shared" si="3"/>
        <v/>
      </c>
      <c r="Q56" s="1" t="str">
        <f t="shared" si="3"/>
        <v/>
      </c>
      <c r="R56" s="1" t="str">
        <f t="shared" si="3"/>
        <v/>
      </c>
      <c r="S56" s="1" t="str">
        <f t="shared" si="3"/>
        <v/>
      </c>
      <c r="T56" s="1" t="str">
        <f t="shared" si="3"/>
        <v/>
      </c>
      <c r="U56" s="1" t="str">
        <f t="shared" si="0"/>
        <v/>
      </c>
      <c r="V56" s="1" t="str">
        <f t="shared" si="0"/>
        <v/>
      </c>
      <c r="W56" s="1" t="str">
        <f t="shared" si="0"/>
        <v/>
      </c>
      <c r="X56" s="1" t="str">
        <f t="shared" si="0"/>
        <v/>
      </c>
      <c r="Y56" s="1" t="str">
        <f t="shared" si="0"/>
        <v/>
      </c>
      <c r="Z56" s="1" t="str">
        <f t="shared" si="0"/>
        <v/>
      </c>
      <c r="AA56" s="1" t="str">
        <f t="shared" si="0"/>
        <v/>
      </c>
      <c r="AB56" s="1" t="str">
        <f t="shared" si="0"/>
        <v/>
      </c>
      <c r="AC56" s="1" t="str">
        <f t="shared" si="0"/>
        <v/>
      </c>
      <c r="AD56" s="1" t="str">
        <f t="shared" si="0"/>
        <v/>
      </c>
      <c r="AE56" s="1" t="str">
        <f t="shared" si="0"/>
        <v/>
      </c>
      <c r="AF56" s="1" t="str">
        <f t="shared" si="0"/>
        <v/>
      </c>
      <c r="AG56" s="1" t="str">
        <f t="shared" si="0"/>
        <v/>
      </c>
      <c r="AH56" s="1" t="str">
        <f t="shared" si="0"/>
        <v/>
      </c>
      <c r="AI56" s="203" t="str">
        <f t="shared" si="0"/>
        <v/>
      </c>
      <c r="AL56" s="204" t="str">
        <f>'[1]Mapeamento de Riscos'!A20</f>
        <v>RC006</v>
      </c>
      <c r="AM56" s="205">
        <f>'Mapeamento de Riscos'!T13</f>
        <v>3</v>
      </c>
      <c r="AN56" s="205">
        <f>'Mapeamento de Riscos'!K13</f>
        <v>1</v>
      </c>
      <c r="AO56" s="55">
        <f>'Mapeamento de Riscos'!AC13</f>
        <v>1</v>
      </c>
      <c r="AP56" s="206">
        <f t="shared" si="4"/>
        <v>3</v>
      </c>
      <c r="AQ56">
        <f t="shared" si="5"/>
        <v>3</v>
      </c>
      <c r="AR56" s="149">
        <f t="shared" si="6"/>
        <v>9</v>
      </c>
      <c r="AS56" s="1" t="str">
        <f t="shared" si="7"/>
        <v/>
      </c>
      <c r="AT56" s="1" t="str">
        <f t="shared" si="7"/>
        <v/>
      </c>
      <c r="AU56" s="1" t="str">
        <f t="shared" si="7"/>
        <v>RC006</v>
      </c>
      <c r="AV56" s="1" t="str">
        <f t="shared" si="7"/>
        <v/>
      </c>
      <c r="AW56" s="1" t="str">
        <f t="shared" si="7"/>
        <v/>
      </c>
      <c r="AX56" s="1" t="str">
        <f t="shared" si="7"/>
        <v/>
      </c>
      <c r="AY56" s="1" t="str">
        <f t="shared" si="7"/>
        <v/>
      </c>
      <c r="AZ56" s="1" t="str">
        <f t="shared" si="7"/>
        <v/>
      </c>
      <c r="BA56" s="1" t="str">
        <f t="shared" si="7"/>
        <v/>
      </c>
      <c r="BB56" s="1" t="str">
        <f t="shared" si="7"/>
        <v/>
      </c>
      <c r="BC56" s="1" t="str">
        <f t="shared" si="1"/>
        <v/>
      </c>
      <c r="BD56" s="1" t="str">
        <f t="shared" si="1"/>
        <v/>
      </c>
      <c r="BE56" s="1" t="str">
        <f t="shared" si="1"/>
        <v/>
      </c>
      <c r="BF56" s="1" t="str">
        <f t="shared" si="1"/>
        <v/>
      </c>
      <c r="BG56" s="1" t="str">
        <f t="shared" si="1"/>
        <v/>
      </c>
      <c r="BH56" s="1" t="str">
        <f t="shared" si="1"/>
        <v/>
      </c>
      <c r="BI56" s="1" t="str">
        <f t="shared" si="1"/>
        <v/>
      </c>
      <c r="BJ56" s="1" t="str">
        <f t="shared" si="2"/>
        <v/>
      </c>
      <c r="BK56" s="1" t="str">
        <f t="shared" si="2"/>
        <v/>
      </c>
      <c r="BL56" s="1" t="str">
        <f t="shared" si="2"/>
        <v/>
      </c>
      <c r="BM56" s="1" t="str">
        <f t="shared" si="2"/>
        <v/>
      </c>
      <c r="BN56" s="1" t="str">
        <f t="shared" si="2"/>
        <v/>
      </c>
      <c r="BO56" s="1" t="str">
        <f t="shared" si="2"/>
        <v/>
      </c>
      <c r="BP56" s="1" t="str">
        <f t="shared" si="2"/>
        <v/>
      </c>
      <c r="BQ56" s="203" t="str">
        <f t="shared" si="2"/>
        <v/>
      </c>
      <c r="BT56" s="204" t="str">
        <f>'[1]Mapeamento de Riscos'!A20</f>
        <v>RC006</v>
      </c>
      <c r="BU56" s="207">
        <f>'Mapeamento de Riscos'!T13</f>
        <v>3</v>
      </c>
      <c r="BV56" s="207">
        <f>'Mapeamento de Riscos'!AD13</f>
        <v>1</v>
      </c>
      <c r="BW56" s="55">
        <f>'[1]Mapeamento de Riscos'!AI20</f>
        <v>3</v>
      </c>
      <c r="BX56" s="206">
        <f t="shared" si="8"/>
        <v>3</v>
      </c>
    </row>
    <row r="57" spans="11:76" hidden="1" x14ac:dyDescent="0.25">
      <c r="K57" s="1" t="str">
        <f t="shared" si="3"/>
        <v/>
      </c>
      <c r="L57" s="1" t="str">
        <f t="shared" si="3"/>
        <v/>
      </c>
      <c r="M57" s="1" t="str">
        <f t="shared" si="3"/>
        <v/>
      </c>
      <c r="N57" s="1" t="str">
        <f t="shared" si="3"/>
        <v/>
      </c>
      <c r="O57" s="1" t="str">
        <f t="shared" si="3"/>
        <v/>
      </c>
      <c r="P57" s="1" t="str">
        <f t="shared" si="3"/>
        <v/>
      </c>
      <c r="Q57" s="1" t="str">
        <f t="shared" si="3"/>
        <v/>
      </c>
      <c r="R57" s="1" t="str">
        <f t="shared" si="3"/>
        <v>RC007</v>
      </c>
      <c r="S57" s="1" t="str">
        <f t="shared" si="3"/>
        <v/>
      </c>
      <c r="T57" s="1" t="str">
        <f t="shared" si="3"/>
        <v/>
      </c>
      <c r="U57" s="1" t="str">
        <f t="shared" si="0"/>
        <v/>
      </c>
      <c r="V57" s="1" t="str">
        <f t="shared" si="0"/>
        <v/>
      </c>
      <c r="W57" s="1" t="str">
        <f t="shared" si="0"/>
        <v/>
      </c>
      <c r="X57" s="1" t="str">
        <f t="shared" si="0"/>
        <v/>
      </c>
      <c r="Y57" s="1" t="str">
        <f t="shared" si="0"/>
        <v/>
      </c>
      <c r="Z57" s="1" t="str">
        <f t="shared" si="0"/>
        <v/>
      </c>
      <c r="AA57" s="1" t="str">
        <f t="shared" si="0"/>
        <v/>
      </c>
      <c r="AB57" s="1" t="str">
        <f t="shared" si="0"/>
        <v/>
      </c>
      <c r="AC57" s="1" t="str">
        <f t="shared" si="0"/>
        <v/>
      </c>
      <c r="AD57" s="1" t="str">
        <f t="shared" si="0"/>
        <v/>
      </c>
      <c r="AE57" s="1" t="str">
        <f t="shared" si="0"/>
        <v/>
      </c>
      <c r="AF57" s="1" t="str">
        <f t="shared" si="0"/>
        <v/>
      </c>
      <c r="AG57" s="1" t="str">
        <f t="shared" si="0"/>
        <v/>
      </c>
      <c r="AH57" s="1" t="str">
        <f t="shared" si="0"/>
        <v/>
      </c>
      <c r="AI57" s="203" t="str">
        <f t="shared" si="0"/>
        <v/>
      </c>
      <c r="AL57" s="204" t="str">
        <f>'[1]Mapeamento de Riscos'!A21</f>
        <v>RC007</v>
      </c>
      <c r="AM57" s="205">
        <f>'Mapeamento de Riscos'!T14</f>
        <v>3</v>
      </c>
      <c r="AN57" s="205">
        <f>'Mapeamento de Riscos'!K14</f>
        <v>2</v>
      </c>
      <c r="AO57" s="55">
        <f>'Mapeamento de Riscos'!AC14</f>
        <v>3</v>
      </c>
      <c r="AP57" s="206">
        <f t="shared" si="4"/>
        <v>8</v>
      </c>
      <c r="AQ57">
        <f t="shared" si="5"/>
        <v>6</v>
      </c>
      <c r="AR57" s="149">
        <f t="shared" si="6"/>
        <v>12</v>
      </c>
      <c r="AS57" s="1" t="str">
        <f t="shared" si="7"/>
        <v/>
      </c>
      <c r="AT57" s="1" t="str">
        <f t="shared" si="7"/>
        <v/>
      </c>
      <c r="AU57" s="1" t="str">
        <f t="shared" si="7"/>
        <v/>
      </c>
      <c r="AV57" s="1" t="str">
        <f t="shared" si="7"/>
        <v/>
      </c>
      <c r="AW57" s="1" t="str">
        <f t="shared" si="7"/>
        <v/>
      </c>
      <c r="AX57" s="1" t="str">
        <f t="shared" si="7"/>
        <v/>
      </c>
      <c r="AY57" s="1" t="str">
        <f t="shared" si="7"/>
        <v/>
      </c>
      <c r="AZ57" s="1" t="str">
        <f t="shared" si="7"/>
        <v/>
      </c>
      <c r="BA57" s="1" t="str">
        <f t="shared" si="7"/>
        <v/>
      </c>
      <c r="BB57" s="1" t="str">
        <f t="shared" si="7"/>
        <v/>
      </c>
      <c r="BC57" s="1" t="str">
        <f t="shared" si="1"/>
        <v/>
      </c>
      <c r="BD57" s="1" t="str">
        <f t="shared" si="1"/>
        <v/>
      </c>
      <c r="BE57" s="1" t="str">
        <f t="shared" si="1"/>
        <v>RC007</v>
      </c>
      <c r="BF57" s="1" t="str">
        <f t="shared" si="1"/>
        <v/>
      </c>
      <c r="BG57" s="1" t="str">
        <f t="shared" si="1"/>
        <v/>
      </c>
      <c r="BH57" s="1" t="str">
        <f t="shared" si="1"/>
        <v/>
      </c>
      <c r="BI57" s="1" t="str">
        <f t="shared" si="1"/>
        <v/>
      </c>
      <c r="BJ57" s="1" t="str">
        <f t="shared" si="2"/>
        <v/>
      </c>
      <c r="BK57" s="1" t="str">
        <f t="shared" si="2"/>
        <v/>
      </c>
      <c r="BL57" s="1" t="str">
        <f t="shared" si="2"/>
        <v/>
      </c>
      <c r="BM57" s="1" t="str">
        <f t="shared" si="2"/>
        <v/>
      </c>
      <c r="BN57" s="1" t="str">
        <f t="shared" si="2"/>
        <v/>
      </c>
      <c r="BO57" s="1" t="str">
        <f t="shared" si="2"/>
        <v/>
      </c>
      <c r="BP57" s="1" t="str">
        <f t="shared" si="2"/>
        <v/>
      </c>
      <c r="BQ57" s="203" t="str">
        <f t="shared" si="2"/>
        <v/>
      </c>
      <c r="BT57" s="204" t="str">
        <f>'[1]Mapeamento de Riscos'!A21</f>
        <v>RC007</v>
      </c>
      <c r="BU57" s="207">
        <f>'Mapeamento de Riscos'!T14</f>
        <v>3</v>
      </c>
      <c r="BV57" s="207">
        <f>'Mapeamento de Riscos'!AD14</f>
        <v>3</v>
      </c>
      <c r="BW57" s="55">
        <f>'[1]Mapeamento de Riscos'!AI21</f>
        <v>4</v>
      </c>
      <c r="BX57" s="206">
        <f t="shared" si="8"/>
        <v>13</v>
      </c>
    </row>
    <row r="58" spans="11:76" hidden="1" x14ac:dyDescent="0.25">
      <c r="K58" s="1" t="str">
        <f t="shared" si="3"/>
        <v/>
      </c>
      <c r="L58" s="1" t="str">
        <f t="shared" si="3"/>
        <v>RC008</v>
      </c>
      <c r="M58" s="1" t="str">
        <f t="shared" si="3"/>
        <v/>
      </c>
      <c r="N58" s="1" t="str">
        <f t="shared" si="3"/>
        <v/>
      </c>
      <c r="O58" s="1" t="str">
        <f t="shared" si="3"/>
        <v/>
      </c>
      <c r="P58" s="1" t="str">
        <f t="shared" si="3"/>
        <v/>
      </c>
      <c r="Q58" s="1" t="str">
        <f t="shared" si="3"/>
        <v/>
      </c>
      <c r="R58" s="1" t="str">
        <f t="shared" si="3"/>
        <v/>
      </c>
      <c r="S58" s="1" t="str">
        <f t="shared" si="3"/>
        <v/>
      </c>
      <c r="T58" s="1" t="str">
        <f t="shared" si="3"/>
        <v/>
      </c>
      <c r="U58" s="1" t="str">
        <f t="shared" si="0"/>
        <v/>
      </c>
      <c r="V58" s="1" t="str">
        <f t="shared" si="0"/>
        <v/>
      </c>
      <c r="W58" s="1" t="str">
        <f t="shared" si="0"/>
        <v/>
      </c>
      <c r="X58" s="1" t="str">
        <f t="shared" si="0"/>
        <v/>
      </c>
      <c r="Y58" s="1" t="str">
        <f t="shared" si="0"/>
        <v/>
      </c>
      <c r="Z58" s="1" t="str">
        <f t="shared" si="0"/>
        <v/>
      </c>
      <c r="AA58" s="1" t="str">
        <f t="shared" si="0"/>
        <v/>
      </c>
      <c r="AB58" s="1" t="str">
        <f t="shared" si="0"/>
        <v/>
      </c>
      <c r="AC58" s="1" t="str">
        <f t="shared" si="0"/>
        <v/>
      </c>
      <c r="AD58" s="1" t="str">
        <f t="shared" si="0"/>
        <v/>
      </c>
      <c r="AE58" s="1" t="str">
        <f t="shared" si="0"/>
        <v/>
      </c>
      <c r="AF58" s="1" t="str">
        <f t="shared" si="0"/>
        <v/>
      </c>
      <c r="AG58" s="1" t="str">
        <f t="shared" si="0"/>
        <v/>
      </c>
      <c r="AH58" s="1" t="str">
        <f t="shared" si="0"/>
        <v/>
      </c>
      <c r="AI58" s="203" t="str">
        <f t="shared" si="0"/>
        <v/>
      </c>
      <c r="AL58" s="204" t="str">
        <f>'[1]Mapeamento de Riscos'!A22</f>
        <v>RC008</v>
      </c>
      <c r="AM58" s="205">
        <f>'Mapeamento de Riscos'!T15</f>
        <v>2</v>
      </c>
      <c r="AN58" s="205">
        <f>'Mapeamento de Riscos'!K15</f>
        <v>1</v>
      </c>
      <c r="AO58" s="55">
        <f>'Mapeamento de Riscos'!AC15</f>
        <v>3</v>
      </c>
      <c r="AP58" s="206">
        <f t="shared" si="4"/>
        <v>2</v>
      </c>
      <c r="AQ58">
        <f t="shared" si="5"/>
        <v>2</v>
      </c>
      <c r="AR58" s="149">
        <f t="shared" si="6"/>
        <v>6</v>
      </c>
      <c r="AS58" s="1" t="str">
        <f t="shared" si="7"/>
        <v/>
      </c>
      <c r="AT58" s="1" t="str">
        <f t="shared" si="7"/>
        <v/>
      </c>
      <c r="AU58" s="1" t="str">
        <f t="shared" si="7"/>
        <v/>
      </c>
      <c r="AV58" s="1" t="str">
        <f t="shared" si="7"/>
        <v/>
      </c>
      <c r="AW58" s="1" t="str">
        <f t="shared" si="7"/>
        <v/>
      </c>
      <c r="AX58" s="1" t="str">
        <f t="shared" si="7"/>
        <v/>
      </c>
      <c r="AY58" s="1" t="str">
        <f t="shared" si="7"/>
        <v>RC008</v>
      </c>
      <c r="AZ58" s="1" t="str">
        <f t="shared" si="7"/>
        <v/>
      </c>
      <c r="BA58" s="1" t="str">
        <f t="shared" si="7"/>
        <v/>
      </c>
      <c r="BB58" s="1" t="str">
        <f t="shared" si="7"/>
        <v/>
      </c>
      <c r="BC58" s="1" t="str">
        <f t="shared" si="1"/>
        <v/>
      </c>
      <c r="BD58" s="1" t="str">
        <f t="shared" si="1"/>
        <v/>
      </c>
      <c r="BE58" s="1" t="str">
        <f t="shared" si="1"/>
        <v/>
      </c>
      <c r="BF58" s="1" t="str">
        <f t="shared" si="1"/>
        <v/>
      </c>
      <c r="BG58" s="1" t="str">
        <f t="shared" si="1"/>
        <v/>
      </c>
      <c r="BH58" s="1" t="str">
        <f t="shared" si="1"/>
        <v/>
      </c>
      <c r="BI58" s="1" t="str">
        <f t="shared" si="1"/>
        <v/>
      </c>
      <c r="BJ58" s="1" t="str">
        <f t="shared" si="2"/>
        <v/>
      </c>
      <c r="BK58" s="1" t="str">
        <f t="shared" si="2"/>
        <v/>
      </c>
      <c r="BL58" s="1" t="str">
        <f t="shared" si="2"/>
        <v/>
      </c>
      <c r="BM58" s="1" t="str">
        <f t="shared" si="2"/>
        <v/>
      </c>
      <c r="BN58" s="1" t="str">
        <f t="shared" si="2"/>
        <v/>
      </c>
      <c r="BO58" s="1" t="str">
        <f t="shared" si="2"/>
        <v/>
      </c>
      <c r="BP58" s="1" t="str">
        <f t="shared" si="2"/>
        <v/>
      </c>
      <c r="BQ58" s="203" t="str">
        <f t="shared" si="2"/>
        <v/>
      </c>
      <c r="BT58" s="204" t="str">
        <f>'[1]Mapeamento de Riscos'!A22</f>
        <v>RC008</v>
      </c>
      <c r="BU58" s="207">
        <f>'Mapeamento de Riscos'!T15</f>
        <v>2</v>
      </c>
      <c r="BV58" s="207">
        <f>'Mapeamento de Riscos'!AD15</f>
        <v>2</v>
      </c>
      <c r="BW58" s="55">
        <f>'[1]Mapeamento de Riscos'!AI22</f>
        <v>3</v>
      </c>
      <c r="BX58" s="206">
        <f t="shared" si="8"/>
        <v>7</v>
      </c>
    </row>
    <row r="59" spans="11:76" hidden="1" x14ac:dyDescent="0.25">
      <c r="K59" s="1" t="str">
        <f t="shared" si="3"/>
        <v/>
      </c>
      <c r="L59" s="1" t="str">
        <f t="shared" si="3"/>
        <v/>
      </c>
      <c r="M59" s="1" t="str">
        <f t="shared" si="3"/>
        <v/>
      </c>
      <c r="N59" s="1" t="str">
        <f t="shared" si="3"/>
        <v/>
      </c>
      <c r="O59" s="1" t="str">
        <f t="shared" si="3"/>
        <v/>
      </c>
      <c r="P59" s="1" t="str">
        <f t="shared" si="3"/>
        <v/>
      </c>
      <c r="Q59" s="1" t="str">
        <f t="shared" si="3"/>
        <v/>
      </c>
      <c r="R59" s="1" t="str">
        <f t="shared" si="3"/>
        <v>RC009</v>
      </c>
      <c r="S59" s="1" t="str">
        <f t="shared" si="3"/>
        <v/>
      </c>
      <c r="T59" s="1" t="str">
        <f t="shared" si="3"/>
        <v/>
      </c>
      <c r="U59" s="1" t="str">
        <f t="shared" si="0"/>
        <v/>
      </c>
      <c r="V59" s="1" t="str">
        <f t="shared" si="0"/>
        <v/>
      </c>
      <c r="W59" s="1" t="str">
        <f t="shared" si="0"/>
        <v/>
      </c>
      <c r="X59" s="1" t="str">
        <f t="shared" si="0"/>
        <v/>
      </c>
      <c r="Y59" s="1" t="str">
        <f t="shared" si="0"/>
        <v/>
      </c>
      <c r="Z59" s="1" t="str">
        <f t="shared" si="0"/>
        <v/>
      </c>
      <c r="AA59" s="1" t="str">
        <f t="shared" si="0"/>
        <v/>
      </c>
      <c r="AB59" s="1" t="str">
        <f t="shared" si="0"/>
        <v/>
      </c>
      <c r="AC59" s="1" t="str">
        <f t="shared" si="0"/>
        <v/>
      </c>
      <c r="AD59" s="1" t="str">
        <f t="shared" si="0"/>
        <v/>
      </c>
      <c r="AE59" s="1" t="str">
        <f t="shared" si="0"/>
        <v/>
      </c>
      <c r="AF59" s="1" t="str">
        <f t="shared" si="0"/>
        <v/>
      </c>
      <c r="AG59" s="1" t="str">
        <f t="shared" si="0"/>
        <v/>
      </c>
      <c r="AH59" s="1" t="str">
        <f t="shared" si="0"/>
        <v/>
      </c>
      <c r="AI59" s="203" t="str">
        <f t="shared" si="0"/>
        <v/>
      </c>
      <c r="AL59" s="204" t="str">
        <f>'[1]Mapeamento de Riscos'!A23</f>
        <v>RC009</v>
      </c>
      <c r="AM59" s="205">
        <f>'Mapeamento de Riscos'!T16</f>
        <v>3</v>
      </c>
      <c r="AN59" s="205">
        <f>'Mapeamento de Riscos'!K16</f>
        <v>2</v>
      </c>
      <c r="AO59" s="55">
        <f>'Mapeamento de Riscos'!AC16</f>
        <v>3</v>
      </c>
      <c r="AP59" s="206">
        <f t="shared" si="4"/>
        <v>8</v>
      </c>
      <c r="AQ59">
        <f t="shared" si="5"/>
        <v>6</v>
      </c>
      <c r="AR59" s="149">
        <f t="shared" si="6"/>
        <v>6</v>
      </c>
      <c r="AS59" s="1" t="str">
        <f t="shared" si="7"/>
        <v/>
      </c>
      <c r="AT59" s="1" t="str">
        <f t="shared" si="7"/>
        <v/>
      </c>
      <c r="AU59" s="1" t="str">
        <f t="shared" si="7"/>
        <v/>
      </c>
      <c r="AV59" s="1" t="str">
        <f t="shared" si="7"/>
        <v/>
      </c>
      <c r="AW59" s="1" t="str">
        <f t="shared" si="7"/>
        <v/>
      </c>
      <c r="AX59" s="1" t="str">
        <f t="shared" si="7"/>
        <v/>
      </c>
      <c r="AY59" s="1" t="str">
        <f t="shared" si="7"/>
        <v/>
      </c>
      <c r="AZ59" s="1" t="str">
        <f t="shared" si="7"/>
        <v/>
      </c>
      <c r="BA59" s="1" t="str">
        <f t="shared" si="7"/>
        <v/>
      </c>
      <c r="BB59" s="1" t="str">
        <f t="shared" si="7"/>
        <v/>
      </c>
      <c r="BC59" s="1" t="str">
        <f t="shared" si="1"/>
        <v/>
      </c>
      <c r="BD59" s="1" t="str">
        <f t="shared" si="1"/>
        <v/>
      </c>
      <c r="BE59" s="1" t="str">
        <f t="shared" si="1"/>
        <v>RC009</v>
      </c>
      <c r="BF59" s="1" t="str">
        <f t="shared" si="1"/>
        <v/>
      </c>
      <c r="BG59" s="1" t="str">
        <f t="shared" si="1"/>
        <v/>
      </c>
      <c r="BH59" s="1" t="str">
        <f t="shared" si="1"/>
        <v/>
      </c>
      <c r="BI59" s="1" t="str">
        <f t="shared" si="1"/>
        <v/>
      </c>
      <c r="BJ59" s="1" t="str">
        <f t="shared" si="2"/>
        <v/>
      </c>
      <c r="BK59" s="1" t="str">
        <f t="shared" si="2"/>
        <v/>
      </c>
      <c r="BL59" s="1" t="str">
        <f t="shared" si="2"/>
        <v/>
      </c>
      <c r="BM59" s="1" t="str">
        <f t="shared" si="2"/>
        <v/>
      </c>
      <c r="BN59" s="1" t="str">
        <f t="shared" si="2"/>
        <v/>
      </c>
      <c r="BO59" s="1" t="str">
        <f t="shared" si="2"/>
        <v/>
      </c>
      <c r="BP59" s="1" t="str">
        <f t="shared" si="2"/>
        <v/>
      </c>
      <c r="BQ59" s="203" t="str">
        <f t="shared" si="2"/>
        <v/>
      </c>
      <c r="BT59" s="204" t="str">
        <f>'[1]Mapeamento de Riscos'!A23</f>
        <v>RC009</v>
      </c>
      <c r="BU59" s="207">
        <f>'Mapeamento de Riscos'!T16</f>
        <v>3</v>
      </c>
      <c r="BV59" s="207">
        <f>'Mapeamento de Riscos'!AD16</f>
        <v>3</v>
      </c>
      <c r="BW59" s="55">
        <f>'[1]Mapeamento de Riscos'!AI23</f>
        <v>2</v>
      </c>
      <c r="BX59" s="206">
        <f t="shared" si="8"/>
        <v>13</v>
      </c>
    </row>
    <row r="60" spans="11:76" hidden="1" x14ac:dyDescent="0.25">
      <c r="K60" s="1" t="str">
        <f t="shared" si="3"/>
        <v/>
      </c>
      <c r="L60" s="1" t="str">
        <f t="shared" si="3"/>
        <v/>
      </c>
      <c r="M60" s="1" t="str">
        <f t="shared" si="3"/>
        <v/>
      </c>
      <c r="N60" s="1" t="str">
        <f t="shared" si="3"/>
        <v/>
      </c>
      <c r="O60" s="1" t="str">
        <f t="shared" si="3"/>
        <v/>
      </c>
      <c r="P60" s="1" t="str">
        <f t="shared" si="3"/>
        <v/>
      </c>
      <c r="Q60" s="1" t="str">
        <f t="shared" si="3"/>
        <v/>
      </c>
      <c r="R60" s="1" t="str">
        <f t="shared" si="3"/>
        <v/>
      </c>
      <c r="S60" s="1" t="str">
        <f t="shared" si="3"/>
        <v/>
      </c>
      <c r="T60" s="1" t="str">
        <f t="shared" si="3"/>
        <v/>
      </c>
      <c r="U60" s="1" t="str">
        <f t="shared" si="0"/>
        <v/>
      </c>
      <c r="V60" s="1" t="str">
        <f t="shared" si="0"/>
        <v>RC010</v>
      </c>
      <c r="W60" s="1" t="str">
        <f t="shared" si="0"/>
        <v/>
      </c>
      <c r="X60" s="1" t="str">
        <f t="shared" si="0"/>
        <v/>
      </c>
      <c r="Y60" s="1" t="str">
        <f t="shared" si="0"/>
        <v/>
      </c>
      <c r="Z60" s="1" t="str">
        <f t="shared" si="0"/>
        <v/>
      </c>
      <c r="AA60" s="1" t="str">
        <f t="shared" si="0"/>
        <v/>
      </c>
      <c r="AB60" s="1" t="str">
        <f t="shared" si="0"/>
        <v/>
      </c>
      <c r="AC60" s="1" t="str">
        <f t="shared" si="0"/>
        <v/>
      </c>
      <c r="AD60" s="1" t="str">
        <f t="shared" si="0"/>
        <v/>
      </c>
      <c r="AE60" s="1" t="str">
        <f t="shared" si="0"/>
        <v/>
      </c>
      <c r="AF60" s="1" t="str">
        <f t="shared" si="0"/>
        <v/>
      </c>
      <c r="AG60" s="1" t="str">
        <f t="shared" si="0"/>
        <v/>
      </c>
      <c r="AH60" s="1" t="str">
        <f t="shared" si="0"/>
        <v/>
      </c>
      <c r="AI60" s="203" t="str">
        <f t="shared" si="0"/>
        <v/>
      </c>
      <c r="AL60" s="204" t="str">
        <f>'[1]Mapeamento de Riscos'!A24</f>
        <v>RC010</v>
      </c>
      <c r="AM60" s="205">
        <f>'Mapeamento de Riscos'!T17</f>
        <v>2</v>
      </c>
      <c r="AN60" s="205">
        <f>'Mapeamento de Riscos'!K17</f>
        <v>3</v>
      </c>
      <c r="AO60" s="55">
        <f>'Mapeamento de Riscos'!AC17</f>
        <v>3</v>
      </c>
      <c r="AP60" s="206">
        <f t="shared" si="4"/>
        <v>12</v>
      </c>
      <c r="AQ60">
        <f t="shared" si="5"/>
        <v>6</v>
      </c>
      <c r="AR60" s="149">
        <f t="shared" si="6"/>
        <v>10</v>
      </c>
      <c r="AS60" s="1" t="str">
        <f t="shared" si="7"/>
        <v/>
      </c>
      <c r="AT60" s="1" t="str">
        <f t="shared" si="7"/>
        <v/>
      </c>
      <c r="AU60" s="1" t="str">
        <f t="shared" si="7"/>
        <v/>
      </c>
      <c r="AV60" s="1" t="str">
        <f t="shared" si="7"/>
        <v/>
      </c>
      <c r="AW60" s="1" t="str">
        <f t="shared" si="7"/>
        <v/>
      </c>
      <c r="AX60" s="1" t="str">
        <f t="shared" si="7"/>
        <v/>
      </c>
      <c r="AY60" s="1" t="str">
        <f t="shared" si="7"/>
        <v/>
      </c>
      <c r="AZ60" s="1" t="str">
        <f t="shared" si="7"/>
        <v/>
      </c>
      <c r="BA60" s="1" t="str">
        <f t="shared" si="7"/>
        <v/>
      </c>
      <c r="BB60" s="1" t="str">
        <f t="shared" si="7"/>
        <v/>
      </c>
      <c r="BC60" s="1" t="str">
        <f t="shared" si="1"/>
        <v/>
      </c>
      <c r="BD60" s="1" t="str">
        <f t="shared" si="1"/>
        <v>RC010</v>
      </c>
      <c r="BE60" s="1" t="str">
        <f t="shared" si="1"/>
        <v/>
      </c>
      <c r="BF60" s="1" t="str">
        <f t="shared" si="1"/>
        <v/>
      </c>
      <c r="BG60" s="1" t="str">
        <f t="shared" si="1"/>
        <v/>
      </c>
      <c r="BH60" s="1" t="str">
        <f t="shared" si="1"/>
        <v/>
      </c>
      <c r="BI60" s="1" t="str">
        <f t="shared" si="1"/>
        <v/>
      </c>
      <c r="BJ60" s="1" t="str">
        <f t="shared" si="2"/>
        <v/>
      </c>
      <c r="BK60" s="1" t="str">
        <f t="shared" si="2"/>
        <v/>
      </c>
      <c r="BL60" s="1" t="str">
        <f t="shared" si="2"/>
        <v/>
      </c>
      <c r="BM60" s="1" t="str">
        <f t="shared" si="2"/>
        <v/>
      </c>
      <c r="BN60" s="1" t="str">
        <f t="shared" si="2"/>
        <v/>
      </c>
      <c r="BO60" s="1" t="str">
        <f t="shared" si="2"/>
        <v/>
      </c>
      <c r="BP60" s="1" t="str">
        <f t="shared" si="2"/>
        <v/>
      </c>
      <c r="BQ60" s="203" t="str">
        <f t="shared" si="2"/>
        <v/>
      </c>
      <c r="BT60" s="204" t="str">
        <f>'[1]Mapeamento de Riscos'!A24</f>
        <v>RC010</v>
      </c>
      <c r="BU60" s="207">
        <f>'Mapeamento de Riscos'!T17</f>
        <v>2</v>
      </c>
      <c r="BV60" s="207">
        <f>'Mapeamento de Riscos'!AD17</f>
        <v>3</v>
      </c>
      <c r="BW60" s="55">
        <f>'[1]Mapeamento de Riscos'!AI24</f>
        <v>5</v>
      </c>
      <c r="BX60" s="206">
        <f t="shared" si="8"/>
        <v>12</v>
      </c>
    </row>
    <row r="61" spans="11:76" hidden="1" x14ac:dyDescent="0.25">
      <c r="K61" s="1" t="str">
        <f t="shared" si="3"/>
        <v/>
      </c>
      <c r="L61" s="1" t="str">
        <f t="shared" si="3"/>
        <v/>
      </c>
      <c r="M61" s="1" t="str">
        <f t="shared" si="3"/>
        <v/>
      </c>
      <c r="N61" s="1" t="str">
        <f t="shared" si="3"/>
        <v/>
      </c>
      <c r="O61" s="1" t="str">
        <f t="shared" si="3"/>
        <v/>
      </c>
      <c r="P61" s="1" t="str">
        <f t="shared" si="3"/>
        <v/>
      </c>
      <c r="Q61" s="1" t="str">
        <f t="shared" si="3"/>
        <v>RC011</v>
      </c>
      <c r="R61" s="1" t="str">
        <f t="shared" si="3"/>
        <v/>
      </c>
      <c r="S61" s="1" t="str">
        <f t="shared" si="3"/>
        <v/>
      </c>
      <c r="T61" s="1" t="str">
        <f t="shared" si="3"/>
        <v/>
      </c>
      <c r="U61" s="1" t="str">
        <f t="shared" si="0"/>
        <v/>
      </c>
      <c r="V61" s="1" t="str">
        <f t="shared" si="0"/>
        <v/>
      </c>
      <c r="W61" s="1" t="str">
        <f t="shared" si="0"/>
        <v/>
      </c>
      <c r="X61" s="1" t="str">
        <f t="shared" si="0"/>
        <v/>
      </c>
      <c r="Y61" s="1" t="str">
        <f t="shared" si="0"/>
        <v/>
      </c>
      <c r="Z61" s="1" t="str">
        <f t="shared" si="0"/>
        <v/>
      </c>
      <c r="AA61" s="1" t="str">
        <f t="shared" si="0"/>
        <v/>
      </c>
      <c r="AB61" s="1" t="str">
        <f t="shared" si="0"/>
        <v/>
      </c>
      <c r="AC61" s="1" t="str">
        <f t="shared" si="0"/>
        <v/>
      </c>
      <c r="AD61" s="1" t="str">
        <f t="shared" si="0"/>
        <v/>
      </c>
      <c r="AE61" s="1" t="str">
        <f t="shared" si="0"/>
        <v/>
      </c>
      <c r="AF61" s="1" t="str">
        <f t="shared" si="0"/>
        <v/>
      </c>
      <c r="AG61" s="1" t="str">
        <f t="shared" si="0"/>
        <v/>
      </c>
      <c r="AH61" s="1" t="str">
        <f t="shared" si="0"/>
        <v/>
      </c>
      <c r="AI61" s="203" t="str">
        <f t="shared" si="0"/>
        <v/>
      </c>
      <c r="AL61" s="204" t="str">
        <f>'[1]Mapeamento de Riscos'!A25</f>
        <v>RC011</v>
      </c>
      <c r="AM61" s="205">
        <f>'Mapeamento de Riscos'!T18</f>
        <v>2</v>
      </c>
      <c r="AN61" s="205">
        <f>'Mapeamento de Riscos'!K18</f>
        <v>2</v>
      </c>
      <c r="AO61" s="55">
        <f>'Mapeamento de Riscos'!AC18</f>
        <v>3</v>
      </c>
      <c r="AP61" s="206">
        <f t="shared" si="4"/>
        <v>7</v>
      </c>
      <c r="AQ61">
        <f t="shared" si="5"/>
        <v>4</v>
      </c>
      <c r="AR61" s="149">
        <f t="shared" si="6"/>
        <v>0</v>
      </c>
      <c r="AS61" s="1" t="str">
        <f t="shared" si="7"/>
        <v/>
      </c>
      <c r="AT61" s="1" t="str">
        <f t="shared" si="7"/>
        <v/>
      </c>
      <c r="AU61" s="1" t="str">
        <f t="shared" si="7"/>
        <v/>
      </c>
      <c r="AV61" s="1" t="str">
        <f t="shared" si="7"/>
        <v/>
      </c>
      <c r="AW61" s="1" t="str">
        <f t="shared" si="7"/>
        <v/>
      </c>
      <c r="AX61" s="1" t="str">
        <f t="shared" si="7"/>
        <v/>
      </c>
      <c r="AY61" s="1" t="str">
        <f t="shared" si="7"/>
        <v/>
      </c>
      <c r="AZ61" s="1" t="str">
        <f t="shared" si="7"/>
        <v/>
      </c>
      <c r="BA61" s="1" t="str">
        <f t="shared" si="7"/>
        <v/>
      </c>
      <c r="BB61" s="1" t="str">
        <f t="shared" si="7"/>
        <v/>
      </c>
      <c r="BC61" s="1" t="str">
        <f t="shared" si="1"/>
        <v/>
      </c>
      <c r="BD61" s="1" t="str">
        <f t="shared" si="1"/>
        <v>RC011</v>
      </c>
      <c r="BE61" s="1" t="str">
        <f t="shared" si="1"/>
        <v/>
      </c>
      <c r="BF61" s="1" t="str">
        <f t="shared" si="1"/>
        <v/>
      </c>
      <c r="BG61" s="1" t="str">
        <f t="shared" si="1"/>
        <v/>
      </c>
      <c r="BH61" s="1" t="str">
        <f t="shared" si="1"/>
        <v/>
      </c>
      <c r="BI61" s="1" t="str">
        <f t="shared" si="1"/>
        <v/>
      </c>
      <c r="BJ61" s="1" t="str">
        <f t="shared" si="2"/>
        <v/>
      </c>
      <c r="BK61" s="1" t="str">
        <f t="shared" si="2"/>
        <v/>
      </c>
      <c r="BL61" s="1" t="str">
        <f t="shared" si="2"/>
        <v/>
      </c>
      <c r="BM61" s="1" t="str">
        <f t="shared" si="2"/>
        <v/>
      </c>
      <c r="BN61" s="1" t="str">
        <f t="shared" si="2"/>
        <v/>
      </c>
      <c r="BO61" s="1" t="str">
        <f t="shared" si="2"/>
        <v/>
      </c>
      <c r="BP61" s="1" t="str">
        <f t="shared" si="2"/>
        <v/>
      </c>
      <c r="BQ61" s="203" t="str">
        <f t="shared" si="2"/>
        <v/>
      </c>
      <c r="BT61" s="204" t="str">
        <f>'[1]Mapeamento de Riscos'!A25</f>
        <v>RC011</v>
      </c>
      <c r="BU61" s="207">
        <f>'Mapeamento de Riscos'!T18</f>
        <v>2</v>
      </c>
      <c r="BV61" s="207">
        <f>'Mapeamento de Riscos'!AD18</f>
        <v>3</v>
      </c>
      <c r="BW61" s="55">
        <f>'[1]Mapeamento de Riscos'!AI25</f>
        <v>0</v>
      </c>
      <c r="BX61" s="206">
        <f t="shared" si="8"/>
        <v>12</v>
      </c>
    </row>
    <row r="62" spans="11:76" hidden="1" x14ac:dyDescent="0.25">
      <c r="K62" s="1" t="str">
        <f t="shared" si="3"/>
        <v/>
      </c>
      <c r="L62" s="1" t="str">
        <f t="shared" si="3"/>
        <v/>
      </c>
      <c r="M62" s="1" t="str">
        <f t="shared" si="3"/>
        <v/>
      </c>
      <c r="N62" s="1" t="str">
        <f t="shared" si="3"/>
        <v/>
      </c>
      <c r="O62" s="1" t="str">
        <f t="shared" si="3"/>
        <v/>
      </c>
      <c r="P62" s="1" t="str">
        <f t="shared" si="3"/>
        <v/>
      </c>
      <c r="Q62" s="1" t="str">
        <f t="shared" si="3"/>
        <v/>
      </c>
      <c r="R62" s="1" t="str">
        <f t="shared" si="3"/>
        <v/>
      </c>
      <c r="S62" s="1" t="str">
        <f t="shared" si="3"/>
        <v/>
      </c>
      <c r="T62" s="1" t="str">
        <f t="shared" si="3"/>
        <v/>
      </c>
      <c r="U62" s="1" t="str">
        <f t="shared" si="0"/>
        <v/>
      </c>
      <c r="V62" s="1" t="str">
        <f t="shared" si="0"/>
        <v/>
      </c>
      <c r="W62" s="1" t="str">
        <f t="shared" si="0"/>
        <v>RC012</v>
      </c>
      <c r="X62" s="1" t="str">
        <f t="shared" si="0"/>
        <v/>
      </c>
      <c r="Y62" s="1" t="str">
        <f t="shared" si="0"/>
        <v/>
      </c>
      <c r="Z62" s="1" t="str">
        <f t="shared" si="0"/>
        <v/>
      </c>
      <c r="AA62" s="1" t="str">
        <f t="shared" si="0"/>
        <v/>
      </c>
      <c r="AB62" s="1" t="str">
        <f t="shared" si="0"/>
        <v/>
      </c>
      <c r="AC62" s="1" t="str">
        <f t="shared" si="0"/>
        <v/>
      </c>
      <c r="AD62" s="1" t="str">
        <f t="shared" si="0"/>
        <v/>
      </c>
      <c r="AE62" s="1" t="str">
        <f t="shared" si="0"/>
        <v/>
      </c>
      <c r="AF62" s="1" t="str">
        <f t="shared" si="0"/>
        <v/>
      </c>
      <c r="AG62" s="1" t="str">
        <f t="shared" si="0"/>
        <v/>
      </c>
      <c r="AH62" s="1" t="str">
        <f t="shared" si="0"/>
        <v/>
      </c>
      <c r="AI62" s="203" t="str">
        <f t="shared" si="0"/>
        <v/>
      </c>
      <c r="AL62" s="204" t="str">
        <f>'[1]Mapeamento de Riscos'!A26</f>
        <v>RC012</v>
      </c>
      <c r="AM62" s="205">
        <f>'Mapeamento de Riscos'!T19</f>
        <v>3</v>
      </c>
      <c r="AN62" s="205">
        <f>'Mapeamento de Riscos'!K19</f>
        <v>3</v>
      </c>
      <c r="AO62" s="55">
        <f>'Mapeamento de Riscos'!AC19</f>
        <v>3</v>
      </c>
      <c r="AP62" s="206">
        <f t="shared" si="4"/>
        <v>13</v>
      </c>
      <c r="AQ62">
        <f t="shared" si="5"/>
        <v>9</v>
      </c>
      <c r="AR62" s="149">
        <f t="shared" si="6"/>
        <v>0</v>
      </c>
      <c r="AS62" s="1" t="str">
        <f t="shared" si="7"/>
        <v/>
      </c>
      <c r="AT62" s="1" t="str">
        <f t="shared" si="7"/>
        <v/>
      </c>
      <c r="AU62" s="1" t="str">
        <f t="shared" si="7"/>
        <v/>
      </c>
      <c r="AV62" s="1" t="str">
        <f t="shared" si="7"/>
        <v/>
      </c>
      <c r="AW62" s="1" t="str">
        <f t="shared" si="7"/>
        <v/>
      </c>
      <c r="AX62" s="1" t="str">
        <f t="shared" si="7"/>
        <v/>
      </c>
      <c r="AY62" s="1" t="str">
        <f t="shared" si="7"/>
        <v/>
      </c>
      <c r="AZ62" s="1" t="str">
        <f t="shared" si="7"/>
        <v/>
      </c>
      <c r="BA62" s="1" t="str">
        <f t="shared" si="7"/>
        <v/>
      </c>
      <c r="BB62" s="1" t="str">
        <f t="shared" si="7"/>
        <v/>
      </c>
      <c r="BC62" s="1" t="str">
        <f t="shared" si="1"/>
        <v/>
      </c>
      <c r="BD62" s="1" t="str">
        <f t="shared" si="1"/>
        <v/>
      </c>
      <c r="BE62" s="1" t="str">
        <f t="shared" si="1"/>
        <v>RC012</v>
      </c>
      <c r="BF62" s="1" t="str">
        <f t="shared" si="1"/>
        <v/>
      </c>
      <c r="BG62" s="1" t="str">
        <f t="shared" si="1"/>
        <v/>
      </c>
      <c r="BH62" s="1" t="str">
        <f t="shared" si="1"/>
        <v/>
      </c>
      <c r="BI62" s="1" t="str">
        <f t="shared" si="1"/>
        <v/>
      </c>
      <c r="BJ62" s="1" t="str">
        <f t="shared" si="2"/>
        <v/>
      </c>
      <c r="BK62" s="1" t="str">
        <f t="shared" si="2"/>
        <v/>
      </c>
      <c r="BL62" s="1" t="str">
        <f t="shared" si="2"/>
        <v/>
      </c>
      <c r="BM62" s="1" t="str">
        <f t="shared" si="2"/>
        <v/>
      </c>
      <c r="BN62" s="1" t="str">
        <f t="shared" si="2"/>
        <v/>
      </c>
      <c r="BO62" s="1" t="str">
        <f t="shared" si="2"/>
        <v/>
      </c>
      <c r="BP62" s="1" t="str">
        <f t="shared" si="2"/>
        <v/>
      </c>
      <c r="BQ62" s="203" t="str">
        <f t="shared" si="2"/>
        <v/>
      </c>
      <c r="BT62" s="204" t="str">
        <f>'[1]Mapeamento de Riscos'!A26</f>
        <v>RC012</v>
      </c>
      <c r="BU62" s="207">
        <f>'Mapeamento de Riscos'!T19</f>
        <v>3</v>
      </c>
      <c r="BV62" s="207">
        <f>'Mapeamento de Riscos'!AD19</f>
        <v>3</v>
      </c>
      <c r="BW62" s="55">
        <f>'[1]Mapeamento de Riscos'!AI26</f>
        <v>0</v>
      </c>
      <c r="BX62" s="206">
        <f t="shared" si="8"/>
        <v>13</v>
      </c>
    </row>
    <row r="63" spans="11:76" hidden="1" x14ac:dyDescent="0.25">
      <c r="K63" s="1" t="str">
        <f t="shared" si="3"/>
        <v/>
      </c>
      <c r="L63" s="1" t="str">
        <f t="shared" si="3"/>
        <v/>
      </c>
      <c r="M63" s="1" t="str">
        <f t="shared" si="3"/>
        <v/>
      </c>
      <c r="N63" s="1" t="str">
        <f t="shared" si="3"/>
        <v/>
      </c>
      <c r="O63" s="1" t="str">
        <f t="shared" si="3"/>
        <v/>
      </c>
      <c r="P63" s="1" t="str">
        <f t="shared" si="3"/>
        <v/>
      </c>
      <c r="Q63" s="1" t="str">
        <f t="shared" si="3"/>
        <v/>
      </c>
      <c r="R63" s="1" t="str">
        <f t="shared" si="3"/>
        <v/>
      </c>
      <c r="S63" s="1" t="str">
        <f t="shared" si="3"/>
        <v/>
      </c>
      <c r="T63" s="1" t="str">
        <f t="shared" si="3"/>
        <v/>
      </c>
      <c r="U63" s="1" t="str">
        <f t="shared" si="0"/>
        <v/>
      </c>
      <c r="V63" s="1" t="str">
        <f t="shared" si="0"/>
        <v/>
      </c>
      <c r="W63" s="1" t="str">
        <f t="shared" si="0"/>
        <v>RC013</v>
      </c>
      <c r="X63" s="1" t="str">
        <f t="shared" si="0"/>
        <v/>
      </c>
      <c r="Y63" s="1" t="str">
        <f t="shared" si="0"/>
        <v/>
      </c>
      <c r="Z63" s="1" t="str">
        <f t="shared" si="0"/>
        <v/>
      </c>
      <c r="AA63" s="1" t="str">
        <f t="shared" si="0"/>
        <v/>
      </c>
      <c r="AB63" s="1" t="str">
        <f t="shared" si="0"/>
        <v/>
      </c>
      <c r="AC63" s="1" t="str">
        <f t="shared" si="0"/>
        <v/>
      </c>
      <c r="AD63" s="1" t="str">
        <f t="shared" si="0"/>
        <v/>
      </c>
      <c r="AE63" s="1" t="str">
        <f t="shared" si="0"/>
        <v/>
      </c>
      <c r="AF63" s="1" t="str">
        <f t="shared" si="0"/>
        <v/>
      </c>
      <c r="AG63" s="1" t="str">
        <f t="shared" si="0"/>
        <v/>
      </c>
      <c r="AH63" s="1" t="str">
        <f t="shared" si="0"/>
        <v/>
      </c>
      <c r="AI63" s="203" t="str">
        <f t="shared" si="0"/>
        <v/>
      </c>
      <c r="AL63" s="204" t="str">
        <f>'[1]Mapeamento de Riscos'!A27</f>
        <v>RC013</v>
      </c>
      <c r="AM63" s="205">
        <f>'Mapeamento de Riscos'!T20</f>
        <v>3</v>
      </c>
      <c r="AN63" s="205">
        <f>'Mapeamento de Riscos'!K20</f>
        <v>3</v>
      </c>
      <c r="AO63" s="55">
        <f>'Mapeamento de Riscos'!AC20</f>
        <v>3</v>
      </c>
      <c r="AP63" s="206">
        <f t="shared" si="4"/>
        <v>13</v>
      </c>
      <c r="AQ63">
        <f t="shared" si="5"/>
        <v>9</v>
      </c>
      <c r="AR63" s="149">
        <f t="shared" si="6"/>
        <v>0</v>
      </c>
      <c r="AS63" s="1" t="str">
        <f t="shared" si="7"/>
        <v/>
      </c>
      <c r="AT63" s="1" t="str">
        <f t="shared" si="7"/>
        <v/>
      </c>
      <c r="AU63" s="1" t="str">
        <f t="shared" si="7"/>
        <v/>
      </c>
      <c r="AV63" s="1" t="str">
        <f t="shared" si="7"/>
        <v/>
      </c>
      <c r="AW63" s="1" t="str">
        <f t="shared" si="7"/>
        <v/>
      </c>
      <c r="AX63" s="1" t="str">
        <f t="shared" si="7"/>
        <v/>
      </c>
      <c r="AY63" s="1" t="str">
        <f t="shared" si="7"/>
        <v/>
      </c>
      <c r="AZ63" s="1" t="str">
        <f t="shared" si="7"/>
        <v/>
      </c>
      <c r="BA63" s="1" t="str">
        <f t="shared" si="7"/>
        <v/>
      </c>
      <c r="BB63" s="1" t="str">
        <f t="shared" si="7"/>
        <v/>
      </c>
      <c r="BC63" s="1" t="str">
        <f t="shared" si="1"/>
        <v/>
      </c>
      <c r="BD63" s="1" t="str">
        <f t="shared" si="1"/>
        <v/>
      </c>
      <c r="BE63" s="1" t="str">
        <f t="shared" si="1"/>
        <v>RC013</v>
      </c>
      <c r="BF63" s="1" t="str">
        <f t="shared" si="1"/>
        <v/>
      </c>
      <c r="BG63" s="1" t="str">
        <f t="shared" si="1"/>
        <v/>
      </c>
      <c r="BH63" s="1" t="str">
        <f t="shared" si="1"/>
        <v/>
      </c>
      <c r="BI63" s="1" t="str">
        <f t="shared" si="1"/>
        <v/>
      </c>
      <c r="BJ63" s="1" t="str">
        <f t="shared" si="2"/>
        <v/>
      </c>
      <c r="BK63" s="1" t="str">
        <f t="shared" si="2"/>
        <v/>
      </c>
      <c r="BL63" s="1" t="str">
        <f t="shared" si="2"/>
        <v/>
      </c>
      <c r="BM63" s="1" t="str">
        <f t="shared" si="2"/>
        <v/>
      </c>
      <c r="BN63" s="1" t="str">
        <f t="shared" si="2"/>
        <v/>
      </c>
      <c r="BO63" s="1" t="str">
        <f t="shared" si="2"/>
        <v/>
      </c>
      <c r="BP63" s="1" t="str">
        <f t="shared" si="2"/>
        <v/>
      </c>
      <c r="BQ63" s="203" t="str">
        <f t="shared" si="2"/>
        <v/>
      </c>
      <c r="BT63" s="204" t="str">
        <f>'[1]Mapeamento de Riscos'!A27</f>
        <v>RC013</v>
      </c>
      <c r="BU63" s="207">
        <f>'Mapeamento de Riscos'!T20</f>
        <v>3</v>
      </c>
      <c r="BV63" s="207">
        <f>'Mapeamento de Riscos'!AD20</f>
        <v>3</v>
      </c>
      <c r="BW63" s="55">
        <f>'[1]Mapeamento de Riscos'!AI27</f>
        <v>0</v>
      </c>
      <c r="BX63" s="206">
        <f t="shared" si="8"/>
        <v>13</v>
      </c>
    </row>
    <row r="64" spans="11:76" hidden="1" x14ac:dyDescent="0.25">
      <c r="K64" s="1" t="str">
        <f t="shared" si="3"/>
        <v/>
      </c>
      <c r="L64" s="1" t="str">
        <f t="shared" si="3"/>
        <v/>
      </c>
      <c r="M64" s="1" t="str">
        <f t="shared" si="3"/>
        <v/>
      </c>
      <c r="N64" s="1" t="str">
        <f t="shared" si="3"/>
        <v/>
      </c>
      <c r="O64" s="1" t="str">
        <f t="shared" si="3"/>
        <v/>
      </c>
      <c r="P64" s="1" t="str">
        <f t="shared" si="3"/>
        <v/>
      </c>
      <c r="Q64" s="1" t="str">
        <f t="shared" si="3"/>
        <v/>
      </c>
      <c r="R64" s="1" t="str">
        <f t="shared" si="3"/>
        <v/>
      </c>
      <c r="S64" s="1" t="str">
        <f t="shared" si="3"/>
        <v/>
      </c>
      <c r="T64" s="1" t="str">
        <f t="shared" si="3"/>
        <v/>
      </c>
      <c r="U64" s="1" t="str">
        <f t="shared" si="0"/>
        <v/>
      </c>
      <c r="V64" s="1" t="str">
        <f t="shared" si="0"/>
        <v/>
      </c>
      <c r="W64" s="1" t="str">
        <f t="shared" si="0"/>
        <v>RC014</v>
      </c>
      <c r="X64" s="1" t="str">
        <f t="shared" si="0"/>
        <v/>
      </c>
      <c r="Y64" s="1" t="str">
        <f t="shared" si="0"/>
        <v/>
      </c>
      <c r="Z64" s="1" t="str">
        <f t="shared" si="0"/>
        <v/>
      </c>
      <c r="AA64" s="1" t="str">
        <f t="shared" si="0"/>
        <v/>
      </c>
      <c r="AB64" s="1" t="str">
        <f t="shared" si="0"/>
        <v/>
      </c>
      <c r="AC64" s="1" t="str">
        <f t="shared" si="0"/>
        <v/>
      </c>
      <c r="AD64" s="1" t="str">
        <f t="shared" si="0"/>
        <v/>
      </c>
      <c r="AE64" s="1" t="str">
        <f t="shared" si="0"/>
        <v/>
      </c>
      <c r="AF64" s="1" t="str">
        <f t="shared" si="0"/>
        <v/>
      </c>
      <c r="AG64" s="1" t="str">
        <f t="shared" si="0"/>
        <v/>
      </c>
      <c r="AH64" s="1" t="str">
        <f t="shared" si="0"/>
        <v/>
      </c>
      <c r="AI64" s="203" t="str">
        <f t="shared" si="0"/>
        <v/>
      </c>
      <c r="AL64" s="204" t="str">
        <f>'[1]Mapeamento de Riscos'!A28</f>
        <v>RC014</v>
      </c>
      <c r="AM64" s="205">
        <f>'Mapeamento de Riscos'!T21</f>
        <v>3</v>
      </c>
      <c r="AN64" s="205">
        <f>'Mapeamento de Riscos'!K21</f>
        <v>3</v>
      </c>
      <c r="AO64" s="55">
        <f>'Mapeamento de Riscos'!AC21</f>
        <v>3</v>
      </c>
      <c r="AP64" s="206">
        <f t="shared" si="4"/>
        <v>13</v>
      </c>
      <c r="AQ64">
        <f t="shared" si="5"/>
        <v>9</v>
      </c>
      <c r="AR64" s="149">
        <f t="shared" si="6"/>
        <v>0</v>
      </c>
      <c r="AS64" s="1" t="str">
        <f t="shared" si="7"/>
        <v/>
      </c>
      <c r="AT64" s="1" t="str">
        <f t="shared" si="7"/>
        <v/>
      </c>
      <c r="AU64" s="1" t="str">
        <f t="shared" si="7"/>
        <v/>
      </c>
      <c r="AV64" s="1" t="str">
        <f t="shared" si="7"/>
        <v/>
      </c>
      <c r="AW64" s="1" t="str">
        <f t="shared" si="7"/>
        <v/>
      </c>
      <c r="AX64" s="1" t="str">
        <f t="shared" si="7"/>
        <v/>
      </c>
      <c r="AY64" s="1" t="str">
        <f t="shared" si="7"/>
        <v/>
      </c>
      <c r="AZ64" s="1" t="str">
        <f t="shared" si="7"/>
        <v/>
      </c>
      <c r="BA64" s="1" t="str">
        <f t="shared" si="7"/>
        <v/>
      </c>
      <c r="BB64" s="1" t="str">
        <f t="shared" si="7"/>
        <v/>
      </c>
      <c r="BC64" s="1" t="str">
        <f t="shared" si="1"/>
        <v/>
      </c>
      <c r="BD64" s="1" t="str">
        <f t="shared" si="1"/>
        <v/>
      </c>
      <c r="BE64" s="1" t="str">
        <f t="shared" si="1"/>
        <v>RC014</v>
      </c>
      <c r="BF64" s="1" t="str">
        <f t="shared" si="1"/>
        <v/>
      </c>
      <c r="BG64" s="1" t="str">
        <f t="shared" si="1"/>
        <v/>
      </c>
      <c r="BH64" s="1" t="str">
        <f t="shared" si="1"/>
        <v/>
      </c>
      <c r="BI64" s="1" t="str">
        <f t="shared" si="1"/>
        <v/>
      </c>
      <c r="BJ64" s="1" t="str">
        <f t="shared" si="2"/>
        <v/>
      </c>
      <c r="BK64" s="1" t="str">
        <f t="shared" si="2"/>
        <v/>
      </c>
      <c r="BL64" s="1" t="str">
        <f t="shared" si="2"/>
        <v/>
      </c>
      <c r="BM64" s="1" t="str">
        <f t="shared" si="2"/>
        <v/>
      </c>
      <c r="BN64" s="1" t="str">
        <f t="shared" si="2"/>
        <v/>
      </c>
      <c r="BO64" s="1" t="str">
        <f t="shared" si="2"/>
        <v/>
      </c>
      <c r="BP64" s="1" t="str">
        <f t="shared" si="2"/>
        <v/>
      </c>
      <c r="BQ64" s="203" t="str">
        <f t="shared" si="2"/>
        <v/>
      </c>
      <c r="BT64" s="204" t="str">
        <f>'[1]Mapeamento de Riscos'!A28</f>
        <v>RC014</v>
      </c>
      <c r="BU64" s="207">
        <f>'Mapeamento de Riscos'!T21</f>
        <v>3</v>
      </c>
      <c r="BV64" s="207">
        <f>'Mapeamento de Riscos'!AD21</f>
        <v>3</v>
      </c>
      <c r="BW64" s="55">
        <f>'[1]Mapeamento de Riscos'!AI28</f>
        <v>0</v>
      </c>
      <c r="BX64" s="206">
        <f t="shared" si="8"/>
        <v>13</v>
      </c>
    </row>
    <row r="65" spans="11:76" hidden="1" x14ac:dyDescent="0.25">
      <c r="K65" s="1" t="str">
        <f t="shared" si="3"/>
        <v/>
      </c>
      <c r="L65" s="1" t="str">
        <f t="shared" si="3"/>
        <v/>
      </c>
      <c r="M65" s="1" t="str">
        <f t="shared" si="3"/>
        <v>RC015</v>
      </c>
      <c r="N65" s="1" t="str">
        <f t="shared" si="3"/>
        <v/>
      </c>
      <c r="O65" s="1" t="str">
        <f t="shared" si="3"/>
        <v/>
      </c>
      <c r="P65" s="1" t="str">
        <f t="shared" si="3"/>
        <v/>
      </c>
      <c r="Q65" s="1" t="str">
        <f t="shared" si="3"/>
        <v/>
      </c>
      <c r="R65" s="1" t="str">
        <f t="shared" si="3"/>
        <v/>
      </c>
      <c r="S65" s="1" t="str">
        <f t="shared" si="3"/>
        <v/>
      </c>
      <c r="T65" s="1" t="str">
        <f t="shared" si="3"/>
        <v/>
      </c>
      <c r="U65" s="1" t="str">
        <f t="shared" si="0"/>
        <v/>
      </c>
      <c r="V65" s="1" t="str">
        <f t="shared" si="0"/>
        <v/>
      </c>
      <c r="W65" s="1" t="str">
        <f t="shared" si="0"/>
        <v/>
      </c>
      <c r="X65" s="1" t="str">
        <f t="shared" si="0"/>
        <v/>
      </c>
      <c r="Y65" s="1" t="str">
        <f t="shared" si="0"/>
        <v/>
      </c>
      <c r="Z65" s="1" t="str">
        <f t="shared" si="0"/>
        <v/>
      </c>
      <c r="AA65" s="1" t="str">
        <f t="shared" si="0"/>
        <v/>
      </c>
      <c r="AB65" s="1" t="str">
        <f t="shared" si="0"/>
        <v/>
      </c>
      <c r="AC65" s="1" t="str">
        <f t="shared" si="0"/>
        <v/>
      </c>
      <c r="AD65" s="1" t="str">
        <f t="shared" si="0"/>
        <v/>
      </c>
      <c r="AE65" s="1" t="str">
        <f t="shared" si="0"/>
        <v/>
      </c>
      <c r="AF65" s="1" t="str">
        <f t="shared" si="0"/>
        <v/>
      </c>
      <c r="AG65" s="1" t="str">
        <f t="shared" si="0"/>
        <v/>
      </c>
      <c r="AH65" s="1" t="str">
        <f t="shared" si="0"/>
        <v/>
      </c>
      <c r="AI65" s="203" t="str">
        <f t="shared" si="0"/>
        <v/>
      </c>
      <c r="AL65" s="204" t="str">
        <f>'[1]Mapeamento de Riscos'!A29</f>
        <v>RC015</v>
      </c>
      <c r="AM65" s="205">
        <f>'Mapeamento de Riscos'!T22</f>
        <v>3</v>
      </c>
      <c r="AN65" s="205">
        <f>'Mapeamento de Riscos'!K22</f>
        <v>1</v>
      </c>
      <c r="AO65" s="55">
        <f>'Mapeamento de Riscos'!AC22</f>
        <v>3</v>
      </c>
      <c r="AP65" s="206">
        <f t="shared" si="4"/>
        <v>3</v>
      </c>
      <c r="AQ65">
        <f t="shared" si="5"/>
        <v>3</v>
      </c>
      <c r="AR65" s="149">
        <f t="shared" si="6"/>
        <v>0</v>
      </c>
      <c r="AS65" s="1" t="str">
        <f t="shared" si="7"/>
        <v/>
      </c>
      <c r="AT65" s="1" t="str">
        <f t="shared" si="7"/>
        <v/>
      </c>
      <c r="AU65" s="1" t="str">
        <f t="shared" si="7"/>
        <v/>
      </c>
      <c r="AV65" s="1" t="str">
        <f t="shared" si="7"/>
        <v/>
      </c>
      <c r="AW65" s="1" t="str">
        <f t="shared" si="7"/>
        <v/>
      </c>
      <c r="AX65" s="1" t="str">
        <f t="shared" si="7"/>
        <v/>
      </c>
      <c r="AY65" s="1" t="str">
        <f t="shared" si="7"/>
        <v/>
      </c>
      <c r="AZ65" s="1" t="str">
        <f t="shared" si="7"/>
        <v>RC015</v>
      </c>
      <c r="BA65" s="1" t="str">
        <f t="shared" si="7"/>
        <v/>
      </c>
      <c r="BB65" s="1" t="str">
        <f t="shared" si="7"/>
        <v/>
      </c>
      <c r="BC65" s="1" t="str">
        <f t="shared" si="1"/>
        <v/>
      </c>
      <c r="BD65" s="1" t="str">
        <f t="shared" si="1"/>
        <v/>
      </c>
      <c r="BE65" s="1" t="str">
        <f t="shared" si="1"/>
        <v/>
      </c>
      <c r="BF65" s="1" t="str">
        <f t="shared" si="1"/>
        <v/>
      </c>
      <c r="BG65" s="1" t="str">
        <f t="shared" si="1"/>
        <v/>
      </c>
      <c r="BH65" s="1" t="str">
        <f t="shared" si="1"/>
        <v/>
      </c>
      <c r="BI65" s="1" t="str">
        <f t="shared" si="1"/>
        <v/>
      </c>
      <c r="BJ65" s="1" t="str">
        <f t="shared" si="2"/>
        <v/>
      </c>
      <c r="BK65" s="1" t="str">
        <f t="shared" si="2"/>
        <v/>
      </c>
      <c r="BL65" s="1" t="str">
        <f t="shared" si="2"/>
        <v/>
      </c>
      <c r="BM65" s="1" t="str">
        <f t="shared" si="2"/>
        <v/>
      </c>
      <c r="BN65" s="1" t="str">
        <f t="shared" si="2"/>
        <v/>
      </c>
      <c r="BO65" s="1" t="str">
        <f t="shared" si="2"/>
        <v/>
      </c>
      <c r="BP65" s="1" t="str">
        <f t="shared" si="2"/>
        <v/>
      </c>
      <c r="BQ65" s="203" t="str">
        <f t="shared" si="2"/>
        <v/>
      </c>
      <c r="BT65" s="204" t="str">
        <f>'[1]Mapeamento de Riscos'!A29</f>
        <v>RC015</v>
      </c>
      <c r="BU65" s="207">
        <f>'Mapeamento de Riscos'!T22</f>
        <v>3</v>
      </c>
      <c r="BV65" s="207">
        <f>'Mapeamento de Riscos'!AD22</f>
        <v>2</v>
      </c>
      <c r="BW65" s="55">
        <f>'[1]Mapeamento de Riscos'!AI29</f>
        <v>0</v>
      </c>
      <c r="BX65" s="206">
        <f t="shared" si="8"/>
        <v>8</v>
      </c>
    </row>
    <row r="66" spans="11:76" hidden="1" x14ac:dyDescent="0.25">
      <c r="K66" s="208" t="str">
        <f t="shared" si="3"/>
        <v/>
      </c>
      <c r="L66" s="1" t="str">
        <f t="shared" si="3"/>
        <v/>
      </c>
      <c r="M66" s="1" t="str">
        <f t="shared" si="3"/>
        <v/>
      </c>
      <c r="N66" s="1" t="str">
        <f t="shared" si="3"/>
        <v/>
      </c>
      <c r="O66" s="1" t="str">
        <f t="shared" si="3"/>
        <v/>
      </c>
      <c r="P66" s="1" t="str">
        <f t="shared" si="3"/>
        <v/>
      </c>
      <c r="Q66" s="1" t="str">
        <f t="shared" si="3"/>
        <v/>
      </c>
      <c r="R66" s="1" t="str">
        <f t="shared" si="3"/>
        <v/>
      </c>
      <c r="S66" s="1" t="str">
        <f t="shared" si="3"/>
        <v/>
      </c>
      <c r="T66" s="1" t="str">
        <f t="shared" si="3"/>
        <v/>
      </c>
      <c r="U66" s="1" t="str">
        <f t="shared" si="0"/>
        <v/>
      </c>
      <c r="V66" s="1" t="str">
        <f t="shared" si="0"/>
        <v/>
      </c>
      <c r="W66" s="1" t="str">
        <f t="shared" si="0"/>
        <v/>
      </c>
      <c r="X66" s="1" t="str">
        <f t="shared" si="0"/>
        <v/>
      </c>
      <c r="Y66" s="1" t="str">
        <f t="shared" si="0"/>
        <v/>
      </c>
      <c r="Z66" s="1" t="str">
        <f t="shared" si="0"/>
        <v/>
      </c>
      <c r="AA66" s="1" t="str">
        <f t="shared" si="0"/>
        <v/>
      </c>
      <c r="AB66" s="1" t="str">
        <f t="shared" si="0"/>
        <v>RC016</v>
      </c>
      <c r="AC66" s="1" t="str">
        <f t="shared" si="0"/>
        <v/>
      </c>
      <c r="AD66" s="1" t="str">
        <f t="shared" si="0"/>
        <v/>
      </c>
      <c r="AE66" s="1" t="str">
        <f t="shared" si="0"/>
        <v/>
      </c>
      <c r="AF66" s="1" t="str">
        <f t="shared" si="0"/>
        <v/>
      </c>
      <c r="AG66" s="1" t="str">
        <f t="shared" si="0"/>
        <v/>
      </c>
      <c r="AH66" s="1" t="str">
        <f t="shared" si="0"/>
        <v/>
      </c>
      <c r="AI66" s="203" t="str">
        <f t="shared" si="0"/>
        <v/>
      </c>
      <c r="AL66" s="204" t="str">
        <f>'[1]Mapeamento de Riscos'!A30</f>
        <v>RC016</v>
      </c>
      <c r="AM66" s="205">
        <f>'Mapeamento de Riscos'!T23</f>
        <v>3</v>
      </c>
      <c r="AN66" s="205">
        <f>'Mapeamento de Riscos'!K23</f>
        <v>4</v>
      </c>
      <c r="AO66" s="55">
        <f>'Mapeamento de Riscos'!AC23</f>
        <v>3</v>
      </c>
      <c r="AP66" s="206">
        <f t="shared" si="4"/>
        <v>18</v>
      </c>
      <c r="AQ66">
        <f t="shared" si="5"/>
        <v>12</v>
      </c>
      <c r="AR66" s="149">
        <f t="shared" si="6"/>
        <v>0</v>
      </c>
      <c r="AS66" s="208" t="str">
        <f t="shared" si="7"/>
        <v/>
      </c>
      <c r="AT66" s="1" t="str">
        <f t="shared" si="7"/>
        <v/>
      </c>
      <c r="AU66" s="1" t="str">
        <f t="shared" si="7"/>
        <v/>
      </c>
      <c r="AV66" s="1" t="str">
        <f t="shared" si="7"/>
        <v/>
      </c>
      <c r="AW66" s="1" t="str">
        <f t="shared" si="7"/>
        <v/>
      </c>
      <c r="AX66" s="1" t="str">
        <f t="shared" si="7"/>
        <v/>
      </c>
      <c r="AY66" s="1" t="str">
        <f t="shared" si="7"/>
        <v/>
      </c>
      <c r="AZ66" s="1" t="str">
        <f t="shared" si="7"/>
        <v/>
      </c>
      <c r="BA66" s="1" t="str">
        <f t="shared" si="7"/>
        <v/>
      </c>
      <c r="BB66" s="1" t="str">
        <f t="shared" si="7"/>
        <v/>
      </c>
      <c r="BC66" s="1" t="str">
        <f t="shared" si="1"/>
        <v/>
      </c>
      <c r="BD66" s="1" t="str">
        <f t="shared" si="1"/>
        <v/>
      </c>
      <c r="BE66" s="1" t="str">
        <f t="shared" si="1"/>
        <v/>
      </c>
      <c r="BF66" s="1" t="str">
        <f t="shared" si="1"/>
        <v/>
      </c>
      <c r="BG66" s="1" t="str">
        <f t="shared" si="1"/>
        <v/>
      </c>
      <c r="BH66" s="1" t="str">
        <f t="shared" si="1"/>
        <v/>
      </c>
      <c r="BI66" s="1" t="str">
        <f t="shared" si="1"/>
        <v/>
      </c>
      <c r="BJ66" s="1" t="str">
        <f t="shared" si="2"/>
        <v>RC016</v>
      </c>
      <c r="BK66" s="1" t="str">
        <f t="shared" si="2"/>
        <v/>
      </c>
      <c r="BL66" s="1" t="str">
        <f t="shared" si="2"/>
        <v/>
      </c>
      <c r="BM66" s="1" t="str">
        <f t="shared" si="2"/>
        <v/>
      </c>
      <c r="BN66" s="1" t="str">
        <f t="shared" si="2"/>
        <v/>
      </c>
      <c r="BO66" s="1" t="str">
        <f t="shared" si="2"/>
        <v/>
      </c>
      <c r="BP66" s="1" t="str">
        <f t="shared" si="2"/>
        <v/>
      </c>
      <c r="BQ66" s="203" t="str">
        <f t="shared" si="2"/>
        <v/>
      </c>
      <c r="BT66" s="204" t="str">
        <f>'[1]Mapeamento de Riscos'!A30</f>
        <v>RC016</v>
      </c>
      <c r="BU66" s="207">
        <f>'Mapeamento de Riscos'!T23</f>
        <v>3</v>
      </c>
      <c r="BV66" s="207">
        <f>'Mapeamento de Riscos'!AD23</f>
        <v>4</v>
      </c>
      <c r="BW66" s="55">
        <f>'[1]Mapeamento de Riscos'!AI30</f>
        <v>0</v>
      </c>
      <c r="BX66" s="206">
        <f t="shared" si="8"/>
        <v>18</v>
      </c>
    </row>
    <row r="67" spans="11:76" hidden="1" x14ac:dyDescent="0.25">
      <c r="K67" s="208" t="str">
        <f t="shared" si="3"/>
        <v/>
      </c>
      <c r="L67" s="1" t="str">
        <f t="shared" si="3"/>
        <v/>
      </c>
      <c r="M67" s="1" t="str">
        <f t="shared" si="3"/>
        <v/>
      </c>
      <c r="N67" s="1" t="str">
        <f t="shared" si="3"/>
        <v/>
      </c>
      <c r="O67" s="1" t="str">
        <f t="shared" si="3"/>
        <v/>
      </c>
      <c r="P67" s="1" t="str">
        <f t="shared" si="3"/>
        <v/>
      </c>
      <c r="Q67" s="1" t="str">
        <f t="shared" si="3"/>
        <v/>
      </c>
      <c r="R67" s="1" t="str">
        <f t="shared" si="3"/>
        <v/>
      </c>
      <c r="S67" s="1" t="str">
        <f t="shared" si="3"/>
        <v/>
      </c>
      <c r="T67" s="1" t="str">
        <f t="shared" si="3"/>
        <v/>
      </c>
      <c r="U67" s="1" t="str">
        <f t="shared" si="3"/>
        <v/>
      </c>
      <c r="V67" s="1" t="str">
        <f t="shared" si="3"/>
        <v/>
      </c>
      <c r="W67" s="1" t="str">
        <f t="shared" si="3"/>
        <v>RC017</v>
      </c>
      <c r="X67" s="1" t="str">
        <f t="shared" si="3"/>
        <v/>
      </c>
      <c r="Y67" s="1" t="str">
        <f t="shared" si="3"/>
        <v/>
      </c>
      <c r="Z67" s="1" t="str">
        <f t="shared" si="3"/>
        <v/>
      </c>
      <c r="AA67" s="1" t="str">
        <f t="shared" ref="AA67:AI82" si="9">IF($AP67=AA$50,$AL67,"")</f>
        <v/>
      </c>
      <c r="AB67" s="1" t="str">
        <f t="shared" si="9"/>
        <v/>
      </c>
      <c r="AC67" s="1" t="str">
        <f t="shared" si="9"/>
        <v/>
      </c>
      <c r="AD67" s="1" t="str">
        <f t="shared" si="9"/>
        <v/>
      </c>
      <c r="AE67" s="1" t="str">
        <f t="shared" si="9"/>
        <v/>
      </c>
      <c r="AF67" s="1" t="str">
        <f t="shared" si="9"/>
        <v/>
      </c>
      <c r="AG67" s="1" t="str">
        <f t="shared" si="9"/>
        <v/>
      </c>
      <c r="AH67" s="1" t="str">
        <f t="shared" si="9"/>
        <v/>
      </c>
      <c r="AI67" s="203" t="str">
        <f t="shared" si="9"/>
        <v/>
      </c>
      <c r="AL67" s="204" t="str">
        <f>'[1]Mapeamento de Riscos'!A31</f>
        <v>RC017</v>
      </c>
      <c r="AM67" s="205">
        <f>'Mapeamento de Riscos'!T24</f>
        <v>3</v>
      </c>
      <c r="AN67" s="205">
        <f>'Mapeamento de Riscos'!K24</f>
        <v>3</v>
      </c>
      <c r="AO67" s="55">
        <f>'Mapeamento de Riscos'!AC24</f>
        <v>3</v>
      </c>
      <c r="AP67" s="206">
        <f t="shared" si="4"/>
        <v>13</v>
      </c>
      <c r="AQ67">
        <f t="shared" si="5"/>
        <v>9</v>
      </c>
      <c r="AR67" s="149">
        <f t="shared" si="6"/>
        <v>0</v>
      </c>
      <c r="AS67" s="208" t="str">
        <f t="shared" si="7"/>
        <v/>
      </c>
      <c r="AT67" s="1" t="str">
        <f t="shared" si="7"/>
        <v/>
      </c>
      <c r="AU67" s="1" t="str">
        <f t="shared" si="7"/>
        <v/>
      </c>
      <c r="AV67" s="1" t="str">
        <f t="shared" si="7"/>
        <v/>
      </c>
      <c r="AW67" s="1" t="str">
        <f t="shared" si="7"/>
        <v/>
      </c>
      <c r="AX67" s="1" t="str">
        <f t="shared" si="7"/>
        <v/>
      </c>
      <c r="AY67" s="1" t="str">
        <f t="shared" si="7"/>
        <v/>
      </c>
      <c r="AZ67" s="1" t="str">
        <f t="shared" si="7"/>
        <v/>
      </c>
      <c r="BA67" s="1" t="str">
        <f t="shared" si="7"/>
        <v/>
      </c>
      <c r="BB67" s="1" t="str">
        <f t="shared" si="7"/>
        <v/>
      </c>
      <c r="BC67" s="1" t="str">
        <f t="shared" si="7"/>
        <v/>
      </c>
      <c r="BD67" s="1" t="str">
        <f t="shared" si="7"/>
        <v/>
      </c>
      <c r="BE67" s="1" t="str">
        <f t="shared" si="7"/>
        <v>RC017</v>
      </c>
      <c r="BF67" s="1" t="str">
        <f t="shared" si="7"/>
        <v/>
      </c>
      <c r="BG67" s="1" t="str">
        <f t="shared" si="7"/>
        <v/>
      </c>
      <c r="BH67" s="1" t="str">
        <f t="shared" si="7"/>
        <v/>
      </c>
      <c r="BI67" s="1" t="str">
        <f t="shared" ref="BI67:BQ82" si="10">IF($BX67=BI$50,$BT67,"")</f>
        <v/>
      </c>
      <c r="BJ67" s="1" t="str">
        <f t="shared" si="10"/>
        <v/>
      </c>
      <c r="BK67" s="1" t="str">
        <f t="shared" si="10"/>
        <v/>
      </c>
      <c r="BL67" s="1" t="str">
        <f t="shared" si="10"/>
        <v/>
      </c>
      <c r="BM67" s="1" t="str">
        <f t="shared" si="10"/>
        <v/>
      </c>
      <c r="BN67" s="1" t="str">
        <f t="shared" si="10"/>
        <v/>
      </c>
      <c r="BO67" s="1" t="str">
        <f t="shared" si="10"/>
        <v/>
      </c>
      <c r="BP67" s="1" t="str">
        <f t="shared" si="10"/>
        <v/>
      </c>
      <c r="BQ67" s="203" t="str">
        <f t="shared" si="10"/>
        <v/>
      </c>
      <c r="BT67" s="204" t="str">
        <f>'[1]Mapeamento de Riscos'!A31</f>
        <v>RC017</v>
      </c>
      <c r="BU67" s="207">
        <f>'Mapeamento de Riscos'!T24</f>
        <v>3</v>
      </c>
      <c r="BV67" s="207">
        <f>'Mapeamento de Riscos'!AD24</f>
        <v>3</v>
      </c>
      <c r="BW67" s="55">
        <f>'[1]Mapeamento de Riscos'!AI31</f>
        <v>0</v>
      </c>
      <c r="BX67" s="206">
        <f t="shared" si="8"/>
        <v>13</v>
      </c>
    </row>
    <row r="68" spans="11:76" hidden="1" x14ac:dyDescent="0.25">
      <c r="K68" s="208" t="str">
        <f t="shared" ref="K68:Z83" si="11">IF($AP68=K$50,$AL68,"")</f>
        <v/>
      </c>
      <c r="L68" s="1" t="str">
        <f t="shared" si="11"/>
        <v/>
      </c>
      <c r="M68" s="1" t="str">
        <f t="shared" si="11"/>
        <v>RC018</v>
      </c>
      <c r="N68" s="1" t="str">
        <f t="shared" si="11"/>
        <v/>
      </c>
      <c r="O68" s="1" t="str">
        <f t="shared" si="11"/>
        <v/>
      </c>
      <c r="P68" s="1" t="str">
        <f t="shared" si="11"/>
        <v/>
      </c>
      <c r="Q68" s="1" t="str">
        <f t="shared" si="11"/>
        <v/>
      </c>
      <c r="R68" s="1" t="str">
        <f t="shared" si="11"/>
        <v/>
      </c>
      <c r="S68" s="1" t="str">
        <f t="shared" si="11"/>
        <v/>
      </c>
      <c r="T68" s="1" t="str">
        <f t="shared" si="11"/>
        <v/>
      </c>
      <c r="U68" s="1" t="str">
        <f t="shared" si="11"/>
        <v/>
      </c>
      <c r="V68" s="1" t="str">
        <f t="shared" si="11"/>
        <v/>
      </c>
      <c r="W68" s="1" t="str">
        <f t="shared" si="11"/>
        <v/>
      </c>
      <c r="X68" s="1" t="str">
        <f t="shared" si="11"/>
        <v/>
      </c>
      <c r="Y68" s="1" t="str">
        <f t="shared" si="11"/>
        <v/>
      </c>
      <c r="Z68" s="1" t="str">
        <f t="shared" si="11"/>
        <v/>
      </c>
      <c r="AA68" s="1" t="str">
        <f t="shared" si="9"/>
        <v/>
      </c>
      <c r="AB68" s="1" t="str">
        <f t="shared" si="9"/>
        <v/>
      </c>
      <c r="AC68" s="1" t="str">
        <f t="shared" si="9"/>
        <v/>
      </c>
      <c r="AD68" s="1" t="str">
        <f t="shared" si="9"/>
        <v/>
      </c>
      <c r="AE68" s="1" t="str">
        <f t="shared" si="9"/>
        <v/>
      </c>
      <c r="AF68" s="1" t="str">
        <f t="shared" si="9"/>
        <v/>
      </c>
      <c r="AG68" s="1" t="str">
        <f t="shared" si="9"/>
        <v/>
      </c>
      <c r="AH68" s="1" t="str">
        <f t="shared" si="9"/>
        <v/>
      </c>
      <c r="AI68" s="203" t="str">
        <f t="shared" si="9"/>
        <v/>
      </c>
      <c r="AL68" s="204" t="str">
        <f>'[1]Mapeamento de Riscos'!A32</f>
        <v>RC018</v>
      </c>
      <c r="AM68" s="205">
        <f>'Mapeamento de Riscos'!T25</f>
        <v>3</v>
      </c>
      <c r="AN68" s="205">
        <f>'Mapeamento de Riscos'!K25</f>
        <v>1</v>
      </c>
      <c r="AO68" s="55">
        <f>'Mapeamento de Riscos'!AC25</f>
        <v>3</v>
      </c>
      <c r="AP68" s="206">
        <f t="shared" si="4"/>
        <v>3</v>
      </c>
      <c r="AQ68">
        <f t="shared" si="5"/>
        <v>3</v>
      </c>
      <c r="AR68" s="149">
        <f t="shared" si="6"/>
        <v>0</v>
      </c>
      <c r="AS68" s="208" t="str">
        <f t="shared" ref="AS68:BH83" si="12">IF($BX68=AS$50,$BT68,"")</f>
        <v/>
      </c>
      <c r="AT68" s="1" t="str">
        <f t="shared" si="12"/>
        <v/>
      </c>
      <c r="AU68" s="1" t="str">
        <f t="shared" si="12"/>
        <v/>
      </c>
      <c r="AV68" s="1" t="str">
        <f t="shared" si="12"/>
        <v/>
      </c>
      <c r="AW68" s="1" t="str">
        <f t="shared" si="12"/>
        <v/>
      </c>
      <c r="AX68" s="1" t="str">
        <f t="shared" si="12"/>
        <v/>
      </c>
      <c r="AY68" s="1" t="str">
        <f t="shared" si="12"/>
        <v/>
      </c>
      <c r="AZ68" s="1" t="str">
        <f t="shared" si="12"/>
        <v>RC018</v>
      </c>
      <c r="BA68" s="1" t="str">
        <f t="shared" si="12"/>
        <v/>
      </c>
      <c r="BB68" s="1" t="str">
        <f t="shared" si="12"/>
        <v/>
      </c>
      <c r="BC68" s="1" t="str">
        <f t="shared" si="12"/>
        <v/>
      </c>
      <c r="BD68" s="1" t="str">
        <f t="shared" si="12"/>
        <v/>
      </c>
      <c r="BE68" s="1" t="str">
        <f t="shared" si="12"/>
        <v/>
      </c>
      <c r="BF68" s="1" t="str">
        <f t="shared" si="12"/>
        <v/>
      </c>
      <c r="BG68" s="1" t="str">
        <f t="shared" si="12"/>
        <v/>
      </c>
      <c r="BH68" s="1" t="str">
        <f t="shared" si="12"/>
        <v/>
      </c>
      <c r="BI68" s="1" t="str">
        <f t="shared" si="10"/>
        <v/>
      </c>
      <c r="BJ68" s="1" t="str">
        <f t="shared" si="10"/>
        <v/>
      </c>
      <c r="BK68" s="1" t="str">
        <f t="shared" si="10"/>
        <v/>
      </c>
      <c r="BL68" s="1" t="str">
        <f t="shared" si="10"/>
        <v/>
      </c>
      <c r="BM68" s="1" t="str">
        <f t="shared" si="10"/>
        <v/>
      </c>
      <c r="BN68" s="1" t="str">
        <f t="shared" si="10"/>
        <v/>
      </c>
      <c r="BO68" s="1" t="str">
        <f t="shared" si="10"/>
        <v/>
      </c>
      <c r="BP68" s="1" t="str">
        <f t="shared" si="10"/>
        <v/>
      </c>
      <c r="BQ68" s="203" t="str">
        <f t="shared" si="10"/>
        <v/>
      </c>
      <c r="BT68" s="204" t="str">
        <f>'[1]Mapeamento de Riscos'!A32</f>
        <v>RC018</v>
      </c>
      <c r="BU68" s="207">
        <f>'Mapeamento de Riscos'!T25</f>
        <v>3</v>
      </c>
      <c r="BV68" s="207">
        <f>'Mapeamento de Riscos'!AD25</f>
        <v>2</v>
      </c>
      <c r="BW68" s="55">
        <f>'[1]Mapeamento de Riscos'!AI32</f>
        <v>0</v>
      </c>
      <c r="BX68" s="206">
        <f t="shared" si="8"/>
        <v>8</v>
      </c>
    </row>
    <row r="69" spans="11:76" hidden="1" x14ac:dyDescent="0.25">
      <c r="K69" s="208" t="str">
        <f t="shared" si="11"/>
        <v/>
      </c>
      <c r="L69" s="1" t="str">
        <f t="shared" si="11"/>
        <v/>
      </c>
      <c r="M69" s="1" t="str">
        <f t="shared" si="11"/>
        <v/>
      </c>
      <c r="N69" s="1" t="str">
        <f t="shared" si="11"/>
        <v/>
      </c>
      <c r="O69" s="1" t="str">
        <f t="shared" si="11"/>
        <v/>
      </c>
      <c r="P69" s="1" t="str">
        <f t="shared" si="11"/>
        <v/>
      </c>
      <c r="Q69" s="1" t="str">
        <f t="shared" si="11"/>
        <v/>
      </c>
      <c r="R69" s="1" t="str">
        <f t="shared" si="11"/>
        <v/>
      </c>
      <c r="S69" s="1" t="str">
        <f t="shared" si="11"/>
        <v/>
      </c>
      <c r="T69" s="1" t="str">
        <f t="shared" si="11"/>
        <v/>
      </c>
      <c r="U69" s="1" t="str">
        <f t="shared" si="11"/>
        <v/>
      </c>
      <c r="V69" s="1" t="str">
        <f t="shared" si="11"/>
        <v/>
      </c>
      <c r="W69" s="1" t="str">
        <f t="shared" si="11"/>
        <v>RC019</v>
      </c>
      <c r="X69" s="1" t="str">
        <f t="shared" si="11"/>
        <v/>
      </c>
      <c r="Y69" s="1" t="str">
        <f t="shared" si="11"/>
        <v/>
      </c>
      <c r="Z69" s="1" t="str">
        <f t="shared" si="11"/>
        <v/>
      </c>
      <c r="AA69" s="1" t="str">
        <f t="shared" si="9"/>
        <v/>
      </c>
      <c r="AB69" s="1" t="str">
        <f t="shared" si="9"/>
        <v/>
      </c>
      <c r="AC69" s="1" t="str">
        <f t="shared" si="9"/>
        <v/>
      </c>
      <c r="AD69" s="1" t="str">
        <f t="shared" si="9"/>
        <v/>
      </c>
      <c r="AE69" s="1" t="str">
        <f t="shared" si="9"/>
        <v/>
      </c>
      <c r="AF69" s="1" t="str">
        <f t="shared" si="9"/>
        <v/>
      </c>
      <c r="AG69" s="1" t="str">
        <f t="shared" si="9"/>
        <v/>
      </c>
      <c r="AH69" s="1" t="str">
        <f t="shared" si="9"/>
        <v/>
      </c>
      <c r="AI69" s="203" t="str">
        <f t="shared" si="9"/>
        <v/>
      </c>
      <c r="AL69" s="204" t="str">
        <f>'[1]Mapeamento de Riscos'!A33</f>
        <v>RC019</v>
      </c>
      <c r="AM69" s="205">
        <f>'Mapeamento de Riscos'!T26</f>
        <v>3</v>
      </c>
      <c r="AN69" s="205">
        <f>'Mapeamento de Riscos'!K26</f>
        <v>3</v>
      </c>
      <c r="AO69" s="55">
        <f>'Mapeamento de Riscos'!AC26</f>
        <v>2</v>
      </c>
      <c r="AP69" s="206">
        <f t="shared" si="4"/>
        <v>13</v>
      </c>
      <c r="AQ69">
        <f t="shared" si="5"/>
        <v>9</v>
      </c>
      <c r="AR69" s="149">
        <f t="shared" si="6"/>
        <v>0</v>
      </c>
      <c r="AS69" s="208" t="str">
        <f t="shared" si="12"/>
        <v/>
      </c>
      <c r="AT69" s="1" t="str">
        <f t="shared" si="12"/>
        <v/>
      </c>
      <c r="AU69" s="1" t="str">
        <f t="shared" si="12"/>
        <v/>
      </c>
      <c r="AV69" s="1" t="str">
        <f t="shared" si="12"/>
        <v/>
      </c>
      <c r="AW69" s="1" t="str">
        <f t="shared" si="12"/>
        <v/>
      </c>
      <c r="AX69" s="1" t="str">
        <f t="shared" si="12"/>
        <v/>
      </c>
      <c r="AY69" s="1" t="str">
        <f t="shared" si="12"/>
        <v/>
      </c>
      <c r="AZ69" s="1" t="str">
        <f t="shared" si="12"/>
        <v/>
      </c>
      <c r="BA69" s="1" t="str">
        <f t="shared" si="12"/>
        <v/>
      </c>
      <c r="BB69" s="1" t="str">
        <f t="shared" si="12"/>
        <v/>
      </c>
      <c r="BC69" s="1" t="str">
        <f t="shared" si="12"/>
        <v/>
      </c>
      <c r="BD69" s="1" t="str">
        <f t="shared" si="12"/>
        <v/>
      </c>
      <c r="BE69" s="1" t="str">
        <f t="shared" si="12"/>
        <v>RC019</v>
      </c>
      <c r="BF69" s="1" t="str">
        <f t="shared" si="12"/>
        <v/>
      </c>
      <c r="BG69" s="1" t="str">
        <f t="shared" si="12"/>
        <v/>
      </c>
      <c r="BH69" s="1" t="str">
        <f t="shared" si="12"/>
        <v/>
      </c>
      <c r="BI69" s="1" t="str">
        <f t="shared" si="10"/>
        <v/>
      </c>
      <c r="BJ69" s="1" t="str">
        <f t="shared" si="10"/>
        <v/>
      </c>
      <c r="BK69" s="1" t="str">
        <f t="shared" si="10"/>
        <v/>
      </c>
      <c r="BL69" s="1" t="str">
        <f t="shared" si="10"/>
        <v/>
      </c>
      <c r="BM69" s="1" t="str">
        <f t="shared" si="10"/>
        <v/>
      </c>
      <c r="BN69" s="1" t="str">
        <f t="shared" si="10"/>
        <v/>
      </c>
      <c r="BO69" s="1" t="str">
        <f t="shared" si="10"/>
        <v/>
      </c>
      <c r="BP69" s="1" t="str">
        <f t="shared" si="10"/>
        <v/>
      </c>
      <c r="BQ69" s="203" t="str">
        <f t="shared" si="10"/>
        <v/>
      </c>
      <c r="BT69" s="204" t="str">
        <f>'[1]Mapeamento de Riscos'!A33</f>
        <v>RC019</v>
      </c>
      <c r="BU69" s="207">
        <f>'Mapeamento de Riscos'!T26</f>
        <v>3</v>
      </c>
      <c r="BV69" s="207">
        <f>'Mapeamento de Riscos'!AD26</f>
        <v>3</v>
      </c>
      <c r="BW69" s="55">
        <f>'[1]Mapeamento de Riscos'!AI33</f>
        <v>0</v>
      </c>
      <c r="BX69" s="206">
        <f t="shared" si="8"/>
        <v>13</v>
      </c>
    </row>
    <row r="70" spans="11:76" hidden="1" x14ac:dyDescent="0.25">
      <c r="K70" s="208" t="str">
        <f t="shared" si="11"/>
        <v/>
      </c>
      <c r="L70" s="1" t="str">
        <f t="shared" si="11"/>
        <v/>
      </c>
      <c r="M70" s="1" t="str">
        <f t="shared" si="11"/>
        <v/>
      </c>
      <c r="N70" s="1" t="str">
        <f t="shared" si="11"/>
        <v/>
      </c>
      <c r="O70" s="1" t="str">
        <f t="shared" si="11"/>
        <v/>
      </c>
      <c r="P70" s="1" t="str">
        <f t="shared" si="11"/>
        <v/>
      </c>
      <c r="Q70" s="1" t="str">
        <f t="shared" si="11"/>
        <v/>
      </c>
      <c r="R70" s="1" t="str">
        <f t="shared" si="11"/>
        <v/>
      </c>
      <c r="S70" s="1" t="str">
        <f t="shared" si="11"/>
        <v/>
      </c>
      <c r="T70" s="1" t="str">
        <f t="shared" si="11"/>
        <v/>
      </c>
      <c r="U70" s="1" t="str">
        <f t="shared" si="11"/>
        <v/>
      </c>
      <c r="V70" s="1" t="str">
        <f t="shared" si="11"/>
        <v/>
      </c>
      <c r="W70" s="1" t="str">
        <f t="shared" si="11"/>
        <v>RC020</v>
      </c>
      <c r="X70" s="1" t="str">
        <f t="shared" si="11"/>
        <v/>
      </c>
      <c r="Y70" s="1" t="str">
        <f t="shared" si="11"/>
        <v/>
      </c>
      <c r="Z70" s="1" t="str">
        <f t="shared" si="11"/>
        <v/>
      </c>
      <c r="AA70" s="1" t="str">
        <f t="shared" si="9"/>
        <v/>
      </c>
      <c r="AB70" s="1" t="str">
        <f t="shared" si="9"/>
        <v/>
      </c>
      <c r="AC70" s="1" t="str">
        <f t="shared" si="9"/>
        <v/>
      </c>
      <c r="AD70" s="1" t="str">
        <f t="shared" si="9"/>
        <v/>
      </c>
      <c r="AE70" s="1" t="str">
        <f t="shared" si="9"/>
        <v/>
      </c>
      <c r="AF70" s="1" t="str">
        <f t="shared" si="9"/>
        <v/>
      </c>
      <c r="AG70" s="1" t="str">
        <f t="shared" si="9"/>
        <v/>
      </c>
      <c r="AH70" s="1" t="str">
        <f t="shared" si="9"/>
        <v/>
      </c>
      <c r="AI70" s="203" t="str">
        <f t="shared" si="9"/>
        <v/>
      </c>
      <c r="AL70" s="204" t="str">
        <f>'[1]Mapeamento de Riscos'!A34</f>
        <v>RC020</v>
      </c>
      <c r="AM70" s="205">
        <f>'Mapeamento de Riscos'!T27</f>
        <v>3</v>
      </c>
      <c r="AN70" s="205">
        <f>'Mapeamento de Riscos'!K27</f>
        <v>3</v>
      </c>
      <c r="AO70" s="55">
        <f>'Mapeamento de Riscos'!AC27</f>
        <v>3</v>
      </c>
      <c r="AP70" s="206">
        <f t="shared" si="4"/>
        <v>13</v>
      </c>
      <c r="AQ70">
        <f t="shared" si="5"/>
        <v>9</v>
      </c>
      <c r="AR70" s="149">
        <f t="shared" si="6"/>
        <v>0</v>
      </c>
      <c r="AS70" s="208" t="str">
        <f t="shared" si="12"/>
        <v/>
      </c>
      <c r="AT70" s="1" t="str">
        <f t="shared" si="12"/>
        <v/>
      </c>
      <c r="AU70" s="1" t="str">
        <f t="shared" si="12"/>
        <v/>
      </c>
      <c r="AV70" s="1" t="str">
        <f t="shared" si="12"/>
        <v/>
      </c>
      <c r="AW70" s="1" t="str">
        <f t="shared" si="12"/>
        <v/>
      </c>
      <c r="AX70" s="1" t="str">
        <f t="shared" si="12"/>
        <v/>
      </c>
      <c r="AY70" s="1" t="str">
        <f t="shared" si="12"/>
        <v/>
      </c>
      <c r="AZ70" s="1" t="str">
        <f t="shared" si="12"/>
        <v/>
      </c>
      <c r="BA70" s="1" t="str">
        <f t="shared" si="12"/>
        <v/>
      </c>
      <c r="BB70" s="1" t="str">
        <f t="shared" si="12"/>
        <v/>
      </c>
      <c r="BC70" s="1" t="str">
        <f t="shared" si="12"/>
        <v/>
      </c>
      <c r="BD70" s="1" t="str">
        <f t="shared" si="12"/>
        <v/>
      </c>
      <c r="BE70" s="1" t="str">
        <f t="shared" si="12"/>
        <v>RC020</v>
      </c>
      <c r="BF70" s="1" t="str">
        <f t="shared" si="12"/>
        <v/>
      </c>
      <c r="BG70" s="1" t="str">
        <f t="shared" si="12"/>
        <v/>
      </c>
      <c r="BH70" s="1" t="str">
        <f t="shared" si="12"/>
        <v/>
      </c>
      <c r="BI70" s="1" t="str">
        <f t="shared" si="10"/>
        <v/>
      </c>
      <c r="BJ70" s="1" t="str">
        <f t="shared" si="10"/>
        <v/>
      </c>
      <c r="BK70" s="1" t="str">
        <f t="shared" si="10"/>
        <v/>
      </c>
      <c r="BL70" s="1" t="str">
        <f t="shared" si="10"/>
        <v/>
      </c>
      <c r="BM70" s="1" t="str">
        <f t="shared" si="10"/>
        <v/>
      </c>
      <c r="BN70" s="1" t="str">
        <f t="shared" si="10"/>
        <v/>
      </c>
      <c r="BO70" s="1" t="str">
        <f t="shared" si="10"/>
        <v/>
      </c>
      <c r="BP70" s="1" t="str">
        <f t="shared" si="10"/>
        <v/>
      </c>
      <c r="BQ70" s="203" t="str">
        <f t="shared" si="10"/>
        <v/>
      </c>
      <c r="BT70" s="204" t="str">
        <f>'[1]Mapeamento de Riscos'!A34</f>
        <v>RC020</v>
      </c>
      <c r="BU70" s="207">
        <f>'Mapeamento de Riscos'!T27</f>
        <v>3</v>
      </c>
      <c r="BV70" s="207">
        <f>'Mapeamento de Riscos'!AD27</f>
        <v>3</v>
      </c>
      <c r="BW70" s="55">
        <f>'[1]Mapeamento de Riscos'!AI34</f>
        <v>0</v>
      </c>
      <c r="BX70" s="206">
        <f t="shared" si="8"/>
        <v>13</v>
      </c>
    </row>
    <row r="71" spans="11:76" hidden="1" x14ac:dyDescent="0.25">
      <c r="K71" s="208" t="str">
        <f t="shared" si="11"/>
        <v/>
      </c>
      <c r="L71" s="1" t="str">
        <f t="shared" si="11"/>
        <v/>
      </c>
      <c r="M71" s="1" t="str">
        <f t="shared" si="11"/>
        <v/>
      </c>
      <c r="N71" s="1" t="str">
        <f t="shared" si="11"/>
        <v/>
      </c>
      <c r="O71" s="1" t="str">
        <f t="shared" si="11"/>
        <v/>
      </c>
      <c r="P71" s="1" t="str">
        <f t="shared" si="11"/>
        <v/>
      </c>
      <c r="Q71" s="1" t="str">
        <f t="shared" si="11"/>
        <v/>
      </c>
      <c r="R71" s="1" t="str">
        <f t="shared" si="11"/>
        <v/>
      </c>
      <c r="S71" s="1" t="str">
        <f t="shared" si="11"/>
        <v/>
      </c>
      <c r="T71" s="1" t="str">
        <f t="shared" si="11"/>
        <v/>
      </c>
      <c r="U71" s="1" t="str">
        <f t="shared" si="11"/>
        <v/>
      </c>
      <c r="V71" s="1" t="str">
        <f t="shared" si="11"/>
        <v/>
      </c>
      <c r="W71" s="1" t="str">
        <f t="shared" si="11"/>
        <v/>
      </c>
      <c r="X71" s="1" t="str">
        <f t="shared" si="11"/>
        <v/>
      </c>
      <c r="Y71" s="1" t="str">
        <f t="shared" si="11"/>
        <v/>
      </c>
      <c r="Z71" s="1" t="str">
        <f t="shared" si="11"/>
        <v/>
      </c>
      <c r="AA71" s="1" t="str">
        <f t="shared" si="9"/>
        <v/>
      </c>
      <c r="AB71" s="1" t="str">
        <f t="shared" si="9"/>
        <v>RC021</v>
      </c>
      <c r="AC71" s="1" t="str">
        <f t="shared" si="9"/>
        <v/>
      </c>
      <c r="AD71" s="1" t="str">
        <f t="shared" si="9"/>
        <v/>
      </c>
      <c r="AE71" s="1" t="str">
        <f t="shared" si="9"/>
        <v/>
      </c>
      <c r="AF71" s="1" t="str">
        <f t="shared" si="9"/>
        <v/>
      </c>
      <c r="AG71" s="1" t="str">
        <f t="shared" si="9"/>
        <v/>
      </c>
      <c r="AH71" s="1" t="str">
        <f t="shared" si="9"/>
        <v/>
      </c>
      <c r="AI71" s="203" t="str">
        <f t="shared" si="9"/>
        <v/>
      </c>
      <c r="AL71" s="204" t="str">
        <f>'[1]Mapeamento de Riscos'!A35</f>
        <v>RC021</v>
      </c>
      <c r="AM71" s="205">
        <f>'Mapeamento de Riscos'!T28</f>
        <v>3</v>
      </c>
      <c r="AN71" s="205">
        <f>'Mapeamento de Riscos'!K28</f>
        <v>4</v>
      </c>
      <c r="AO71" s="55">
        <f>'Mapeamento de Riscos'!AC28</f>
        <v>4</v>
      </c>
      <c r="AP71" s="206">
        <f t="shared" si="4"/>
        <v>18</v>
      </c>
      <c r="AQ71">
        <f t="shared" si="5"/>
        <v>12</v>
      </c>
      <c r="AR71" s="149">
        <f t="shared" si="6"/>
        <v>0</v>
      </c>
      <c r="AS71" s="208" t="str">
        <f t="shared" si="12"/>
        <v/>
      </c>
      <c r="AT71" s="1" t="str">
        <f t="shared" si="12"/>
        <v/>
      </c>
      <c r="AU71" s="1" t="str">
        <f t="shared" si="12"/>
        <v/>
      </c>
      <c r="AV71" s="1" t="str">
        <f t="shared" si="12"/>
        <v/>
      </c>
      <c r="AW71" s="1" t="str">
        <f t="shared" si="12"/>
        <v/>
      </c>
      <c r="AX71" s="1" t="str">
        <f t="shared" si="12"/>
        <v/>
      </c>
      <c r="AY71" s="1" t="str">
        <f t="shared" si="12"/>
        <v/>
      </c>
      <c r="AZ71" s="1" t="str">
        <f t="shared" si="12"/>
        <v/>
      </c>
      <c r="BA71" s="1" t="str">
        <f t="shared" si="12"/>
        <v/>
      </c>
      <c r="BB71" s="1" t="str">
        <f t="shared" si="12"/>
        <v/>
      </c>
      <c r="BC71" s="1" t="str">
        <f t="shared" si="12"/>
        <v/>
      </c>
      <c r="BD71" s="1" t="str">
        <f t="shared" si="12"/>
        <v/>
      </c>
      <c r="BE71" s="1" t="str">
        <f t="shared" si="12"/>
        <v/>
      </c>
      <c r="BF71" s="1" t="str">
        <f t="shared" si="12"/>
        <v/>
      </c>
      <c r="BG71" s="1" t="str">
        <f t="shared" si="12"/>
        <v/>
      </c>
      <c r="BH71" s="1" t="str">
        <f t="shared" si="12"/>
        <v/>
      </c>
      <c r="BI71" s="1" t="str">
        <f t="shared" si="10"/>
        <v/>
      </c>
      <c r="BJ71" s="1" t="str">
        <f t="shared" si="10"/>
        <v>RC021</v>
      </c>
      <c r="BK71" s="1" t="str">
        <f t="shared" si="10"/>
        <v/>
      </c>
      <c r="BL71" s="1" t="str">
        <f t="shared" si="10"/>
        <v/>
      </c>
      <c r="BM71" s="1" t="str">
        <f t="shared" si="10"/>
        <v/>
      </c>
      <c r="BN71" s="1" t="str">
        <f t="shared" si="10"/>
        <v/>
      </c>
      <c r="BO71" s="1" t="str">
        <f t="shared" si="10"/>
        <v/>
      </c>
      <c r="BP71" s="1" t="str">
        <f t="shared" si="10"/>
        <v/>
      </c>
      <c r="BQ71" s="203" t="str">
        <f t="shared" si="10"/>
        <v/>
      </c>
      <c r="BT71" s="204" t="str">
        <f>'[1]Mapeamento de Riscos'!A35</f>
        <v>RC021</v>
      </c>
      <c r="BU71" s="207">
        <f>'Mapeamento de Riscos'!T28</f>
        <v>3</v>
      </c>
      <c r="BV71" s="207">
        <f>'Mapeamento de Riscos'!AD28</f>
        <v>4</v>
      </c>
      <c r="BW71" s="55">
        <f>'[1]Mapeamento de Riscos'!AI35</f>
        <v>0</v>
      </c>
      <c r="BX71" s="206">
        <f t="shared" si="8"/>
        <v>18</v>
      </c>
    </row>
    <row r="72" spans="11:76" hidden="1" x14ac:dyDescent="0.25">
      <c r="K72" s="208" t="str">
        <f t="shared" si="11"/>
        <v/>
      </c>
      <c r="L72" s="1" t="str">
        <f t="shared" si="11"/>
        <v/>
      </c>
      <c r="M72" s="1" t="str">
        <f t="shared" si="11"/>
        <v/>
      </c>
      <c r="N72" s="1" t="str">
        <f t="shared" si="11"/>
        <v/>
      </c>
      <c r="O72" s="1" t="str">
        <f t="shared" si="11"/>
        <v/>
      </c>
      <c r="P72" s="1" t="str">
        <f t="shared" si="11"/>
        <v/>
      </c>
      <c r="Q72" s="1" t="str">
        <f t="shared" si="11"/>
        <v/>
      </c>
      <c r="R72" s="1" t="str">
        <f t="shared" si="11"/>
        <v/>
      </c>
      <c r="S72" s="1" t="str">
        <f t="shared" si="11"/>
        <v/>
      </c>
      <c r="T72" s="1" t="str">
        <f t="shared" si="11"/>
        <v/>
      </c>
      <c r="U72" s="1" t="str">
        <f t="shared" si="11"/>
        <v/>
      </c>
      <c r="V72" s="1" t="str">
        <f t="shared" si="11"/>
        <v/>
      </c>
      <c r="W72" s="1" t="str">
        <f t="shared" si="11"/>
        <v>RC022</v>
      </c>
      <c r="X72" s="1" t="str">
        <f t="shared" si="11"/>
        <v/>
      </c>
      <c r="Y72" s="1" t="str">
        <f t="shared" si="11"/>
        <v/>
      </c>
      <c r="Z72" s="1" t="str">
        <f t="shared" si="11"/>
        <v/>
      </c>
      <c r="AA72" s="1" t="str">
        <f t="shared" si="9"/>
        <v/>
      </c>
      <c r="AB72" s="1" t="str">
        <f t="shared" si="9"/>
        <v/>
      </c>
      <c r="AC72" s="1" t="str">
        <f t="shared" si="9"/>
        <v/>
      </c>
      <c r="AD72" s="1" t="str">
        <f t="shared" si="9"/>
        <v/>
      </c>
      <c r="AE72" s="1" t="str">
        <f t="shared" si="9"/>
        <v/>
      </c>
      <c r="AF72" s="1" t="str">
        <f t="shared" si="9"/>
        <v/>
      </c>
      <c r="AG72" s="1" t="str">
        <f t="shared" si="9"/>
        <v/>
      </c>
      <c r="AH72" s="1" t="str">
        <f t="shared" si="9"/>
        <v/>
      </c>
      <c r="AI72" s="203" t="str">
        <f t="shared" si="9"/>
        <v/>
      </c>
      <c r="AL72" s="204" t="str">
        <f>'[1]Mapeamento de Riscos'!A36</f>
        <v>RC022</v>
      </c>
      <c r="AM72" s="205">
        <f>'Mapeamento de Riscos'!T29</f>
        <v>3</v>
      </c>
      <c r="AN72" s="205">
        <f>'Mapeamento de Riscos'!K29</f>
        <v>3</v>
      </c>
      <c r="AO72" s="55">
        <f>'Mapeamento de Riscos'!AC29</f>
        <v>2</v>
      </c>
      <c r="AP72" s="206">
        <f t="shared" si="4"/>
        <v>13</v>
      </c>
      <c r="AQ72">
        <f t="shared" si="5"/>
        <v>9</v>
      </c>
      <c r="AR72" s="149">
        <f t="shared" si="6"/>
        <v>0</v>
      </c>
      <c r="AS72" s="208" t="str">
        <f t="shared" si="12"/>
        <v/>
      </c>
      <c r="AT72" s="1" t="str">
        <f t="shared" si="12"/>
        <v/>
      </c>
      <c r="AU72" s="1" t="str">
        <f t="shared" si="12"/>
        <v/>
      </c>
      <c r="AV72" s="1" t="str">
        <f t="shared" si="12"/>
        <v/>
      </c>
      <c r="AW72" s="1" t="str">
        <f t="shared" si="12"/>
        <v/>
      </c>
      <c r="AX72" s="1" t="str">
        <f t="shared" si="12"/>
        <v/>
      </c>
      <c r="AY72" s="1" t="str">
        <f t="shared" si="12"/>
        <v/>
      </c>
      <c r="AZ72" s="1" t="str">
        <f t="shared" si="12"/>
        <v/>
      </c>
      <c r="BA72" s="1" t="str">
        <f t="shared" si="12"/>
        <v/>
      </c>
      <c r="BB72" s="1" t="str">
        <f t="shared" si="12"/>
        <v/>
      </c>
      <c r="BC72" s="1" t="str">
        <f t="shared" si="12"/>
        <v/>
      </c>
      <c r="BD72" s="1" t="str">
        <f t="shared" si="12"/>
        <v/>
      </c>
      <c r="BE72" s="1" t="str">
        <f t="shared" si="12"/>
        <v>RC022</v>
      </c>
      <c r="BF72" s="1" t="str">
        <f t="shared" si="12"/>
        <v/>
      </c>
      <c r="BG72" s="1" t="str">
        <f t="shared" si="12"/>
        <v/>
      </c>
      <c r="BH72" s="1" t="str">
        <f t="shared" si="12"/>
        <v/>
      </c>
      <c r="BI72" s="1" t="str">
        <f t="shared" si="10"/>
        <v/>
      </c>
      <c r="BJ72" s="1" t="str">
        <f t="shared" si="10"/>
        <v/>
      </c>
      <c r="BK72" s="1" t="str">
        <f t="shared" si="10"/>
        <v/>
      </c>
      <c r="BL72" s="1" t="str">
        <f t="shared" si="10"/>
        <v/>
      </c>
      <c r="BM72" s="1" t="str">
        <f t="shared" si="10"/>
        <v/>
      </c>
      <c r="BN72" s="1" t="str">
        <f t="shared" si="10"/>
        <v/>
      </c>
      <c r="BO72" s="1" t="str">
        <f t="shared" si="10"/>
        <v/>
      </c>
      <c r="BP72" s="1" t="str">
        <f t="shared" si="10"/>
        <v/>
      </c>
      <c r="BQ72" s="203" t="str">
        <f t="shared" si="10"/>
        <v/>
      </c>
      <c r="BT72" s="204" t="str">
        <f>'[1]Mapeamento de Riscos'!A36</f>
        <v>RC022</v>
      </c>
      <c r="BU72" s="207">
        <f>'Mapeamento de Riscos'!T29</f>
        <v>3</v>
      </c>
      <c r="BV72" s="207">
        <f>'Mapeamento de Riscos'!AD29</f>
        <v>3</v>
      </c>
      <c r="BW72" s="55">
        <f>'[1]Mapeamento de Riscos'!AI36</f>
        <v>0</v>
      </c>
      <c r="BX72" s="206">
        <f t="shared" si="8"/>
        <v>13</v>
      </c>
    </row>
    <row r="73" spans="11:76" hidden="1" x14ac:dyDescent="0.25">
      <c r="K73" s="208" t="str">
        <f t="shared" si="11"/>
        <v/>
      </c>
      <c r="L73" s="1" t="str">
        <f t="shared" si="11"/>
        <v/>
      </c>
      <c r="M73" s="1" t="str">
        <f t="shared" si="11"/>
        <v/>
      </c>
      <c r="N73" s="1" t="str">
        <f t="shared" si="11"/>
        <v/>
      </c>
      <c r="O73" s="1" t="str">
        <f t="shared" si="11"/>
        <v/>
      </c>
      <c r="P73" s="1" t="str">
        <f t="shared" si="11"/>
        <v/>
      </c>
      <c r="Q73" s="1" t="str">
        <f t="shared" si="11"/>
        <v>RC023</v>
      </c>
      <c r="R73" s="1" t="str">
        <f t="shared" si="11"/>
        <v/>
      </c>
      <c r="S73" s="1" t="str">
        <f t="shared" si="11"/>
        <v/>
      </c>
      <c r="T73" s="1" t="str">
        <f t="shared" si="11"/>
        <v/>
      </c>
      <c r="U73" s="1" t="str">
        <f t="shared" si="11"/>
        <v/>
      </c>
      <c r="V73" s="1" t="str">
        <f t="shared" si="11"/>
        <v/>
      </c>
      <c r="W73" s="1" t="str">
        <f t="shared" si="11"/>
        <v/>
      </c>
      <c r="X73" s="1" t="str">
        <f t="shared" si="11"/>
        <v/>
      </c>
      <c r="Y73" s="1" t="str">
        <f t="shared" si="11"/>
        <v/>
      </c>
      <c r="Z73" s="1" t="str">
        <f t="shared" si="11"/>
        <v/>
      </c>
      <c r="AA73" s="1" t="str">
        <f t="shared" si="9"/>
        <v/>
      </c>
      <c r="AB73" s="1" t="str">
        <f t="shared" si="9"/>
        <v/>
      </c>
      <c r="AC73" s="1" t="str">
        <f t="shared" si="9"/>
        <v/>
      </c>
      <c r="AD73" s="1" t="str">
        <f t="shared" si="9"/>
        <v/>
      </c>
      <c r="AE73" s="1" t="str">
        <f t="shared" si="9"/>
        <v/>
      </c>
      <c r="AF73" s="1" t="str">
        <f t="shared" si="9"/>
        <v/>
      </c>
      <c r="AG73" s="1" t="str">
        <f t="shared" si="9"/>
        <v/>
      </c>
      <c r="AH73" s="1" t="str">
        <f t="shared" si="9"/>
        <v/>
      </c>
      <c r="AI73" s="203" t="str">
        <f t="shared" si="9"/>
        <v/>
      </c>
      <c r="AL73" s="204" t="str">
        <f>'[1]Mapeamento de Riscos'!A37</f>
        <v>RC023</v>
      </c>
      <c r="AM73" s="205">
        <f>'Mapeamento de Riscos'!T30</f>
        <v>2</v>
      </c>
      <c r="AN73" s="205">
        <f>'Mapeamento de Riscos'!K30</f>
        <v>2</v>
      </c>
      <c r="AO73" s="55">
        <f>'Mapeamento de Riscos'!AC30</f>
        <v>5</v>
      </c>
      <c r="AP73" s="206">
        <f t="shared" si="4"/>
        <v>7</v>
      </c>
      <c r="AQ73">
        <f t="shared" si="5"/>
        <v>4</v>
      </c>
      <c r="AR73" s="149">
        <f t="shared" si="6"/>
        <v>0</v>
      </c>
      <c r="AS73" s="208" t="str">
        <f t="shared" si="12"/>
        <v/>
      </c>
      <c r="AT73" s="1" t="str">
        <f t="shared" si="12"/>
        <v/>
      </c>
      <c r="AU73" s="1" t="str">
        <f t="shared" si="12"/>
        <v/>
      </c>
      <c r="AV73" s="1" t="str">
        <f t="shared" si="12"/>
        <v/>
      </c>
      <c r="AW73" s="1" t="str">
        <f t="shared" si="12"/>
        <v/>
      </c>
      <c r="AX73" s="1" t="str">
        <f t="shared" si="12"/>
        <v/>
      </c>
      <c r="AY73" s="1" t="str">
        <f t="shared" si="12"/>
        <v/>
      </c>
      <c r="AZ73" s="1" t="str">
        <f t="shared" si="12"/>
        <v/>
      </c>
      <c r="BA73" s="1" t="str">
        <f t="shared" si="12"/>
        <v/>
      </c>
      <c r="BB73" s="1" t="str">
        <f t="shared" si="12"/>
        <v/>
      </c>
      <c r="BC73" s="1" t="str">
        <f t="shared" si="12"/>
        <v/>
      </c>
      <c r="BD73" s="1" t="str">
        <f t="shared" si="12"/>
        <v/>
      </c>
      <c r="BE73" s="1" t="str">
        <f t="shared" si="12"/>
        <v/>
      </c>
      <c r="BF73" s="1" t="str">
        <f t="shared" si="12"/>
        <v/>
      </c>
      <c r="BG73" s="1" t="str">
        <f t="shared" si="12"/>
        <v/>
      </c>
      <c r="BH73" s="1" t="str">
        <f t="shared" si="12"/>
        <v/>
      </c>
      <c r="BI73" s="1" t="str">
        <f t="shared" si="10"/>
        <v>RC023</v>
      </c>
      <c r="BJ73" s="1" t="str">
        <f t="shared" si="10"/>
        <v/>
      </c>
      <c r="BK73" s="1" t="str">
        <f t="shared" si="10"/>
        <v/>
      </c>
      <c r="BL73" s="1" t="str">
        <f t="shared" si="10"/>
        <v/>
      </c>
      <c r="BM73" s="1" t="str">
        <f t="shared" si="10"/>
        <v/>
      </c>
      <c r="BN73" s="1" t="str">
        <f t="shared" si="10"/>
        <v/>
      </c>
      <c r="BO73" s="1" t="str">
        <f t="shared" si="10"/>
        <v/>
      </c>
      <c r="BP73" s="1" t="str">
        <f t="shared" si="10"/>
        <v/>
      </c>
      <c r="BQ73" s="203" t="str">
        <f t="shared" si="10"/>
        <v/>
      </c>
      <c r="BT73" s="204" t="str">
        <f>'[1]Mapeamento de Riscos'!A37</f>
        <v>RC023</v>
      </c>
      <c r="BU73" s="207">
        <f>'Mapeamento de Riscos'!T30</f>
        <v>2</v>
      </c>
      <c r="BV73" s="207">
        <f>'Mapeamento de Riscos'!AD30</f>
        <v>4</v>
      </c>
      <c r="BW73" s="55">
        <f>'[1]Mapeamento de Riscos'!AI37</f>
        <v>0</v>
      </c>
      <c r="BX73" s="206">
        <f t="shared" si="8"/>
        <v>17</v>
      </c>
    </row>
    <row r="74" spans="11:76" hidden="1" x14ac:dyDescent="0.25">
      <c r="K74" s="208" t="str">
        <f t="shared" si="11"/>
        <v/>
      </c>
      <c r="L74" s="1" t="str">
        <f t="shared" si="11"/>
        <v/>
      </c>
      <c r="M74" s="1" t="str">
        <f t="shared" si="11"/>
        <v/>
      </c>
      <c r="N74" s="1" t="str">
        <f t="shared" si="11"/>
        <v/>
      </c>
      <c r="O74" s="1" t="str">
        <f t="shared" si="11"/>
        <v/>
      </c>
      <c r="P74" s="1" t="str">
        <f t="shared" si="11"/>
        <v/>
      </c>
      <c r="Q74" s="1" t="str">
        <f t="shared" si="11"/>
        <v/>
      </c>
      <c r="R74" s="1" t="str">
        <f t="shared" si="11"/>
        <v/>
      </c>
      <c r="S74" s="1" t="str">
        <f t="shared" si="11"/>
        <v/>
      </c>
      <c r="T74" s="1" t="str">
        <f t="shared" si="11"/>
        <v/>
      </c>
      <c r="U74" s="1" t="str">
        <f t="shared" si="11"/>
        <v/>
      </c>
      <c r="V74" s="1" t="str">
        <f t="shared" si="11"/>
        <v/>
      </c>
      <c r="W74" s="1" t="str">
        <f t="shared" si="11"/>
        <v>RC024</v>
      </c>
      <c r="X74" s="1" t="str">
        <f t="shared" si="11"/>
        <v/>
      </c>
      <c r="Y74" s="1" t="str">
        <f t="shared" si="11"/>
        <v/>
      </c>
      <c r="Z74" s="1" t="str">
        <f t="shared" si="11"/>
        <v/>
      </c>
      <c r="AA74" s="1" t="str">
        <f t="shared" si="9"/>
        <v/>
      </c>
      <c r="AB74" s="1" t="str">
        <f t="shared" si="9"/>
        <v/>
      </c>
      <c r="AC74" s="1" t="str">
        <f t="shared" si="9"/>
        <v/>
      </c>
      <c r="AD74" s="1" t="str">
        <f t="shared" si="9"/>
        <v/>
      </c>
      <c r="AE74" s="1" t="str">
        <f t="shared" si="9"/>
        <v/>
      </c>
      <c r="AF74" s="1" t="str">
        <f t="shared" si="9"/>
        <v/>
      </c>
      <c r="AG74" s="1" t="str">
        <f t="shared" si="9"/>
        <v/>
      </c>
      <c r="AH74" s="1" t="str">
        <f t="shared" si="9"/>
        <v/>
      </c>
      <c r="AI74" s="203" t="str">
        <f t="shared" si="9"/>
        <v/>
      </c>
      <c r="AL74" s="204" t="str">
        <f>'[1]Mapeamento de Riscos'!A38</f>
        <v>RC024</v>
      </c>
      <c r="AM74" s="205">
        <f>'Mapeamento de Riscos'!T31</f>
        <v>3</v>
      </c>
      <c r="AN74" s="205">
        <f>'Mapeamento de Riscos'!K31</f>
        <v>3</v>
      </c>
      <c r="AO74" s="55">
        <f>'Mapeamento de Riscos'!AC31</f>
        <v>1</v>
      </c>
      <c r="AP74" s="206">
        <f t="shared" si="4"/>
        <v>13</v>
      </c>
      <c r="AQ74">
        <f t="shared" si="5"/>
        <v>9</v>
      </c>
      <c r="AR74" s="149">
        <f t="shared" si="6"/>
        <v>0</v>
      </c>
      <c r="AS74" s="208" t="str">
        <f t="shared" si="12"/>
        <v/>
      </c>
      <c r="AT74" s="1" t="str">
        <f t="shared" si="12"/>
        <v/>
      </c>
      <c r="AU74" s="1" t="str">
        <f t="shared" si="12"/>
        <v/>
      </c>
      <c r="AV74" s="1" t="str">
        <f t="shared" si="12"/>
        <v/>
      </c>
      <c r="AW74" s="1" t="str">
        <f t="shared" si="12"/>
        <v/>
      </c>
      <c r="AX74" s="1" t="str">
        <f t="shared" si="12"/>
        <v/>
      </c>
      <c r="AY74" s="1" t="str">
        <f t="shared" si="12"/>
        <v/>
      </c>
      <c r="AZ74" s="1" t="str">
        <f t="shared" si="12"/>
        <v>RC024</v>
      </c>
      <c r="BA74" s="1" t="str">
        <f t="shared" si="12"/>
        <v/>
      </c>
      <c r="BB74" s="1" t="str">
        <f t="shared" si="12"/>
        <v/>
      </c>
      <c r="BC74" s="1" t="str">
        <f t="shared" si="12"/>
        <v/>
      </c>
      <c r="BD74" s="1" t="str">
        <f t="shared" si="12"/>
        <v/>
      </c>
      <c r="BE74" s="1" t="str">
        <f t="shared" si="12"/>
        <v/>
      </c>
      <c r="BF74" s="1" t="str">
        <f t="shared" si="12"/>
        <v/>
      </c>
      <c r="BG74" s="1" t="str">
        <f t="shared" si="12"/>
        <v/>
      </c>
      <c r="BH74" s="1" t="str">
        <f t="shared" si="12"/>
        <v/>
      </c>
      <c r="BI74" s="1" t="str">
        <f t="shared" si="10"/>
        <v/>
      </c>
      <c r="BJ74" s="1" t="str">
        <f t="shared" si="10"/>
        <v/>
      </c>
      <c r="BK74" s="1" t="str">
        <f t="shared" si="10"/>
        <v/>
      </c>
      <c r="BL74" s="1" t="str">
        <f t="shared" si="10"/>
        <v/>
      </c>
      <c r="BM74" s="1" t="str">
        <f t="shared" si="10"/>
        <v/>
      </c>
      <c r="BN74" s="1" t="str">
        <f t="shared" si="10"/>
        <v/>
      </c>
      <c r="BO74" s="1" t="str">
        <f t="shared" si="10"/>
        <v/>
      </c>
      <c r="BP74" s="1" t="str">
        <f t="shared" si="10"/>
        <v/>
      </c>
      <c r="BQ74" s="203" t="str">
        <f t="shared" si="10"/>
        <v/>
      </c>
      <c r="BT74" s="204" t="str">
        <f>'[1]Mapeamento de Riscos'!A38</f>
        <v>RC024</v>
      </c>
      <c r="BU74" s="207">
        <f>'Mapeamento de Riscos'!T31</f>
        <v>3</v>
      </c>
      <c r="BV74" s="207">
        <f>'Mapeamento de Riscos'!AD31</f>
        <v>2</v>
      </c>
      <c r="BW74" s="55">
        <f>'[1]Mapeamento de Riscos'!AI38</f>
        <v>0</v>
      </c>
      <c r="BX74" s="206">
        <f t="shared" si="8"/>
        <v>8</v>
      </c>
    </row>
    <row r="75" spans="11:76" hidden="1" x14ac:dyDescent="0.25">
      <c r="K75" s="208" t="str">
        <f t="shared" si="11"/>
        <v/>
      </c>
      <c r="L75" s="1" t="str">
        <f t="shared" si="11"/>
        <v/>
      </c>
      <c r="M75" s="1" t="str">
        <f t="shared" si="11"/>
        <v/>
      </c>
      <c r="N75" s="1" t="str">
        <f t="shared" si="11"/>
        <v/>
      </c>
      <c r="O75" s="1" t="str">
        <f t="shared" si="11"/>
        <v/>
      </c>
      <c r="P75" s="1" t="str">
        <f t="shared" si="11"/>
        <v/>
      </c>
      <c r="Q75" s="1" t="str">
        <f t="shared" si="11"/>
        <v/>
      </c>
      <c r="R75" s="1" t="str">
        <f t="shared" si="11"/>
        <v/>
      </c>
      <c r="S75" s="1" t="str">
        <f t="shared" si="11"/>
        <v/>
      </c>
      <c r="T75" s="1" t="str">
        <f t="shared" si="11"/>
        <v/>
      </c>
      <c r="U75" s="1" t="str">
        <f t="shared" si="11"/>
        <v/>
      </c>
      <c r="V75" s="1" t="str">
        <f t="shared" si="11"/>
        <v>RC025</v>
      </c>
      <c r="W75" s="1" t="str">
        <f t="shared" si="11"/>
        <v/>
      </c>
      <c r="X75" s="1" t="str">
        <f t="shared" si="11"/>
        <v/>
      </c>
      <c r="Y75" s="1" t="str">
        <f t="shared" si="11"/>
        <v/>
      </c>
      <c r="Z75" s="1" t="str">
        <f t="shared" si="11"/>
        <v/>
      </c>
      <c r="AA75" s="1" t="str">
        <f t="shared" si="9"/>
        <v/>
      </c>
      <c r="AB75" s="1" t="str">
        <f t="shared" si="9"/>
        <v/>
      </c>
      <c r="AC75" s="1" t="str">
        <f t="shared" si="9"/>
        <v/>
      </c>
      <c r="AD75" s="1" t="str">
        <f t="shared" si="9"/>
        <v/>
      </c>
      <c r="AE75" s="1" t="str">
        <f t="shared" si="9"/>
        <v/>
      </c>
      <c r="AF75" s="1" t="str">
        <f t="shared" si="9"/>
        <v/>
      </c>
      <c r="AG75" s="1" t="str">
        <f t="shared" si="9"/>
        <v/>
      </c>
      <c r="AH75" s="1" t="str">
        <f t="shared" si="9"/>
        <v/>
      </c>
      <c r="AI75" s="203" t="str">
        <f t="shared" si="9"/>
        <v/>
      </c>
      <c r="AL75" s="204" t="str">
        <f>'[1]Mapeamento de Riscos'!A39</f>
        <v>RC025</v>
      </c>
      <c r="AM75" s="205">
        <f>'Mapeamento de Riscos'!T32</f>
        <v>2</v>
      </c>
      <c r="AN75" s="205">
        <f>'Mapeamento de Riscos'!K32</f>
        <v>3</v>
      </c>
      <c r="AO75" s="55">
        <f>'Mapeamento de Riscos'!AC32</f>
        <v>3</v>
      </c>
      <c r="AP75" s="206">
        <f t="shared" si="4"/>
        <v>12</v>
      </c>
      <c r="AQ75">
        <f t="shared" si="5"/>
        <v>6</v>
      </c>
      <c r="AR75" s="149">
        <f t="shared" si="6"/>
        <v>0</v>
      </c>
      <c r="AS75" s="208" t="str">
        <f t="shared" si="12"/>
        <v/>
      </c>
      <c r="AT75" s="1" t="str">
        <f t="shared" si="12"/>
        <v/>
      </c>
      <c r="AU75" s="1" t="str">
        <f t="shared" si="12"/>
        <v/>
      </c>
      <c r="AV75" s="1" t="str">
        <f t="shared" si="12"/>
        <v/>
      </c>
      <c r="AW75" s="1" t="str">
        <f t="shared" si="12"/>
        <v/>
      </c>
      <c r="AX75" s="1" t="str">
        <f t="shared" si="12"/>
        <v/>
      </c>
      <c r="AY75" s="1" t="str">
        <f t="shared" si="12"/>
        <v/>
      </c>
      <c r="AZ75" s="1" t="str">
        <f t="shared" si="12"/>
        <v/>
      </c>
      <c r="BA75" s="1" t="str">
        <f t="shared" si="12"/>
        <v/>
      </c>
      <c r="BB75" s="1" t="str">
        <f t="shared" si="12"/>
        <v/>
      </c>
      <c r="BC75" s="1" t="str">
        <f t="shared" si="12"/>
        <v/>
      </c>
      <c r="BD75" s="1" t="str">
        <f t="shared" si="12"/>
        <v>RC025</v>
      </c>
      <c r="BE75" s="1" t="str">
        <f t="shared" si="12"/>
        <v/>
      </c>
      <c r="BF75" s="1" t="str">
        <f t="shared" si="12"/>
        <v/>
      </c>
      <c r="BG75" s="1" t="str">
        <f t="shared" si="12"/>
        <v/>
      </c>
      <c r="BH75" s="1" t="str">
        <f t="shared" si="12"/>
        <v/>
      </c>
      <c r="BI75" s="1" t="str">
        <f t="shared" si="10"/>
        <v/>
      </c>
      <c r="BJ75" s="1" t="str">
        <f t="shared" si="10"/>
        <v/>
      </c>
      <c r="BK75" s="1" t="str">
        <f t="shared" si="10"/>
        <v/>
      </c>
      <c r="BL75" s="1" t="str">
        <f t="shared" si="10"/>
        <v/>
      </c>
      <c r="BM75" s="1" t="str">
        <f t="shared" si="10"/>
        <v/>
      </c>
      <c r="BN75" s="1" t="str">
        <f t="shared" si="10"/>
        <v/>
      </c>
      <c r="BO75" s="1" t="str">
        <f t="shared" si="10"/>
        <v/>
      </c>
      <c r="BP75" s="1" t="str">
        <f t="shared" si="10"/>
        <v/>
      </c>
      <c r="BQ75" s="203" t="str">
        <f t="shared" si="10"/>
        <v/>
      </c>
      <c r="BT75" s="204" t="str">
        <f>'[1]Mapeamento de Riscos'!A39</f>
        <v>RC025</v>
      </c>
      <c r="BU75" s="207">
        <f>'Mapeamento de Riscos'!T32</f>
        <v>2</v>
      </c>
      <c r="BV75" s="207">
        <f>'Mapeamento de Riscos'!AD32</f>
        <v>3</v>
      </c>
      <c r="BW75" s="55">
        <f>'[1]Mapeamento de Riscos'!AI39</f>
        <v>0</v>
      </c>
      <c r="BX75" s="206">
        <f t="shared" si="8"/>
        <v>12</v>
      </c>
    </row>
    <row r="76" spans="11:76" hidden="1" x14ac:dyDescent="0.25">
      <c r="K76" s="208" t="str">
        <f t="shared" si="11"/>
        <v/>
      </c>
      <c r="L76" s="1" t="str">
        <f t="shared" si="11"/>
        <v/>
      </c>
      <c r="M76" s="1" t="str">
        <f t="shared" si="11"/>
        <v/>
      </c>
      <c r="N76" s="1" t="str">
        <f t="shared" si="11"/>
        <v/>
      </c>
      <c r="O76" s="1" t="str">
        <f t="shared" si="11"/>
        <v/>
      </c>
      <c r="P76" s="1" t="str">
        <f t="shared" si="11"/>
        <v/>
      </c>
      <c r="Q76" s="1" t="str">
        <f t="shared" si="11"/>
        <v/>
      </c>
      <c r="R76" s="1" t="str">
        <f t="shared" si="11"/>
        <v/>
      </c>
      <c r="S76" s="1" t="str">
        <f t="shared" si="11"/>
        <v/>
      </c>
      <c r="T76" s="1" t="str">
        <f t="shared" si="11"/>
        <v/>
      </c>
      <c r="U76" s="1" t="str">
        <f t="shared" si="11"/>
        <v/>
      </c>
      <c r="V76" s="1" t="str">
        <f t="shared" si="11"/>
        <v>RC026</v>
      </c>
      <c r="W76" s="1" t="str">
        <f t="shared" si="11"/>
        <v/>
      </c>
      <c r="X76" s="1" t="str">
        <f t="shared" si="11"/>
        <v/>
      </c>
      <c r="Y76" s="1" t="str">
        <f t="shared" si="11"/>
        <v/>
      </c>
      <c r="Z76" s="1" t="str">
        <f t="shared" si="11"/>
        <v/>
      </c>
      <c r="AA76" s="1" t="str">
        <f t="shared" si="9"/>
        <v/>
      </c>
      <c r="AB76" s="1" t="str">
        <f t="shared" si="9"/>
        <v/>
      </c>
      <c r="AC76" s="1" t="str">
        <f t="shared" si="9"/>
        <v/>
      </c>
      <c r="AD76" s="1" t="str">
        <f t="shared" si="9"/>
        <v/>
      </c>
      <c r="AE76" s="1" t="str">
        <f t="shared" si="9"/>
        <v/>
      </c>
      <c r="AF76" s="1" t="str">
        <f t="shared" si="9"/>
        <v/>
      </c>
      <c r="AG76" s="1" t="str">
        <f t="shared" si="9"/>
        <v/>
      </c>
      <c r="AH76" s="1" t="str">
        <f t="shared" si="9"/>
        <v/>
      </c>
      <c r="AI76" s="203" t="str">
        <f t="shared" si="9"/>
        <v/>
      </c>
      <c r="AL76" s="204" t="str">
        <f>'[1]Mapeamento de Riscos'!A40</f>
        <v>RC026</v>
      </c>
      <c r="AM76" s="205">
        <f>'Mapeamento de Riscos'!T33</f>
        <v>2</v>
      </c>
      <c r="AN76" s="205">
        <f>'Mapeamento de Riscos'!K33</f>
        <v>3</v>
      </c>
      <c r="AO76" s="55">
        <f>'Mapeamento de Riscos'!AC33</f>
        <v>3</v>
      </c>
      <c r="AP76" s="206">
        <f t="shared" si="4"/>
        <v>12</v>
      </c>
      <c r="AQ76">
        <f t="shared" si="5"/>
        <v>6</v>
      </c>
      <c r="AR76" s="149">
        <f t="shared" si="6"/>
        <v>0</v>
      </c>
      <c r="AS76" s="208" t="str">
        <f t="shared" si="12"/>
        <v/>
      </c>
      <c r="AT76" s="1" t="str">
        <f t="shared" si="12"/>
        <v/>
      </c>
      <c r="AU76" s="1" t="str">
        <f t="shared" si="12"/>
        <v/>
      </c>
      <c r="AV76" s="1" t="str">
        <f t="shared" si="12"/>
        <v/>
      </c>
      <c r="AW76" s="1" t="str">
        <f t="shared" si="12"/>
        <v/>
      </c>
      <c r="AX76" s="1" t="str">
        <f t="shared" si="12"/>
        <v/>
      </c>
      <c r="AY76" s="1" t="str">
        <f t="shared" si="12"/>
        <v/>
      </c>
      <c r="AZ76" s="1" t="str">
        <f t="shared" si="12"/>
        <v/>
      </c>
      <c r="BA76" s="1" t="str">
        <f t="shared" si="12"/>
        <v/>
      </c>
      <c r="BB76" s="1" t="str">
        <f t="shared" si="12"/>
        <v/>
      </c>
      <c r="BC76" s="1" t="str">
        <f t="shared" si="12"/>
        <v/>
      </c>
      <c r="BD76" s="1" t="str">
        <f t="shared" si="12"/>
        <v>RC026</v>
      </c>
      <c r="BE76" s="1" t="str">
        <f t="shared" si="12"/>
        <v/>
      </c>
      <c r="BF76" s="1" t="str">
        <f t="shared" si="12"/>
        <v/>
      </c>
      <c r="BG76" s="1" t="str">
        <f t="shared" si="12"/>
        <v/>
      </c>
      <c r="BH76" s="1" t="str">
        <f t="shared" si="12"/>
        <v/>
      </c>
      <c r="BI76" s="1" t="str">
        <f t="shared" si="10"/>
        <v/>
      </c>
      <c r="BJ76" s="1" t="str">
        <f t="shared" si="10"/>
        <v/>
      </c>
      <c r="BK76" s="1" t="str">
        <f t="shared" si="10"/>
        <v/>
      </c>
      <c r="BL76" s="1" t="str">
        <f t="shared" si="10"/>
        <v/>
      </c>
      <c r="BM76" s="1" t="str">
        <f t="shared" si="10"/>
        <v/>
      </c>
      <c r="BN76" s="1" t="str">
        <f t="shared" si="10"/>
        <v/>
      </c>
      <c r="BO76" s="1" t="str">
        <f t="shared" si="10"/>
        <v/>
      </c>
      <c r="BP76" s="1" t="str">
        <f t="shared" si="10"/>
        <v/>
      </c>
      <c r="BQ76" s="203" t="str">
        <f t="shared" si="10"/>
        <v/>
      </c>
      <c r="BT76" s="204" t="str">
        <f>'[1]Mapeamento de Riscos'!A40</f>
        <v>RC026</v>
      </c>
      <c r="BU76" s="207">
        <f>'Mapeamento de Riscos'!T33</f>
        <v>2</v>
      </c>
      <c r="BV76" s="207">
        <f>'Mapeamento de Riscos'!AD33</f>
        <v>3</v>
      </c>
      <c r="BW76" s="55">
        <f>'[1]Mapeamento de Riscos'!AI40</f>
        <v>0</v>
      </c>
      <c r="BX76" s="206">
        <f t="shared" si="8"/>
        <v>12</v>
      </c>
    </row>
    <row r="77" spans="11:76" hidden="1" x14ac:dyDescent="0.25">
      <c r="K77" s="208" t="str">
        <f t="shared" si="11"/>
        <v/>
      </c>
      <c r="L77" s="1" t="str">
        <f t="shared" si="11"/>
        <v/>
      </c>
      <c r="M77" s="1" t="str">
        <f t="shared" si="11"/>
        <v/>
      </c>
      <c r="N77" s="1" t="str">
        <f t="shared" si="11"/>
        <v/>
      </c>
      <c r="O77" s="1" t="str">
        <f t="shared" si="11"/>
        <v/>
      </c>
      <c r="P77" s="1" t="str">
        <f t="shared" si="11"/>
        <v/>
      </c>
      <c r="Q77" s="1" t="str">
        <f t="shared" si="11"/>
        <v/>
      </c>
      <c r="R77" s="1" t="str">
        <f t="shared" si="11"/>
        <v/>
      </c>
      <c r="S77" s="1" t="str">
        <f t="shared" si="11"/>
        <v/>
      </c>
      <c r="T77" s="1" t="str">
        <f t="shared" si="11"/>
        <v/>
      </c>
      <c r="U77" s="1" t="str">
        <f t="shared" si="11"/>
        <v/>
      </c>
      <c r="V77" s="1" t="str">
        <f t="shared" si="11"/>
        <v>RC027</v>
      </c>
      <c r="W77" s="1" t="str">
        <f t="shared" si="11"/>
        <v/>
      </c>
      <c r="X77" s="1" t="str">
        <f t="shared" si="11"/>
        <v/>
      </c>
      <c r="Y77" s="1" t="str">
        <f t="shared" si="11"/>
        <v/>
      </c>
      <c r="Z77" s="1" t="str">
        <f t="shared" si="11"/>
        <v/>
      </c>
      <c r="AA77" s="1" t="str">
        <f t="shared" si="9"/>
        <v/>
      </c>
      <c r="AB77" s="1" t="str">
        <f t="shared" si="9"/>
        <v/>
      </c>
      <c r="AC77" s="1" t="str">
        <f t="shared" si="9"/>
        <v/>
      </c>
      <c r="AD77" s="1" t="str">
        <f t="shared" si="9"/>
        <v/>
      </c>
      <c r="AE77" s="1" t="str">
        <f t="shared" si="9"/>
        <v/>
      </c>
      <c r="AF77" s="1" t="str">
        <f t="shared" si="9"/>
        <v/>
      </c>
      <c r="AG77" s="1" t="str">
        <f t="shared" si="9"/>
        <v/>
      </c>
      <c r="AH77" s="1" t="str">
        <f t="shared" si="9"/>
        <v/>
      </c>
      <c r="AI77" s="203" t="str">
        <f t="shared" si="9"/>
        <v/>
      </c>
      <c r="AL77" s="204" t="str">
        <f>'[1]Mapeamento de Riscos'!A41</f>
        <v>RC027</v>
      </c>
      <c r="AM77" s="205">
        <f>'Mapeamento de Riscos'!T34</f>
        <v>2</v>
      </c>
      <c r="AN77" s="205">
        <f>'Mapeamento de Riscos'!K34</f>
        <v>3</v>
      </c>
      <c r="AO77" s="55">
        <f>'Mapeamento de Riscos'!AC34</f>
        <v>2</v>
      </c>
      <c r="AP77" s="206">
        <f t="shared" si="4"/>
        <v>12</v>
      </c>
      <c r="AQ77">
        <f t="shared" si="5"/>
        <v>6</v>
      </c>
      <c r="AR77" s="149">
        <f t="shared" si="6"/>
        <v>0</v>
      </c>
      <c r="AS77" s="208" t="str">
        <f t="shared" si="12"/>
        <v/>
      </c>
      <c r="AT77" s="1" t="str">
        <f t="shared" si="12"/>
        <v/>
      </c>
      <c r="AU77" s="1" t="str">
        <f t="shared" si="12"/>
        <v/>
      </c>
      <c r="AV77" s="1" t="str">
        <f t="shared" si="12"/>
        <v/>
      </c>
      <c r="AW77" s="1" t="str">
        <f t="shared" si="12"/>
        <v/>
      </c>
      <c r="AX77" s="1" t="str">
        <f t="shared" si="12"/>
        <v/>
      </c>
      <c r="AY77" s="1" t="str">
        <f t="shared" si="12"/>
        <v/>
      </c>
      <c r="AZ77" s="1" t="str">
        <f t="shared" si="12"/>
        <v/>
      </c>
      <c r="BA77" s="1" t="str">
        <f t="shared" si="12"/>
        <v/>
      </c>
      <c r="BB77" s="1" t="str">
        <f t="shared" si="12"/>
        <v/>
      </c>
      <c r="BC77" s="1" t="str">
        <f t="shared" si="12"/>
        <v/>
      </c>
      <c r="BD77" s="1" t="str">
        <f t="shared" si="12"/>
        <v>RC027</v>
      </c>
      <c r="BE77" s="1" t="str">
        <f t="shared" si="12"/>
        <v/>
      </c>
      <c r="BF77" s="1" t="str">
        <f t="shared" si="12"/>
        <v/>
      </c>
      <c r="BG77" s="1" t="str">
        <f t="shared" si="12"/>
        <v/>
      </c>
      <c r="BH77" s="1" t="str">
        <f t="shared" si="12"/>
        <v/>
      </c>
      <c r="BI77" s="1" t="str">
        <f t="shared" si="10"/>
        <v/>
      </c>
      <c r="BJ77" s="1" t="str">
        <f t="shared" si="10"/>
        <v/>
      </c>
      <c r="BK77" s="1" t="str">
        <f t="shared" si="10"/>
        <v/>
      </c>
      <c r="BL77" s="1" t="str">
        <f t="shared" si="10"/>
        <v/>
      </c>
      <c r="BM77" s="1" t="str">
        <f t="shared" si="10"/>
        <v/>
      </c>
      <c r="BN77" s="1" t="str">
        <f t="shared" si="10"/>
        <v/>
      </c>
      <c r="BO77" s="1" t="str">
        <f t="shared" si="10"/>
        <v/>
      </c>
      <c r="BP77" s="1" t="str">
        <f t="shared" si="10"/>
        <v/>
      </c>
      <c r="BQ77" s="203" t="str">
        <f t="shared" si="10"/>
        <v/>
      </c>
      <c r="BT77" s="204" t="str">
        <f>'[1]Mapeamento de Riscos'!A41</f>
        <v>RC027</v>
      </c>
      <c r="BU77" s="207">
        <f>'Mapeamento de Riscos'!T34</f>
        <v>2</v>
      </c>
      <c r="BV77" s="207">
        <f>'Mapeamento de Riscos'!AD34</f>
        <v>3</v>
      </c>
      <c r="BW77" s="55">
        <f>'[1]Mapeamento de Riscos'!AI41</f>
        <v>0</v>
      </c>
      <c r="BX77" s="206">
        <f t="shared" si="8"/>
        <v>12</v>
      </c>
    </row>
    <row r="78" spans="11:76" hidden="1" x14ac:dyDescent="0.25">
      <c r="K78" s="208" t="e">
        <f t="shared" si="11"/>
        <v>#REF!</v>
      </c>
      <c r="L78" s="1" t="e">
        <f t="shared" si="11"/>
        <v>#REF!</v>
      </c>
      <c r="M78" s="1" t="e">
        <f t="shared" si="11"/>
        <v>#REF!</v>
      </c>
      <c r="N78" s="1" t="e">
        <f t="shared" si="11"/>
        <v>#REF!</v>
      </c>
      <c r="O78" s="1" t="e">
        <f t="shared" si="11"/>
        <v>#REF!</v>
      </c>
      <c r="P78" s="1" t="e">
        <f t="shared" si="11"/>
        <v>#REF!</v>
      </c>
      <c r="Q78" s="1" t="e">
        <f t="shared" si="11"/>
        <v>#REF!</v>
      </c>
      <c r="R78" s="1" t="e">
        <f t="shared" si="11"/>
        <v>#REF!</v>
      </c>
      <c r="S78" s="1" t="e">
        <f t="shared" si="11"/>
        <v>#REF!</v>
      </c>
      <c r="T78" s="1" t="e">
        <f t="shared" si="11"/>
        <v>#REF!</v>
      </c>
      <c r="U78" s="1" t="e">
        <f t="shared" si="11"/>
        <v>#REF!</v>
      </c>
      <c r="V78" s="1" t="e">
        <f t="shared" si="11"/>
        <v>#REF!</v>
      </c>
      <c r="W78" s="1" t="e">
        <f t="shared" si="11"/>
        <v>#REF!</v>
      </c>
      <c r="X78" s="1" t="e">
        <f t="shared" si="11"/>
        <v>#REF!</v>
      </c>
      <c r="Y78" s="1" t="e">
        <f t="shared" si="11"/>
        <v>#REF!</v>
      </c>
      <c r="Z78" s="1" t="e">
        <f t="shared" si="11"/>
        <v>#REF!</v>
      </c>
      <c r="AA78" s="1" t="e">
        <f t="shared" si="9"/>
        <v>#REF!</v>
      </c>
      <c r="AB78" s="1" t="e">
        <f t="shared" si="9"/>
        <v>#REF!</v>
      </c>
      <c r="AC78" s="1" t="e">
        <f t="shared" si="9"/>
        <v>#REF!</v>
      </c>
      <c r="AD78" s="1" t="e">
        <f t="shared" si="9"/>
        <v>#REF!</v>
      </c>
      <c r="AE78" s="1" t="e">
        <f t="shared" si="9"/>
        <v>#REF!</v>
      </c>
      <c r="AF78" s="1" t="e">
        <f t="shared" si="9"/>
        <v>#REF!</v>
      </c>
      <c r="AG78" s="1" t="e">
        <f t="shared" si="9"/>
        <v>#REF!</v>
      </c>
      <c r="AH78" s="1" t="e">
        <f t="shared" si="9"/>
        <v>#REF!</v>
      </c>
      <c r="AI78" s="203" t="e">
        <f t="shared" si="9"/>
        <v>#REF!</v>
      </c>
      <c r="AL78" s="204" t="str">
        <f>'[1]Mapeamento de Riscos'!A42</f>
        <v>RC028</v>
      </c>
      <c r="AM78" s="205">
        <f>'Mapeamento de Riscos'!T35</f>
        <v>5</v>
      </c>
      <c r="AN78" s="205" t="e">
        <f>'Mapeamento de Riscos'!K35</f>
        <v>#REF!</v>
      </c>
      <c r="AO78" s="55">
        <f>'Mapeamento de Riscos'!AC35</f>
        <v>5</v>
      </c>
      <c r="AP78" s="206" t="e">
        <f t="shared" si="4"/>
        <v>#REF!</v>
      </c>
      <c r="AQ78" t="e">
        <f t="shared" si="5"/>
        <v>#REF!</v>
      </c>
      <c r="AR78" s="149">
        <f t="shared" si="6"/>
        <v>0</v>
      </c>
      <c r="AS78" s="208" t="e">
        <f t="shared" si="12"/>
        <v>#REF!</v>
      </c>
      <c r="AT78" s="1" t="e">
        <f t="shared" si="12"/>
        <v>#REF!</v>
      </c>
      <c r="AU78" s="1" t="e">
        <f t="shared" si="12"/>
        <v>#REF!</v>
      </c>
      <c r="AV78" s="1" t="e">
        <f t="shared" si="12"/>
        <v>#REF!</v>
      </c>
      <c r="AW78" s="1" t="e">
        <f t="shared" si="12"/>
        <v>#REF!</v>
      </c>
      <c r="AX78" s="1" t="e">
        <f t="shared" si="12"/>
        <v>#REF!</v>
      </c>
      <c r="AY78" s="1" t="e">
        <f t="shared" si="12"/>
        <v>#REF!</v>
      </c>
      <c r="AZ78" s="1" t="e">
        <f t="shared" si="12"/>
        <v>#REF!</v>
      </c>
      <c r="BA78" s="1" t="e">
        <f t="shared" si="12"/>
        <v>#REF!</v>
      </c>
      <c r="BB78" s="1" t="e">
        <f t="shared" si="12"/>
        <v>#REF!</v>
      </c>
      <c r="BC78" s="1" t="e">
        <f t="shared" si="12"/>
        <v>#REF!</v>
      </c>
      <c r="BD78" s="1" t="e">
        <f t="shared" si="12"/>
        <v>#REF!</v>
      </c>
      <c r="BE78" s="1" t="e">
        <f t="shared" si="12"/>
        <v>#REF!</v>
      </c>
      <c r="BF78" s="1" t="e">
        <f t="shared" si="12"/>
        <v>#REF!</v>
      </c>
      <c r="BG78" s="1" t="e">
        <f t="shared" si="12"/>
        <v>#REF!</v>
      </c>
      <c r="BH78" s="1" t="e">
        <f t="shared" si="12"/>
        <v>#REF!</v>
      </c>
      <c r="BI78" s="1" t="e">
        <f t="shared" si="10"/>
        <v>#REF!</v>
      </c>
      <c r="BJ78" s="1" t="e">
        <f t="shared" si="10"/>
        <v>#REF!</v>
      </c>
      <c r="BK78" s="1" t="e">
        <f t="shared" si="10"/>
        <v>#REF!</v>
      </c>
      <c r="BL78" s="1" t="e">
        <f t="shared" si="10"/>
        <v>#REF!</v>
      </c>
      <c r="BM78" s="1" t="e">
        <f t="shared" si="10"/>
        <v>#REF!</v>
      </c>
      <c r="BN78" s="1" t="e">
        <f t="shared" si="10"/>
        <v>#REF!</v>
      </c>
      <c r="BO78" s="1" t="e">
        <f t="shared" si="10"/>
        <v>#REF!</v>
      </c>
      <c r="BP78" s="1" t="e">
        <f t="shared" si="10"/>
        <v>#REF!</v>
      </c>
      <c r="BQ78" s="203" t="e">
        <f t="shared" si="10"/>
        <v>#REF!</v>
      </c>
      <c r="BT78" s="204" t="str">
        <f>'[1]Mapeamento de Riscos'!A42</f>
        <v>RC028</v>
      </c>
      <c r="BU78" s="207">
        <f>'Mapeamento de Riscos'!T35</f>
        <v>5</v>
      </c>
      <c r="BV78" s="207" t="e">
        <f>'Mapeamento de Riscos'!AD35</f>
        <v>#REF!</v>
      </c>
      <c r="BW78" s="55">
        <f>'[1]Mapeamento de Riscos'!AI42</f>
        <v>0</v>
      </c>
      <c r="BX78" s="206" t="e">
        <f t="shared" si="8"/>
        <v>#REF!</v>
      </c>
    </row>
    <row r="79" spans="11:76" hidden="1" x14ac:dyDescent="0.25">
      <c r="K79" s="208" t="str">
        <f t="shared" si="11"/>
        <v/>
      </c>
      <c r="L79" s="1" t="str">
        <f t="shared" si="11"/>
        <v/>
      </c>
      <c r="M79" s="1" t="str">
        <f t="shared" si="11"/>
        <v/>
      </c>
      <c r="N79" s="1" t="str">
        <f t="shared" si="11"/>
        <v/>
      </c>
      <c r="O79" s="1" t="str">
        <f t="shared" si="11"/>
        <v/>
      </c>
      <c r="P79" s="1" t="str">
        <f t="shared" si="11"/>
        <v/>
      </c>
      <c r="Q79" s="1" t="str">
        <f t="shared" si="11"/>
        <v/>
      </c>
      <c r="R79" s="1" t="str">
        <f t="shared" si="11"/>
        <v>RC029</v>
      </c>
      <c r="S79" s="1" t="str">
        <f t="shared" si="11"/>
        <v/>
      </c>
      <c r="T79" s="1" t="str">
        <f t="shared" si="11"/>
        <v/>
      </c>
      <c r="U79" s="1" t="str">
        <f t="shared" si="11"/>
        <v/>
      </c>
      <c r="V79" s="1" t="str">
        <f t="shared" si="11"/>
        <v/>
      </c>
      <c r="W79" s="1" t="str">
        <f t="shared" si="11"/>
        <v/>
      </c>
      <c r="X79" s="1" t="str">
        <f t="shared" si="11"/>
        <v/>
      </c>
      <c r="Y79" s="1" t="str">
        <f t="shared" si="11"/>
        <v/>
      </c>
      <c r="Z79" s="1" t="str">
        <f t="shared" si="11"/>
        <v/>
      </c>
      <c r="AA79" s="1" t="str">
        <f t="shared" si="9"/>
        <v/>
      </c>
      <c r="AB79" s="1" t="str">
        <f t="shared" si="9"/>
        <v/>
      </c>
      <c r="AC79" s="1" t="str">
        <f t="shared" si="9"/>
        <v/>
      </c>
      <c r="AD79" s="1" t="str">
        <f t="shared" si="9"/>
        <v/>
      </c>
      <c r="AE79" s="1" t="str">
        <f t="shared" si="9"/>
        <v/>
      </c>
      <c r="AF79" s="1" t="str">
        <f t="shared" si="9"/>
        <v/>
      </c>
      <c r="AG79" s="1" t="str">
        <f t="shared" si="9"/>
        <v/>
      </c>
      <c r="AH79" s="1" t="str">
        <f t="shared" si="9"/>
        <v/>
      </c>
      <c r="AI79" s="203" t="str">
        <f t="shared" si="9"/>
        <v/>
      </c>
      <c r="AL79" s="204" t="str">
        <f>'[1]Mapeamento de Riscos'!A43</f>
        <v>RC029</v>
      </c>
      <c r="AM79" s="205">
        <f>'Mapeamento de Riscos'!T36</f>
        <v>3</v>
      </c>
      <c r="AN79" s="205">
        <f>'Mapeamento de Riscos'!K36</f>
        <v>2</v>
      </c>
      <c r="AO79" s="55">
        <f>'Mapeamento de Riscos'!AC36</f>
        <v>2</v>
      </c>
      <c r="AP79" s="206">
        <f t="shared" si="4"/>
        <v>8</v>
      </c>
      <c r="AQ79">
        <f t="shared" si="5"/>
        <v>6</v>
      </c>
      <c r="AR79" s="149">
        <f t="shared" si="6"/>
        <v>0</v>
      </c>
      <c r="AS79" s="208" t="str">
        <f t="shared" si="12"/>
        <v/>
      </c>
      <c r="AT79" s="1" t="str">
        <f t="shared" si="12"/>
        <v/>
      </c>
      <c r="AU79" s="1" t="str">
        <f t="shared" si="12"/>
        <v/>
      </c>
      <c r="AV79" s="1" t="str">
        <f t="shared" si="12"/>
        <v/>
      </c>
      <c r="AW79" s="1" t="str">
        <f t="shared" si="12"/>
        <v/>
      </c>
      <c r="AX79" s="1" t="str">
        <f t="shared" si="12"/>
        <v/>
      </c>
      <c r="AY79" s="1" t="str">
        <f t="shared" si="12"/>
        <v/>
      </c>
      <c r="AZ79" s="1" t="str">
        <f t="shared" si="12"/>
        <v>RC029</v>
      </c>
      <c r="BA79" s="1" t="str">
        <f t="shared" si="12"/>
        <v/>
      </c>
      <c r="BB79" s="1" t="str">
        <f t="shared" si="12"/>
        <v/>
      </c>
      <c r="BC79" s="1" t="str">
        <f t="shared" si="12"/>
        <v/>
      </c>
      <c r="BD79" s="1" t="str">
        <f t="shared" si="12"/>
        <v/>
      </c>
      <c r="BE79" s="1" t="str">
        <f t="shared" si="12"/>
        <v/>
      </c>
      <c r="BF79" s="1" t="str">
        <f t="shared" si="12"/>
        <v/>
      </c>
      <c r="BG79" s="1" t="str">
        <f t="shared" si="12"/>
        <v/>
      </c>
      <c r="BH79" s="1" t="str">
        <f t="shared" si="12"/>
        <v/>
      </c>
      <c r="BI79" s="1" t="str">
        <f t="shared" si="10"/>
        <v/>
      </c>
      <c r="BJ79" s="1" t="str">
        <f t="shared" si="10"/>
        <v/>
      </c>
      <c r="BK79" s="1" t="str">
        <f t="shared" si="10"/>
        <v/>
      </c>
      <c r="BL79" s="1" t="str">
        <f t="shared" si="10"/>
        <v/>
      </c>
      <c r="BM79" s="1" t="str">
        <f t="shared" si="10"/>
        <v/>
      </c>
      <c r="BN79" s="1" t="str">
        <f t="shared" si="10"/>
        <v/>
      </c>
      <c r="BO79" s="1" t="str">
        <f t="shared" si="10"/>
        <v/>
      </c>
      <c r="BP79" s="1" t="str">
        <f t="shared" si="10"/>
        <v/>
      </c>
      <c r="BQ79" s="203" t="str">
        <f t="shared" si="10"/>
        <v/>
      </c>
      <c r="BT79" s="204" t="str">
        <f>'[1]Mapeamento de Riscos'!A43</f>
        <v>RC029</v>
      </c>
      <c r="BU79" s="207">
        <f>'Mapeamento de Riscos'!T36</f>
        <v>3</v>
      </c>
      <c r="BV79" s="207">
        <f>'Mapeamento de Riscos'!AD36</f>
        <v>2</v>
      </c>
      <c r="BW79" s="55">
        <f>'[1]Mapeamento de Riscos'!AI43</f>
        <v>0</v>
      </c>
      <c r="BX79" s="206">
        <f t="shared" si="8"/>
        <v>8</v>
      </c>
    </row>
    <row r="80" spans="11:76" hidden="1" x14ac:dyDescent="0.25">
      <c r="K80" s="208" t="str">
        <f t="shared" si="11"/>
        <v/>
      </c>
      <c r="L80" s="1" t="str">
        <f t="shared" si="11"/>
        <v/>
      </c>
      <c r="M80" s="1" t="str">
        <f t="shared" si="11"/>
        <v/>
      </c>
      <c r="N80" s="1" t="str">
        <f t="shared" si="11"/>
        <v/>
      </c>
      <c r="O80" s="1" t="str">
        <f t="shared" si="11"/>
        <v/>
      </c>
      <c r="P80" s="1" t="str">
        <f t="shared" si="11"/>
        <v/>
      </c>
      <c r="Q80" s="1" t="str">
        <f t="shared" si="11"/>
        <v/>
      </c>
      <c r="R80" s="1" t="str">
        <f t="shared" si="11"/>
        <v/>
      </c>
      <c r="S80" s="1" t="str">
        <f t="shared" si="11"/>
        <v/>
      </c>
      <c r="T80" s="1" t="str">
        <f t="shared" si="11"/>
        <v/>
      </c>
      <c r="U80" s="1" t="str">
        <f t="shared" si="11"/>
        <v/>
      </c>
      <c r="V80" s="1" t="str">
        <f t="shared" si="11"/>
        <v/>
      </c>
      <c r="W80" s="1" t="str">
        <f t="shared" si="11"/>
        <v/>
      </c>
      <c r="X80" s="1" t="str">
        <f t="shared" si="11"/>
        <v/>
      </c>
      <c r="Y80" s="1" t="str">
        <f t="shared" si="11"/>
        <v/>
      </c>
      <c r="Z80" s="1" t="str">
        <f t="shared" si="11"/>
        <v/>
      </c>
      <c r="AA80" s="1" t="str">
        <f t="shared" si="9"/>
        <v/>
      </c>
      <c r="AB80" s="1" t="str">
        <f t="shared" si="9"/>
        <v>RC030</v>
      </c>
      <c r="AC80" s="1" t="str">
        <f t="shared" si="9"/>
        <v/>
      </c>
      <c r="AD80" s="1" t="str">
        <f t="shared" si="9"/>
        <v/>
      </c>
      <c r="AE80" s="1" t="str">
        <f t="shared" si="9"/>
        <v/>
      </c>
      <c r="AF80" s="1" t="str">
        <f t="shared" si="9"/>
        <v/>
      </c>
      <c r="AG80" s="1" t="str">
        <f t="shared" si="9"/>
        <v/>
      </c>
      <c r="AH80" s="1" t="str">
        <f t="shared" si="9"/>
        <v/>
      </c>
      <c r="AI80" s="203" t="str">
        <f t="shared" si="9"/>
        <v/>
      </c>
      <c r="AL80" s="204" t="str">
        <f>'[1]Mapeamento de Riscos'!A44</f>
        <v>RC030</v>
      </c>
      <c r="AM80" s="205">
        <f>'Mapeamento de Riscos'!T37</f>
        <v>3</v>
      </c>
      <c r="AN80" s="205">
        <f>'Mapeamento de Riscos'!K37</f>
        <v>4</v>
      </c>
      <c r="AO80" s="55">
        <f>'Mapeamento de Riscos'!AC37</f>
        <v>3</v>
      </c>
      <c r="AP80" s="206">
        <f t="shared" si="4"/>
        <v>18</v>
      </c>
      <c r="AQ80">
        <f t="shared" si="5"/>
        <v>12</v>
      </c>
      <c r="AR80" s="149">
        <f t="shared" si="6"/>
        <v>0</v>
      </c>
      <c r="AS80" s="208" t="str">
        <f t="shared" si="12"/>
        <v/>
      </c>
      <c r="AT80" s="1" t="str">
        <f t="shared" si="12"/>
        <v/>
      </c>
      <c r="AU80" s="1" t="str">
        <f t="shared" si="12"/>
        <v/>
      </c>
      <c r="AV80" s="1" t="str">
        <f t="shared" si="12"/>
        <v/>
      </c>
      <c r="AW80" s="1" t="str">
        <f t="shared" si="12"/>
        <v/>
      </c>
      <c r="AX80" s="1" t="str">
        <f t="shared" si="12"/>
        <v/>
      </c>
      <c r="AY80" s="1" t="str">
        <f t="shared" si="12"/>
        <v/>
      </c>
      <c r="AZ80" s="1" t="str">
        <f t="shared" si="12"/>
        <v/>
      </c>
      <c r="BA80" s="1" t="str">
        <f t="shared" si="12"/>
        <v/>
      </c>
      <c r="BB80" s="1" t="str">
        <f t="shared" si="12"/>
        <v/>
      </c>
      <c r="BC80" s="1" t="str">
        <f t="shared" si="12"/>
        <v/>
      </c>
      <c r="BD80" s="1" t="str">
        <f t="shared" si="12"/>
        <v/>
      </c>
      <c r="BE80" s="1" t="str">
        <f t="shared" si="12"/>
        <v/>
      </c>
      <c r="BF80" s="1" t="str">
        <f t="shared" si="12"/>
        <v/>
      </c>
      <c r="BG80" s="1" t="str">
        <f t="shared" si="12"/>
        <v/>
      </c>
      <c r="BH80" s="1" t="str">
        <f t="shared" si="12"/>
        <v/>
      </c>
      <c r="BI80" s="1" t="str">
        <f t="shared" si="10"/>
        <v/>
      </c>
      <c r="BJ80" s="1" t="str">
        <f t="shared" si="10"/>
        <v>RC030</v>
      </c>
      <c r="BK80" s="1" t="str">
        <f t="shared" si="10"/>
        <v/>
      </c>
      <c r="BL80" s="1" t="str">
        <f t="shared" si="10"/>
        <v/>
      </c>
      <c r="BM80" s="1" t="str">
        <f t="shared" si="10"/>
        <v/>
      </c>
      <c r="BN80" s="1" t="str">
        <f t="shared" si="10"/>
        <v/>
      </c>
      <c r="BO80" s="1" t="str">
        <f t="shared" si="10"/>
        <v/>
      </c>
      <c r="BP80" s="1" t="str">
        <f t="shared" si="10"/>
        <v/>
      </c>
      <c r="BQ80" s="203" t="str">
        <f t="shared" si="10"/>
        <v/>
      </c>
      <c r="BT80" s="204" t="str">
        <f>'[1]Mapeamento de Riscos'!A44</f>
        <v>RC030</v>
      </c>
      <c r="BU80" s="207">
        <f>'Mapeamento de Riscos'!T37</f>
        <v>3</v>
      </c>
      <c r="BV80" s="207">
        <f>'Mapeamento de Riscos'!AD37</f>
        <v>4</v>
      </c>
      <c r="BW80" s="55">
        <f>'[1]Mapeamento de Riscos'!AI44</f>
        <v>0</v>
      </c>
      <c r="BX80" s="206">
        <f t="shared" si="8"/>
        <v>18</v>
      </c>
    </row>
    <row r="81" spans="11:76" hidden="1" x14ac:dyDescent="0.25">
      <c r="K81" s="208" t="str">
        <f t="shared" si="11"/>
        <v/>
      </c>
      <c r="L81" s="1" t="str">
        <f t="shared" si="11"/>
        <v/>
      </c>
      <c r="M81" s="1" t="str">
        <f t="shared" si="11"/>
        <v/>
      </c>
      <c r="N81" s="1" t="str">
        <f t="shared" si="11"/>
        <v/>
      </c>
      <c r="O81" s="1" t="str">
        <f t="shared" si="11"/>
        <v/>
      </c>
      <c r="P81" s="1" t="str">
        <f t="shared" si="11"/>
        <v/>
      </c>
      <c r="Q81" s="1" t="str">
        <f t="shared" si="11"/>
        <v/>
      </c>
      <c r="R81" s="1" t="str">
        <f t="shared" si="11"/>
        <v/>
      </c>
      <c r="S81" s="1" t="str">
        <f t="shared" si="11"/>
        <v/>
      </c>
      <c r="T81" s="1" t="str">
        <f t="shared" si="11"/>
        <v/>
      </c>
      <c r="U81" s="1" t="str">
        <f t="shared" si="11"/>
        <v/>
      </c>
      <c r="V81" s="1" t="str">
        <f t="shared" si="11"/>
        <v>RC031</v>
      </c>
      <c r="W81" s="1" t="str">
        <f t="shared" si="11"/>
        <v/>
      </c>
      <c r="X81" s="1" t="str">
        <f t="shared" si="11"/>
        <v/>
      </c>
      <c r="Y81" s="1" t="str">
        <f t="shared" si="11"/>
        <v/>
      </c>
      <c r="Z81" s="1" t="str">
        <f t="shared" si="11"/>
        <v/>
      </c>
      <c r="AA81" s="1" t="str">
        <f t="shared" si="9"/>
        <v/>
      </c>
      <c r="AB81" s="1" t="str">
        <f t="shared" si="9"/>
        <v/>
      </c>
      <c r="AC81" s="1" t="str">
        <f t="shared" si="9"/>
        <v/>
      </c>
      <c r="AD81" s="1" t="str">
        <f t="shared" si="9"/>
        <v/>
      </c>
      <c r="AE81" s="1" t="str">
        <f t="shared" si="9"/>
        <v/>
      </c>
      <c r="AF81" s="1" t="str">
        <f t="shared" si="9"/>
        <v/>
      </c>
      <c r="AG81" s="1" t="str">
        <f t="shared" si="9"/>
        <v/>
      </c>
      <c r="AH81" s="1" t="str">
        <f t="shared" si="9"/>
        <v/>
      </c>
      <c r="AI81" s="203" t="str">
        <f t="shared" si="9"/>
        <v/>
      </c>
      <c r="AL81" s="204" t="str">
        <f>'[1]Mapeamento de Riscos'!A45</f>
        <v>RC031</v>
      </c>
      <c r="AM81" s="205">
        <f>'Mapeamento de Riscos'!T38</f>
        <v>2</v>
      </c>
      <c r="AN81" s="205">
        <f>'Mapeamento de Riscos'!K38</f>
        <v>3</v>
      </c>
      <c r="AO81" s="55">
        <f>'Mapeamento de Riscos'!AC38</f>
        <v>2</v>
      </c>
      <c r="AP81" s="206">
        <f t="shared" si="4"/>
        <v>12</v>
      </c>
      <c r="AQ81">
        <f t="shared" si="5"/>
        <v>6</v>
      </c>
      <c r="AR81" s="149">
        <f t="shared" si="6"/>
        <v>0</v>
      </c>
      <c r="AS81" s="208" t="str">
        <f t="shared" si="12"/>
        <v/>
      </c>
      <c r="AT81" s="1" t="str">
        <f t="shared" si="12"/>
        <v/>
      </c>
      <c r="AU81" s="1" t="str">
        <f t="shared" si="12"/>
        <v/>
      </c>
      <c r="AV81" s="1" t="str">
        <f t="shared" si="12"/>
        <v/>
      </c>
      <c r="AW81" s="1" t="str">
        <f t="shared" si="12"/>
        <v/>
      </c>
      <c r="AX81" s="1" t="str">
        <f t="shared" si="12"/>
        <v/>
      </c>
      <c r="AY81" s="1" t="str">
        <f t="shared" si="12"/>
        <v/>
      </c>
      <c r="AZ81" s="1" t="str">
        <f t="shared" si="12"/>
        <v/>
      </c>
      <c r="BA81" s="1" t="str">
        <f t="shared" si="12"/>
        <v/>
      </c>
      <c r="BB81" s="1" t="str">
        <f t="shared" si="12"/>
        <v/>
      </c>
      <c r="BC81" s="1" t="str">
        <f t="shared" si="12"/>
        <v/>
      </c>
      <c r="BD81" s="1" t="str">
        <f t="shared" si="12"/>
        <v>RC031</v>
      </c>
      <c r="BE81" s="1" t="str">
        <f t="shared" si="12"/>
        <v/>
      </c>
      <c r="BF81" s="1" t="str">
        <f t="shared" si="12"/>
        <v/>
      </c>
      <c r="BG81" s="1" t="str">
        <f t="shared" si="12"/>
        <v/>
      </c>
      <c r="BH81" s="1" t="str">
        <f t="shared" si="12"/>
        <v/>
      </c>
      <c r="BI81" s="1" t="str">
        <f t="shared" si="10"/>
        <v/>
      </c>
      <c r="BJ81" s="1" t="str">
        <f t="shared" si="10"/>
        <v/>
      </c>
      <c r="BK81" s="1" t="str">
        <f t="shared" si="10"/>
        <v/>
      </c>
      <c r="BL81" s="1" t="str">
        <f t="shared" si="10"/>
        <v/>
      </c>
      <c r="BM81" s="1" t="str">
        <f t="shared" si="10"/>
        <v/>
      </c>
      <c r="BN81" s="1" t="str">
        <f t="shared" si="10"/>
        <v/>
      </c>
      <c r="BO81" s="1" t="str">
        <f t="shared" si="10"/>
        <v/>
      </c>
      <c r="BP81" s="1" t="str">
        <f t="shared" si="10"/>
        <v/>
      </c>
      <c r="BQ81" s="203" t="str">
        <f t="shared" si="10"/>
        <v/>
      </c>
      <c r="BT81" s="204" t="str">
        <f>'[1]Mapeamento de Riscos'!A45</f>
        <v>RC031</v>
      </c>
      <c r="BU81" s="207">
        <f>'Mapeamento de Riscos'!T38</f>
        <v>2</v>
      </c>
      <c r="BV81" s="207">
        <f>'Mapeamento de Riscos'!AD38</f>
        <v>3</v>
      </c>
      <c r="BW81" s="55">
        <f>'[1]Mapeamento de Riscos'!AI45</f>
        <v>0</v>
      </c>
      <c r="BX81" s="206">
        <f t="shared" si="8"/>
        <v>12</v>
      </c>
    </row>
    <row r="82" spans="11:76" hidden="1" x14ac:dyDescent="0.25">
      <c r="K82" s="208" t="str">
        <f t="shared" si="11"/>
        <v/>
      </c>
      <c r="L82" s="1" t="str">
        <f t="shared" si="11"/>
        <v/>
      </c>
      <c r="M82" s="1" t="str">
        <f t="shared" si="11"/>
        <v/>
      </c>
      <c r="N82" s="1" t="str">
        <f t="shared" si="11"/>
        <v/>
      </c>
      <c r="O82" s="1" t="str">
        <f t="shared" si="11"/>
        <v/>
      </c>
      <c r="P82" s="1" t="str">
        <f t="shared" si="11"/>
        <v/>
      </c>
      <c r="Q82" s="1" t="str">
        <f t="shared" si="11"/>
        <v>RC032</v>
      </c>
      <c r="R82" s="1" t="str">
        <f t="shared" si="11"/>
        <v/>
      </c>
      <c r="S82" s="1" t="str">
        <f t="shared" si="11"/>
        <v/>
      </c>
      <c r="T82" s="1" t="str">
        <f t="shared" si="11"/>
        <v/>
      </c>
      <c r="U82" s="1" t="str">
        <f t="shared" si="11"/>
        <v/>
      </c>
      <c r="V82" s="1" t="str">
        <f t="shared" si="11"/>
        <v/>
      </c>
      <c r="W82" s="1" t="str">
        <f t="shared" si="11"/>
        <v/>
      </c>
      <c r="X82" s="1" t="str">
        <f t="shared" si="11"/>
        <v/>
      </c>
      <c r="Y82" s="1" t="str">
        <f t="shared" si="11"/>
        <v/>
      </c>
      <c r="Z82" s="1" t="str">
        <f t="shared" si="11"/>
        <v/>
      </c>
      <c r="AA82" s="1" t="str">
        <f t="shared" si="9"/>
        <v/>
      </c>
      <c r="AB82" s="1" t="str">
        <f t="shared" si="9"/>
        <v/>
      </c>
      <c r="AC82" s="1" t="str">
        <f t="shared" si="9"/>
        <v/>
      </c>
      <c r="AD82" s="1" t="str">
        <f t="shared" si="9"/>
        <v/>
      </c>
      <c r="AE82" s="1" t="str">
        <f t="shared" si="9"/>
        <v/>
      </c>
      <c r="AF82" s="1" t="str">
        <f t="shared" si="9"/>
        <v/>
      </c>
      <c r="AG82" s="1" t="str">
        <f t="shared" si="9"/>
        <v/>
      </c>
      <c r="AH82" s="1" t="str">
        <f t="shared" si="9"/>
        <v/>
      </c>
      <c r="AI82" s="203" t="str">
        <f t="shared" si="9"/>
        <v/>
      </c>
      <c r="AL82" s="204" t="str">
        <f>'[1]Mapeamento de Riscos'!A46</f>
        <v>RC032</v>
      </c>
      <c r="AM82" s="205">
        <f>'Mapeamento de Riscos'!T39</f>
        <v>2</v>
      </c>
      <c r="AN82" s="205">
        <f>'Mapeamento de Riscos'!K39</f>
        <v>2</v>
      </c>
      <c r="AO82" s="55">
        <f>'Mapeamento de Riscos'!AC39</f>
        <v>3</v>
      </c>
      <c r="AP82" s="206">
        <f t="shared" si="4"/>
        <v>7</v>
      </c>
      <c r="AQ82">
        <f t="shared" si="5"/>
        <v>4</v>
      </c>
      <c r="AR82" s="149">
        <f t="shared" si="6"/>
        <v>0</v>
      </c>
      <c r="AS82" s="208" t="str">
        <f t="shared" si="12"/>
        <v/>
      </c>
      <c r="AT82" s="1" t="str">
        <f t="shared" si="12"/>
        <v/>
      </c>
      <c r="AU82" s="1" t="str">
        <f t="shared" si="12"/>
        <v/>
      </c>
      <c r="AV82" s="1" t="str">
        <f t="shared" si="12"/>
        <v/>
      </c>
      <c r="AW82" s="1" t="str">
        <f t="shared" si="12"/>
        <v/>
      </c>
      <c r="AX82" s="1" t="str">
        <f t="shared" si="12"/>
        <v/>
      </c>
      <c r="AY82" s="1" t="str">
        <f t="shared" si="12"/>
        <v/>
      </c>
      <c r="AZ82" s="1" t="str">
        <f t="shared" si="12"/>
        <v/>
      </c>
      <c r="BA82" s="1" t="str">
        <f t="shared" si="12"/>
        <v/>
      </c>
      <c r="BB82" s="1" t="str">
        <f t="shared" si="12"/>
        <v/>
      </c>
      <c r="BC82" s="1" t="str">
        <f t="shared" si="12"/>
        <v/>
      </c>
      <c r="BD82" s="1" t="str">
        <f t="shared" si="12"/>
        <v>RC032</v>
      </c>
      <c r="BE82" s="1" t="str">
        <f t="shared" si="12"/>
        <v/>
      </c>
      <c r="BF82" s="1" t="str">
        <f t="shared" si="12"/>
        <v/>
      </c>
      <c r="BG82" s="1" t="str">
        <f t="shared" si="12"/>
        <v/>
      </c>
      <c r="BH82" s="1" t="str">
        <f t="shared" si="12"/>
        <v/>
      </c>
      <c r="BI82" s="1" t="str">
        <f t="shared" si="10"/>
        <v/>
      </c>
      <c r="BJ82" s="1" t="str">
        <f t="shared" si="10"/>
        <v/>
      </c>
      <c r="BK82" s="1" t="str">
        <f t="shared" si="10"/>
        <v/>
      </c>
      <c r="BL82" s="1" t="str">
        <f t="shared" si="10"/>
        <v/>
      </c>
      <c r="BM82" s="1" t="str">
        <f t="shared" si="10"/>
        <v/>
      </c>
      <c r="BN82" s="1" t="str">
        <f t="shared" si="10"/>
        <v/>
      </c>
      <c r="BO82" s="1" t="str">
        <f t="shared" si="10"/>
        <v/>
      </c>
      <c r="BP82" s="1" t="str">
        <f t="shared" si="10"/>
        <v/>
      </c>
      <c r="BQ82" s="203" t="str">
        <f t="shared" si="10"/>
        <v/>
      </c>
      <c r="BT82" s="204" t="str">
        <f>'[1]Mapeamento de Riscos'!A46</f>
        <v>RC032</v>
      </c>
      <c r="BU82" s="207">
        <f>'Mapeamento de Riscos'!T39</f>
        <v>2</v>
      </c>
      <c r="BV82" s="207">
        <f>'Mapeamento de Riscos'!AD39</f>
        <v>3</v>
      </c>
      <c r="BW82" s="55">
        <f>'[1]Mapeamento de Riscos'!AI46</f>
        <v>0</v>
      </c>
      <c r="BX82" s="206">
        <f t="shared" si="8"/>
        <v>12</v>
      </c>
    </row>
    <row r="83" spans="11:76" hidden="1" x14ac:dyDescent="0.25">
      <c r="K83" s="208" t="str">
        <f t="shared" si="11"/>
        <v/>
      </c>
      <c r="L83" s="1" t="str">
        <f t="shared" si="11"/>
        <v/>
      </c>
      <c r="M83" s="1" t="str">
        <f t="shared" si="11"/>
        <v/>
      </c>
      <c r="N83" s="1" t="str">
        <f t="shared" si="11"/>
        <v/>
      </c>
      <c r="O83" s="1" t="str">
        <f t="shared" si="11"/>
        <v/>
      </c>
      <c r="P83" s="1" t="str">
        <f t="shared" si="11"/>
        <v/>
      </c>
      <c r="Q83" s="1" t="str">
        <f t="shared" si="11"/>
        <v/>
      </c>
      <c r="R83" s="1" t="str">
        <f t="shared" si="11"/>
        <v/>
      </c>
      <c r="S83" s="1" t="str">
        <f t="shared" si="11"/>
        <v/>
      </c>
      <c r="T83" s="1" t="str">
        <f t="shared" si="11"/>
        <v/>
      </c>
      <c r="U83" s="1" t="str">
        <f t="shared" si="11"/>
        <v/>
      </c>
      <c r="V83" s="1" t="str">
        <f t="shared" si="11"/>
        <v>RC033</v>
      </c>
      <c r="W83" s="1" t="str">
        <f t="shared" si="11"/>
        <v/>
      </c>
      <c r="X83" s="1" t="str">
        <f t="shared" si="11"/>
        <v/>
      </c>
      <c r="Y83" s="1" t="str">
        <f t="shared" si="11"/>
        <v/>
      </c>
      <c r="Z83" s="1" t="str">
        <f t="shared" ref="Z83:AI98" si="13">IF($AP83=Z$50,$AL83,"")</f>
        <v/>
      </c>
      <c r="AA83" s="1" t="str">
        <f t="shared" si="13"/>
        <v/>
      </c>
      <c r="AB83" s="1" t="str">
        <f t="shared" si="13"/>
        <v/>
      </c>
      <c r="AC83" s="1" t="str">
        <f t="shared" si="13"/>
        <v/>
      </c>
      <c r="AD83" s="1" t="str">
        <f t="shared" si="13"/>
        <v/>
      </c>
      <c r="AE83" s="1" t="str">
        <f t="shared" si="13"/>
        <v/>
      </c>
      <c r="AF83" s="1" t="str">
        <f t="shared" si="13"/>
        <v/>
      </c>
      <c r="AG83" s="1" t="str">
        <f t="shared" si="13"/>
        <v/>
      </c>
      <c r="AH83" s="1" t="str">
        <f t="shared" si="13"/>
        <v/>
      </c>
      <c r="AI83" s="203" t="str">
        <f t="shared" si="13"/>
        <v/>
      </c>
      <c r="AL83" s="204" t="str">
        <f>'[1]Mapeamento de Riscos'!A47</f>
        <v>RC033</v>
      </c>
      <c r="AM83" s="205">
        <f>'Mapeamento de Riscos'!T40</f>
        <v>2</v>
      </c>
      <c r="AN83" s="205">
        <f>'Mapeamento de Riscos'!K40</f>
        <v>3</v>
      </c>
      <c r="AO83" s="55">
        <f>'Mapeamento de Riscos'!AC40</f>
        <v>4</v>
      </c>
      <c r="AP83" s="206">
        <f t="shared" si="4"/>
        <v>12</v>
      </c>
      <c r="AQ83">
        <f t="shared" si="5"/>
        <v>6</v>
      </c>
      <c r="AR83" s="149">
        <f t="shared" si="6"/>
        <v>0</v>
      </c>
      <c r="AS83" s="208" t="str">
        <f t="shared" si="12"/>
        <v/>
      </c>
      <c r="AT83" s="1" t="str">
        <f t="shared" si="12"/>
        <v/>
      </c>
      <c r="AU83" s="1" t="str">
        <f t="shared" si="12"/>
        <v/>
      </c>
      <c r="AV83" s="1" t="str">
        <f t="shared" si="12"/>
        <v/>
      </c>
      <c r="AW83" s="1" t="str">
        <f t="shared" si="12"/>
        <v/>
      </c>
      <c r="AX83" s="1" t="str">
        <f t="shared" si="12"/>
        <v/>
      </c>
      <c r="AY83" s="1" t="str">
        <f t="shared" si="12"/>
        <v/>
      </c>
      <c r="AZ83" s="1" t="str">
        <f t="shared" si="12"/>
        <v/>
      </c>
      <c r="BA83" s="1" t="str">
        <f t="shared" si="12"/>
        <v/>
      </c>
      <c r="BB83" s="1" t="str">
        <f t="shared" si="12"/>
        <v/>
      </c>
      <c r="BC83" s="1" t="str">
        <f t="shared" si="12"/>
        <v/>
      </c>
      <c r="BD83" s="1" t="str">
        <f t="shared" si="12"/>
        <v/>
      </c>
      <c r="BE83" s="1" t="str">
        <f t="shared" si="12"/>
        <v/>
      </c>
      <c r="BF83" s="1" t="str">
        <f t="shared" si="12"/>
        <v/>
      </c>
      <c r="BG83" s="1" t="str">
        <f t="shared" si="12"/>
        <v/>
      </c>
      <c r="BH83" s="1" t="str">
        <f t="shared" ref="BH83:BQ98" si="14">IF($BX83=BH$50,$BT83,"")</f>
        <v/>
      </c>
      <c r="BI83" s="1" t="str">
        <f t="shared" si="14"/>
        <v>RC033</v>
      </c>
      <c r="BJ83" s="1" t="str">
        <f t="shared" si="14"/>
        <v/>
      </c>
      <c r="BK83" s="1" t="str">
        <f t="shared" si="14"/>
        <v/>
      </c>
      <c r="BL83" s="1" t="str">
        <f t="shared" si="14"/>
        <v/>
      </c>
      <c r="BM83" s="1" t="str">
        <f t="shared" si="14"/>
        <v/>
      </c>
      <c r="BN83" s="1" t="str">
        <f t="shared" si="14"/>
        <v/>
      </c>
      <c r="BO83" s="1" t="str">
        <f t="shared" si="14"/>
        <v/>
      </c>
      <c r="BP83" s="1" t="str">
        <f t="shared" si="14"/>
        <v/>
      </c>
      <c r="BQ83" s="203" t="str">
        <f t="shared" si="14"/>
        <v/>
      </c>
      <c r="BT83" s="204" t="str">
        <f>'[1]Mapeamento de Riscos'!A47</f>
        <v>RC033</v>
      </c>
      <c r="BU83" s="207">
        <f>'Mapeamento de Riscos'!T40</f>
        <v>2</v>
      </c>
      <c r="BV83" s="207">
        <f>'Mapeamento de Riscos'!AD40</f>
        <v>4</v>
      </c>
      <c r="BW83" s="55">
        <f>'[1]Mapeamento de Riscos'!AI47</f>
        <v>0</v>
      </c>
      <c r="BX83" s="206">
        <f t="shared" si="8"/>
        <v>17</v>
      </c>
    </row>
    <row r="84" spans="11:76" hidden="1" x14ac:dyDescent="0.25">
      <c r="K84" s="208" t="str">
        <f t="shared" ref="K84:Z99" si="15">IF($AP84=K$50,$AL84,"")</f>
        <v/>
      </c>
      <c r="L84" s="1" t="str">
        <f t="shared" si="15"/>
        <v/>
      </c>
      <c r="M84" s="1" t="str">
        <f t="shared" si="15"/>
        <v/>
      </c>
      <c r="N84" s="1" t="str">
        <f t="shared" si="15"/>
        <v/>
      </c>
      <c r="O84" s="1" t="str">
        <f t="shared" si="15"/>
        <v/>
      </c>
      <c r="P84" s="1" t="str">
        <f t="shared" si="15"/>
        <v/>
      </c>
      <c r="Q84" s="1" t="str">
        <f t="shared" si="15"/>
        <v/>
      </c>
      <c r="R84" s="1" t="str">
        <f t="shared" si="15"/>
        <v/>
      </c>
      <c r="S84" s="1" t="str">
        <f t="shared" si="15"/>
        <v>RC034</v>
      </c>
      <c r="T84" s="1" t="str">
        <f t="shared" si="15"/>
        <v/>
      </c>
      <c r="U84" s="1" t="str">
        <f t="shared" si="15"/>
        <v/>
      </c>
      <c r="V84" s="1" t="str">
        <f t="shared" si="15"/>
        <v/>
      </c>
      <c r="W84" s="1" t="str">
        <f t="shared" si="15"/>
        <v/>
      </c>
      <c r="X84" s="1" t="str">
        <f t="shared" si="15"/>
        <v/>
      </c>
      <c r="Y84" s="1" t="str">
        <f t="shared" si="15"/>
        <v/>
      </c>
      <c r="Z84" s="1" t="str">
        <f t="shared" si="15"/>
        <v/>
      </c>
      <c r="AA84" s="1" t="str">
        <f t="shared" si="13"/>
        <v/>
      </c>
      <c r="AB84" s="1" t="str">
        <f t="shared" si="13"/>
        <v/>
      </c>
      <c r="AC84" s="1" t="str">
        <f t="shared" si="13"/>
        <v/>
      </c>
      <c r="AD84" s="1" t="str">
        <f t="shared" si="13"/>
        <v/>
      </c>
      <c r="AE84" s="1" t="str">
        <f t="shared" si="13"/>
        <v/>
      </c>
      <c r="AF84" s="1" t="str">
        <f t="shared" si="13"/>
        <v/>
      </c>
      <c r="AG84" s="1" t="str">
        <f t="shared" si="13"/>
        <v/>
      </c>
      <c r="AH84" s="1" t="str">
        <f t="shared" si="13"/>
        <v/>
      </c>
      <c r="AI84" s="203" t="str">
        <f t="shared" si="13"/>
        <v/>
      </c>
      <c r="AL84" s="204" t="str">
        <f>'[1]Mapeamento de Riscos'!A48</f>
        <v>RC034</v>
      </c>
      <c r="AM84" s="205">
        <f>'Mapeamento de Riscos'!T41</f>
        <v>4</v>
      </c>
      <c r="AN84" s="205">
        <f>'Mapeamento de Riscos'!K41</f>
        <v>2</v>
      </c>
      <c r="AO84" s="55">
        <f>'Mapeamento de Riscos'!AC41</f>
        <v>5</v>
      </c>
      <c r="AP84" s="206">
        <f t="shared" si="4"/>
        <v>9</v>
      </c>
      <c r="AQ84">
        <f t="shared" si="5"/>
        <v>8</v>
      </c>
      <c r="AR84" s="149">
        <f t="shared" si="6"/>
        <v>0</v>
      </c>
      <c r="AS84" s="208" t="str">
        <f t="shared" ref="AS84:BH99" si="16">IF($BX84=AS$50,$BT84,"")</f>
        <v/>
      </c>
      <c r="AT84" s="1" t="str">
        <f t="shared" si="16"/>
        <v/>
      </c>
      <c r="AU84" s="1" t="str">
        <f t="shared" si="16"/>
        <v/>
      </c>
      <c r="AV84" s="1" t="str">
        <f t="shared" si="16"/>
        <v/>
      </c>
      <c r="AW84" s="1" t="str">
        <f t="shared" si="16"/>
        <v/>
      </c>
      <c r="AX84" s="1" t="str">
        <f t="shared" si="16"/>
        <v/>
      </c>
      <c r="AY84" s="1" t="str">
        <f t="shared" si="16"/>
        <v/>
      </c>
      <c r="AZ84" s="1" t="str">
        <f t="shared" si="16"/>
        <v/>
      </c>
      <c r="BA84" s="1" t="str">
        <f t="shared" si="16"/>
        <v/>
      </c>
      <c r="BB84" s="1" t="str">
        <f t="shared" si="16"/>
        <v/>
      </c>
      <c r="BC84" s="1" t="str">
        <f t="shared" si="16"/>
        <v/>
      </c>
      <c r="BD84" s="1" t="str">
        <f t="shared" si="16"/>
        <v/>
      </c>
      <c r="BE84" s="1" t="str">
        <f t="shared" si="16"/>
        <v/>
      </c>
      <c r="BF84" s="1" t="str">
        <f t="shared" si="16"/>
        <v/>
      </c>
      <c r="BG84" s="1" t="str">
        <f t="shared" si="16"/>
        <v/>
      </c>
      <c r="BH84" s="1" t="str">
        <f t="shared" si="16"/>
        <v/>
      </c>
      <c r="BI84" s="1" t="str">
        <f t="shared" si="14"/>
        <v/>
      </c>
      <c r="BJ84" s="1" t="str">
        <f t="shared" si="14"/>
        <v/>
      </c>
      <c r="BK84" s="1" t="str">
        <f t="shared" si="14"/>
        <v>RC034</v>
      </c>
      <c r="BL84" s="1" t="str">
        <f t="shared" si="14"/>
        <v/>
      </c>
      <c r="BM84" s="1" t="str">
        <f t="shared" si="14"/>
        <v/>
      </c>
      <c r="BN84" s="1" t="str">
        <f t="shared" si="14"/>
        <v/>
      </c>
      <c r="BO84" s="1" t="str">
        <f t="shared" si="14"/>
        <v/>
      </c>
      <c r="BP84" s="1" t="str">
        <f t="shared" si="14"/>
        <v/>
      </c>
      <c r="BQ84" s="203" t="str">
        <f t="shared" si="14"/>
        <v/>
      </c>
      <c r="BT84" s="204" t="str">
        <f>'[1]Mapeamento de Riscos'!A48</f>
        <v>RC034</v>
      </c>
      <c r="BU84" s="207">
        <f>'Mapeamento de Riscos'!T41</f>
        <v>4</v>
      </c>
      <c r="BV84" s="207">
        <f>'Mapeamento de Riscos'!AD41</f>
        <v>4</v>
      </c>
      <c r="BW84" s="55">
        <f>'[1]Mapeamento de Riscos'!AI48</f>
        <v>0</v>
      </c>
      <c r="BX84" s="206">
        <f t="shared" si="8"/>
        <v>19</v>
      </c>
    </row>
    <row r="85" spans="11:76" hidden="1" x14ac:dyDescent="0.25">
      <c r="K85" s="208" t="str">
        <f t="shared" si="15"/>
        <v/>
      </c>
      <c r="L85" s="1" t="str">
        <f t="shared" si="15"/>
        <v/>
      </c>
      <c r="M85" s="1" t="str">
        <f t="shared" si="15"/>
        <v/>
      </c>
      <c r="N85" s="1" t="str">
        <f t="shared" si="15"/>
        <v/>
      </c>
      <c r="O85" s="1" t="str">
        <f t="shared" si="15"/>
        <v/>
      </c>
      <c r="P85" s="1" t="str">
        <f t="shared" si="15"/>
        <v/>
      </c>
      <c r="Q85" s="1" t="str">
        <f t="shared" si="15"/>
        <v/>
      </c>
      <c r="R85" s="1" t="str">
        <f t="shared" si="15"/>
        <v/>
      </c>
      <c r="S85" s="1" t="str">
        <f t="shared" si="15"/>
        <v/>
      </c>
      <c r="T85" s="1" t="str">
        <f t="shared" si="15"/>
        <v/>
      </c>
      <c r="U85" s="1" t="str">
        <f t="shared" si="15"/>
        <v/>
      </c>
      <c r="V85" s="1" t="str">
        <f t="shared" si="15"/>
        <v/>
      </c>
      <c r="W85" s="1" t="str">
        <f t="shared" si="15"/>
        <v/>
      </c>
      <c r="X85" s="1" t="str">
        <f t="shared" si="15"/>
        <v/>
      </c>
      <c r="Y85" s="1" t="str">
        <f t="shared" si="15"/>
        <v/>
      </c>
      <c r="Z85" s="1" t="str">
        <f t="shared" si="15"/>
        <v/>
      </c>
      <c r="AA85" s="1" t="str">
        <f t="shared" si="13"/>
        <v/>
      </c>
      <c r="AB85" s="1" t="str">
        <f t="shared" si="13"/>
        <v/>
      </c>
      <c r="AC85" s="1" t="str">
        <f t="shared" si="13"/>
        <v>RC035</v>
      </c>
      <c r="AD85" s="1" t="str">
        <f t="shared" si="13"/>
        <v/>
      </c>
      <c r="AE85" s="1" t="str">
        <f t="shared" si="13"/>
        <v/>
      </c>
      <c r="AF85" s="1" t="str">
        <f t="shared" si="13"/>
        <v/>
      </c>
      <c r="AG85" s="1" t="str">
        <f t="shared" si="13"/>
        <v/>
      </c>
      <c r="AH85" s="1" t="str">
        <f t="shared" si="13"/>
        <v/>
      </c>
      <c r="AI85" s="203" t="str">
        <f t="shared" si="13"/>
        <v/>
      </c>
      <c r="AL85" s="204" t="str">
        <f>'[1]Mapeamento de Riscos'!A49</f>
        <v>RC035</v>
      </c>
      <c r="AM85" s="205">
        <f>'Mapeamento de Riscos'!T42</f>
        <v>4</v>
      </c>
      <c r="AN85" s="205">
        <f>'Mapeamento de Riscos'!K42</f>
        <v>4</v>
      </c>
      <c r="AO85" s="55">
        <f>'Mapeamento de Riscos'!AC42</f>
        <v>3</v>
      </c>
      <c r="AP85" s="206">
        <f t="shared" si="4"/>
        <v>19</v>
      </c>
      <c r="AQ85">
        <f t="shared" si="5"/>
        <v>16</v>
      </c>
      <c r="AR85" s="149">
        <f t="shared" si="6"/>
        <v>0</v>
      </c>
      <c r="AS85" s="208" t="str">
        <f t="shared" si="16"/>
        <v/>
      </c>
      <c r="AT85" s="1" t="str">
        <f t="shared" si="16"/>
        <v/>
      </c>
      <c r="AU85" s="1" t="str">
        <f t="shared" si="16"/>
        <v/>
      </c>
      <c r="AV85" s="1" t="str">
        <f t="shared" si="16"/>
        <v/>
      </c>
      <c r="AW85" s="1" t="str">
        <f t="shared" si="16"/>
        <v/>
      </c>
      <c r="AX85" s="1" t="str">
        <f t="shared" si="16"/>
        <v/>
      </c>
      <c r="AY85" s="1" t="str">
        <f t="shared" si="16"/>
        <v/>
      </c>
      <c r="AZ85" s="1" t="str">
        <f t="shared" si="16"/>
        <v/>
      </c>
      <c r="BA85" s="1" t="str">
        <f t="shared" si="16"/>
        <v/>
      </c>
      <c r="BB85" s="1" t="str">
        <f t="shared" si="16"/>
        <v/>
      </c>
      <c r="BC85" s="1" t="str">
        <f t="shared" si="16"/>
        <v/>
      </c>
      <c r="BD85" s="1" t="str">
        <f t="shared" si="16"/>
        <v/>
      </c>
      <c r="BE85" s="1" t="str">
        <f t="shared" si="16"/>
        <v/>
      </c>
      <c r="BF85" s="1" t="str">
        <f t="shared" si="16"/>
        <v/>
      </c>
      <c r="BG85" s="1" t="str">
        <f t="shared" si="16"/>
        <v/>
      </c>
      <c r="BH85" s="1" t="str">
        <f t="shared" si="16"/>
        <v/>
      </c>
      <c r="BI85" s="1" t="str">
        <f t="shared" si="14"/>
        <v/>
      </c>
      <c r="BJ85" s="1" t="str">
        <f t="shared" si="14"/>
        <v/>
      </c>
      <c r="BK85" s="1" t="str">
        <f t="shared" si="14"/>
        <v>RC035</v>
      </c>
      <c r="BL85" s="1" t="str">
        <f t="shared" si="14"/>
        <v/>
      </c>
      <c r="BM85" s="1" t="str">
        <f t="shared" si="14"/>
        <v/>
      </c>
      <c r="BN85" s="1" t="str">
        <f t="shared" si="14"/>
        <v/>
      </c>
      <c r="BO85" s="1" t="str">
        <f t="shared" si="14"/>
        <v/>
      </c>
      <c r="BP85" s="1" t="str">
        <f t="shared" si="14"/>
        <v/>
      </c>
      <c r="BQ85" s="203" t="str">
        <f t="shared" si="14"/>
        <v/>
      </c>
      <c r="BT85" s="204" t="str">
        <f>'[1]Mapeamento de Riscos'!A49</f>
        <v>RC035</v>
      </c>
      <c r="BU85" s="207">
        <f>'Mapeamento de Riscos'!T42</f>
        <v>4</v>
      </c>
      <c r="BV85" s="207">
        <f>'Mapeamento de Riscos'!AD42</f>
        <v>4</v>
      </c>
      <c r="BW85" s="55">
        <f>'[1]Mapeamento de Riscos'!AI49</f>
        <v>0</v>
      </c>
      <c r="BX85" s="206">
        <f t="shared" si="8"/>
        <v>19</v>
      </c>
    </row>
    <row r="86" spans="11:76" hidden="1" x14ac:dyDescent="0.25">
      <c r="K86" s="208" t="str">
        <f t="shared" si="15"/>
        <v/>
      </c>
      <c r="L86" s="1" t="str">
        <f t="shared" si="15"/>
        <v/>
      </c>
      <c r="M86" s="1" t="str">
        <f t="shared" si="15"/>
        <v/>
      </c>
      <c r="N86" s="1" t="str">
        <f t="shared" si="15"/>
        <v/>
      </c>
      <c r="O86" s="1" t="str">
        <f t="shared" si="15"/>
        <v/>
      </c>
      <c r="P86" s="1" t="str">
        <f t="shared" si="15"/>
        <v/>
      </c>
      <c r="Q86" s="1" t="str">
        <f t="shared" si="15"/>
        <v/>
      </c>
      <c r="R86" s="1" t="str">
        <f t="shared" si="15"/>
        <v/>
      </c>
      <c r="S86" s="1" t="str">
        <f t="shared" si="15"/>
        <v/>
      </c>
      <c r="T86" s="1" t="str">
        <f t="shared" si="15"/>
        <v/>
      </c>
      <c r="U86" s="1" t="str">
        <f t="shared" si="15"/>
        <v/>
      </c>
      <c r="V86" s="1" t="str">
        <f t="shared" si="15"/>
        <v/>
      </c>
      <c r="W86" s="1" t="str">
        <f t="shared" si="15"/>
        <v/>
      </c>
      <c r="X86" s="1" t="str">
        <f t="shared" si="15"/>
        <v/>
      </c>
      <c r="Y86" s="1" t="str">
        <f t="shared" si="15"/>
        <v/>
      </c>
      <c r="Z86" s="1" t="str">
        <f t="shared" si="15"/>
        <v/>
      </c>
      <c r="AA86" s="1" t="str">
        <f t="shared" si="13"/>
        <v/>
      </c>
      <c r="AB86" s="1" t="str">
        <f t="shared" si="13"/>
        <v/>
      </c>
      <c r="AC86" s="1" t="str">
        <f t="shared" si="13"/>
        <v/>
      </c>
      <c r="AD86" s="1" t="str">
        <f t="shared" si="13"/>
        <v/>
      </c>
      <c r="AE86" s="1" t="str">
        <f t="shared" si="13"/>
        <v/>
      </c>
      <c r="AF86" s="1" t="str">
        <f t="shared" si="13"/>
        <v/>
      </c>
      <c r="AG86" s="1" t="str">
        <f t="shared" si="13"/>
        <v/>
      </c>
      <c r="AH86" s="1" t="str">
        <f t="shared" si="13"/>
        <v/>
      </c>
      <c r="AI86" s="203" t="str">
        <f t="shared" si="13"/>
        <v/>
      </c>
      <c r="AL86" s="204" t="str">
        <f>'[1]Mapeamento de Riscos'!A50</f>
        <v>RC036</v>
      </c>
      <c r="AM86" s="205">
        <f>'Mapeamento de Riscos'!T43</f>
        <v>0</v>
      </c>
      <c r="AN86" s="205">
        <f>'Mapeamento de Riscos'!K43</f>
        <v>0</v>
      </c>
      <c r="AO86" s="55" t="b">
        <f>'Mapeamento de Riscos'!AC43</f>
        <v>0</v>
      </c>
      <c r="AP86" s="206">
        <f t="shared" si="4"/>
        <v>0</v>
      </c>
      <c r="AQ86">
        <f t="shared" si="5"/>
        <v>0</v>
      </c>
      <c r="AR86" s="149">
        <f t="shared" si="6"/>
        <v>0</v>
      </c>
      <c r="AS86" s="208" t="str">
        <f t="shared" si="16"/>
        <v/>
      </c>
      <c r="AT86" s="1" t="str">
        <f t="shared" si="16"/>
        <v/>
      </c>
      <c r="AU86" s="1" t="str">
        <f t="shared" si="16"/>
        <v/>
      </c>
      <c r="AV86" s="1" t="str">
        <f t="shared" si="16"/>
        <v/>
      </c>
      <c r="AW86" s="1" t="str">
        <f t="shared" si="16"/>
        <v/>
      </c>
      <c r="AX86" s="1" t="str">
        <f t="shared" si="16"/>
        <v/>
      </c>
      <c r="AY86" s="1" t="str">
        <f t="shared" si="16"/>
        <v/>
      </c>
      <c r="AZ86" s="1" t="str">
        <f t="shared" si="16"/>
        <v/>
      </c>
      <c r="BA86" s="1" t="str">
        <f t="shared" si="16"/>
        <v/>
      </c>
      <c r="BB86" s="1" t="str">
        <f t="shared" si="16"/>
        <v/>
      </c>
      <c r="BC86" s="1" t="str">
        <f t="shared" si="16"/>
        <v/>
      </c>
      <c r="BD86" s="1" t="str">
        <f t="shared" si="16"/>
        <v/>
      </c>
      <c r="BE86" s="1" t="str">
        <f t="shared" si="16"/>
        <v/>
      </c>
      <c r="BF86" s="1" t="str">
        <f t="shared" si="16"/>
        <v/>
      </c>
      <c r="BG86" s="1" t="str">
        <f t="shared" si="16"/>
        <v/>
      </c>
      <c r="BH86" s="1" t="str">
        <f t="shared" si="16"/>
        <v/>
      </c>
      <c r="BI86" s="1" t="str">
        <f t="shared" si="14"/>
        <v/>
      </c>
      <c r="BJ86" s="1" t="str">
        <f t="shared" si="14"/>
        <v/>
      </c>
      <c r="BK86" s="1" t="str">
        <f t="shared" si="14"/>
        <v/>
      </c>
      <c r="BL86" s="1" t="str">
        <f t="shared" si="14"/>
        <v/>
      </c>
      <c r="BM86" s="1" t="str">
        <f t="shared" si="14"/>
        <v/>
      </c>
      <c r="BN86" s="1" t="str">
        <f t="shared" si="14"/>
        <v/>
      </c>
      <c r="BO86" s="1" t="str">
        <f t="shared" si="14"/>
        <v/>
      </c>
      <c r="BP86" s="1" t="str">
        <f t="shared" si="14"/>
        <v/>
      </c>
      <c r="BQ86" s="203" t="str">
        <f t="shared" si="14"/>
        <v/>
      </c>
      <c r="BT86" s="204" t="str">
        <f>'[1]Mapeamento de Riscos'!A50</f>
        <v>RC036</v>
      </c>
      <c r="BU86" s="207">
        <f>'Mapeamento de Riscos'!T43</f>
        <v>0</v>
      </c>
      <c r="BV86" s="207">
        <f>'Mapeamento de Riscos'!AD43</f>
        <v>0</v>
      </c>
      <c r="BW86" s="55">
        <f>'[1]Mapeamento de Riscos'!AI50</f>
        <v>0</v>
      </c>
      <c r="BX86" s="206">
        <f t="shared" si="8"/>
        <v>0</v>
      </c>
    </row>
    <row r="87" spans="11:76" hidden="1" x14ac:dyDescent="0.25">
      <c r="K87" s="208" t="str">
        <f t="shared" si="15"/>
        <v/>
      </c>
      <c r="L87" s="1" t="str">
        <f t="shared" si="15"/>
        <v/>
      </c>
      <c r="M87" s="1" t="str">
        <f t="shared" si="15"/>
        <v/>
      </c>
      <c r="N87" s="1" t="str">
        <f t="shared" si="15"/>
        <v/>
      </c>
      <c r="O87" s="1" t="str">
        <f t="shared" si="15"/>
        <v/>
      </c>
      <c r="P87" s="1" t="str">
        <f t="shared" si="15"/>
        <v/>
      </c>
      <c r="Q87" s="1" t="str">
        <f t="shared" si="15"/>
        <v/>
      </c>
      <c r="R87" s="1" t="str">
        <f t="shared" si="15"/>
        <v/>
      </c>
      <c r="S87" s="1" t="str">
        <f t="shared" si="15"/>
        <v/>
      </c>
      <c r="T87" s="1" t="str">
        <f t="shared" si="15"/>
        <v/>
      </c>
      <c r="U87" s="1" t="str">
        <f t="shared" si="15"/>
        <v/>
      </c>
      <c r="V87" s="1" t="str">
        <f t="shared" si="15"/>
        <v/>
      </c>
      <c r="W87" s="1" t="str">
        <f t="shared" si="15"/>
        <v/>
      </c>
      <c r="X87" s="1" t="str">
        <f t="shared" si="15"/>
        <v/>
      </c>
      <c r="Y87" s="1" t="str">
        <f t="shared" si="15"/>
        <v/>
      </c>
      <c r="Z87" s="1" t="str">
        <f t="shared" si="15"/>
        <v/>
      </c>
      <c r="AA87" s="1" t="str">
        <f t="shared" si="13"/>
        <v/>
      </c>
      <c r="AB87" s="1" t="str">
        <f t="shared" si="13"/>
        <v/>
      </c>
      <c r="AC87" s="1" t="str">
        <f t="shared" si="13"/>
        <v/>
      </c>
      <c r="AD87" s="1" t="str">
        <f t="shared" si="13"/>
        <v/>
      </c>
      <c r="AE87" s="1" t="str">
        <f t="shared" si="13"/>
        <v/>
      </c>
      <c r="AF87" s="1" t="str">
        <f t="shared" si="13"/>
        <v/>
      </c>
      <c r="AG87" s="1" t="str">
        <f t="shared" si="13"/>
        <v/>
      </c>
      <c r="AH87" s="1" t="str">
        <f t="shared" si="13"/>
        <v/>
      </c>
      <c r="AI87" s="203" t="str">
        <f t="shared" si="13"/>
        <v/>
      </c>
      <c r="AL87" s="204" t="str">
        <f>'[1]Mapeamento de Riscos'!A51</f>
        <v>RC037</v>
      </c>
      <c r="AM87" s="205">
        <f>'Mapeamento de Riscos'!T44</f>
        <v>0</v>
      </c>
      <c r="AN87" s="205">
        <f>'Mapeamento de Riscos'!K44</f>
        <v>0</v>
      </c>
      <c r="AO87" s="55" t="b">
        <f>'Mapeamento de Riscos'!AC44</f>
        <v>0</v>
      </c>
      <c r="AP87" s="206">
        <f t="shared" si="4"/>
        <v>0</v>
      </c>
      <c r="AQ87">
        <f t="shared" si="5"/>
        <v>0</v>
      </c>
      <c r="AR87" s="149">
        <f t="shared" si="6"/>
        <v>0</v>
      </c>
      <c r="AS87" s="208" t="str">
        <f t="shared" si="16"/>
        <v/>
      </c>
      <c r="AT87" s="1" t="str">
        <f t="shared" si="16"/>
        <v/>
      </c>
      <c r="AU87" s="1" t="str">
        <f t="shared" si="16"/>
        <v/>
      </c>
      <c r="AV87" s="1" t="str">
        <f t="shared" si="16"/>
        <v/>
      </c>
      <c r="AW87" s="1" t="str">
        <f t="shared" si="16"/>
        <v/>
      </c>
      <c r="AX87" s="1" t="str">
        <f t="shared" si="16"/>
        <v/>
      </c>
      <c r="AY87" s="1" t="str">
        <f t="shared" si="16"/>
        <v/>
      </c>
      <c r="AZ87" s="1" t="str">
        <f t="shared" si="16"/>
        <v/>
      </c>
      <c r="BA87" s="1" t="str">
        <f t="shared" si="16"/>
        <v/>
      </c>
      <c r="BB87" s="1" t="str">
        <f t="shared" si="16"/>
        <v/>
      </c>
      <c r="BC87" s="1" t="str">
        <f t="shared" si="16"/>
        <v/>
      </c>
      <c r="BD87" s="1" t="str">
        <f t="shared" si="16"/>
        <v/>
      </c>
      <c r="BE87" s="1" t="str">
        <f t="shared" si="16"/>
        <v/>
      </c>
      <c r="BF87" s="1" t="str">
        <f t="shared" si="16"/>
        <v/>
      </c>
      <c r="BG87" s="1" t="str">
        <f t="shared" si="16"/>
        <v/>
      </c>
      <c r="BH87" s="1" t="str">
        <f t="shared" si="16"/>
        <v/>
      </c>
      <c r="BI87" s="1" t="str">
        <f t="shared" si="14"/>
        <v/>
      </c>
      <c r="BJ87" s="1" t="str">
        <f t="shared" si="14"/>
        <v/>
      </c>
      <c r="BK87" s="1" t="str">
        <f t="shared" si="14"/>
        <v/>
      </c>
      <c r="BL87" s="1" t="str">
        <f t="shared" si="14"/>
        <v/>
      </c>
      <c r="BM87" s="1" t="str">
        <f t="shared" si="14"/>
        <v/>
      </c>
      <c r="BN87" s="1" t="str">
        <f t="shared" si="14"/>
        <v/>
      </c>
      <c r="BO87" s="1" t="str">
        <f t="shared" si="14"/>
        <v/>
      </c>
      <c r="BP87" s="1" t="str">
        <f t="shared" si="14"/>
        <v/>
      </c>
      <c r="BQ87" s="203" t="str">
        <f t="shared" si="14"/>
        <v/>
      </c>
      <c r="BT87" s="204" t="str">
        <f>'[1]Mapeamento de Riscos'!A51</f>
        <v>RC037</v>
      </c>
      <c r="BU87" s="207">
        <f>'Mapeamento de Riscos'!T44</f>
        <v>0</v>
      </c>
      <c r="BV87" s="207">
        <f>'Mapeamento de Riscos'!AD44</f>
        <v>0</v>
      </c>
      <c r="BW87" s="55">
        <f>'[1]Mapeamento de Riscos'!AI51</f>
        <v>0</v>
      </c>
      <c r="BX87" s="206">
        <f t="shared" si="8"/>
        <v>0</v>
      </c>
    </row>
    <row r="88" spans="11:76" hidden="1" x14ac:dyDescent="0.25">
      <c r="K88" s="208" t="str">
        <f t="shared" si="15"/>
        <v/>
      </c>
      <c r="L88" s="1" t="str">
        <f t="shared" si="15"/>
        <v/>
      </c>
      <c r="M88" s="1" t="str">
        <f t="shared" si="15"/>
        <v/>
      </c>
      <c r="N88" s="1" t="str">
        <f t="shared" si="15"/>
        <v/>
      </c>
      <c r="O88" s="1" t="str">
        <f t="shared" si="15"/>
        <v/>
      </c>
      <c r="P88" s="1" t="str">
        <f t="shared" si="15"/>
        <v/>
      </c>
      <c r="Q88" s="1" t="str">
        <f t="shared" si="15"/>
        <v/>
      </c>
      <c r="R88" s="1" t="str">
        <f t="shared" si="15"/>
        <v/>
      </c>
      <c r="S88" s="1" t="str">
        <f t="shared" si="15"/>
        <v/>
      </c>
      <c r="T88" s="1" t="str">
        <f t="shared" si="15"/>
        <v/>
      </c>
      <c r="U88" s="1" t="str">
        <f t="shared" si="15"/>
        <v/>
      </c>
      <c r="V88" s="1" t="str">
        <f t="shared" si="15"/>
        <v/>
      </c>
      <c r="W88" s="1" t="str">
        <f t="shared" si="15"/>
        <v/>
      </c>
      <c r="X88" s="1" t="str">
        <f t="shared" si="15"/>
        <v/>
      </c>
      <c r="Y88" s="1" t="str">
        <f t="shared" si="15"/>
        <v/>
      </c>
      <c r="Z88" s="1" t="str">
        <f t="shared" si="15"/>
        <v/>
      </c>
      <c r="AA88" s="1" t="str">
        <f t="shared" si="13"/>
        <v/>
      </c>
      <c r="AB88" s="1" t="str">
        <f t="shared" si="13"/>
        <v/>
      </c>
      <c r="AC88" s="1" t="str">
        <f t="shared" si="13"/>
        <v/>
      </c>
      <c r="AD88" s="1" t="str">
        <f t="shared" si="13"/>
        <v/>
      </c>
      <c r="AE88" s="1" t="str">
        <f t="shared" si="13"/>
        <v/>
      </c>
      <c r="AF88" s="1" t="str">
        <f t="shared" si="13"/>
        <v/>
      </c>
      <c r="AG88" s="1" t="str">
        <f t="shared" si="13"/>
        <v/>
      </c>
      <c r="AH88" s="1" t="str">
        <f t="shared" si="13"/>
        <v/>
      </c>
      <c r="AI88" s="203" t="str">
        <f t="shared" si="13"/>
        <v/>
      </c>
      <c r="AL88" s="204" t="str">
        <f>'[1]Mapeamento de Riscos'!A52</f>
        <v>RC038</v>
      </c>
      <c r="AM88" s="205">
        <f>'Mapeamento de Riscos'!T45</f>
        <v>0</v>
      </c>
      <c r="AN88" s="205">
        <f>'Mapeamento de Riscos'!K45</f>
        <v>0</v>
      </c>
      <c r="AO88" s="55" t="b">
        <f>'Mapeamento de Riscos'!AC45</f>
        <v>0</v>
      </c>
      <c r="AP88" s="206">
        <f t="shared" si="4"/>
        <v>0</v>
      </c>
      <c r="AQ88">
        <f t="shared" si="5"/>
        <v>0</v>
      </c>
      <c r="AR88" s="149">
        <f t="shared" si="6"/>
        <v>0</v>
      </c>
      <c r="AS88" s="208" t="str">
        <f t="shared" si="16"/>
        <v/>
      </c>
      <c r="AT88" s="1" t="str">
        <f t="shared" si="16"/>
        <v/>
      </c>
      <c r="AU88" s="1" t="str">
        <f t="shared" si="16"/>
        <v/>
      </c>
      <c r="AV88" s="1" t="str">
        <f t="shared" si="16"/>
        <v/>
      </c>
      <c r="AW88" s="1" t="str">
        <f t="shared" si="16"/>
        <v/>
      </c>
      <c r="AX88" s="1" t="str">
        <f t="shared" si="16"/>
        <v/>
      </c>
      <c r="AY88" s="1" t="str">
        <f t="shared" si="16"/>
        <v/>
      </c>
      <c r="AZ88" s="1" t="str">
        <f t="shared" si="16"/>
        <v/>
      </c>
      <c r="BA88" s="1" t="str">
        <f t="shared" si="16"/>
        <v/>
      </c>
      <c r="BB88" s="1" t="str">
        <f t="shared" si="16"/>
        <v/>
      </c>
      <c r="BC88" s="1" t="str">
        <f t="shared" si="16"/>
        <v/>
      </c>
      <c r="BD88" s="1" t="str">
        <f t="shared" si="16"/>
        <v/>
      </c>
      <c r="BE88" s="1" t="str">
        <f t="shared" si="16"/>
        <v/>
      </c>
      <c r="BF88" s="1" t="str">
        <f t="shared" si="16"/>
        <v/>
      </c>
      <c r="BG88" s="1" t="str">
        <f t="shared" si="16"/>
        <v/>
      </c>
      <c r="BH88" s="1" t="str">
        <f t="shared" si="16"/>
        <v/>
      </c>
      <c r="BI88" s="1" t="str">
        <f t="shared" si="14"/>
        <v/>
      </c>
      <c r="BJ88" s="1" t="str">
        <f t="shared" si="14"/>
        <v/>
      </c>
      <c r="BK88" s="1" t="str">
        <f t="shared" si="14"/>
        <v/>
      </c>
      <c r="BL88" s="1" t="str">
        <f t="shared" si="14"/>
        <v/>
      </c>
      <c r="BM88" s="1" t="str">
        <f t="shared" si="14"/>
        <v/>
      </c>
      <c r="BN88" s="1" t="str">
        <f t="shared" si="14"/>
        <v/>
      </c>
      <c r="BO88" s="1" t="str">
        <f t="shared" si="14"/>
        <v/>
      </c>
      <c r="BP88" s="1" t="str">
        <f t="shared" si="14"/>
        <v/>
      </c>
      <c r="BQ88" s="203" t="str">
        <f t="shared" si="14"/>
        <v/>
      </c>
      <c r="BT88" s="204" t="str">
        <f>'[1]Mapeamento de Riscos'!A52</f>
        <v>RC038</v>
      </c>
      <c r="BU88" s="207">
        <f>'Mapeamento de Riscos'!T45</f>
        <v>0</v>
      </c>
      <c r="BV88" s="207">
        <f>'Mapeamento de Riscos'!AD45</f>
        <v>0</v>
      </c>
      <c r="BW88" s="55">
        <f>'[1]Mapeamento de Riscos'!AI52</f>
        <v>0</v>
      </c>
      <c r="BX88" s="206">
        <f t="shared" si="8"/>
        <v>0</v>
      </c>
    </row>
    <row r="89" spans="11:76" hidden="1" x14ac:dyDescent="0.25">
      <c r="K89" s="208" t="str">
        <f t="shared" si="15"/>
        <v/>
      </c>
      <c r="L89" s="1" t="str">
        <f t="shared" si="15"/>
        <v/>
      </c>
      <c r="M89" s="1" t="str">
        <f t="shared" si="15"/>
        <v/>
      </c>
      <c r="N89" s="1" t="str">
        <f t="shared" si="15"/>
        <v/>
      </c>
      <c r="O89" s="1" t="str">
        <f t="shared" si="15"/>
        <v/>
      </c>
      <c r="P89" s="1" t="str">
        <f t="shared" si="15"/>
        <v/>
      </c>
      <c r="Q89" s="1" t="str">
        <f t="shared" si="15"/>
        <v/>
      </c>
      <c r="R89" s="1" t="str">
        <f t="shared" si="15"/>
        <v/>
      </c>
      <c r="S89" s="1" t="str">
        <f t="shared" si="15"/>
        <v/>
      </c>
      <c r="T89" s="1" t="str">
        <f t="shared" si="15"/>
        <v/>
      </c>
      <c r="U89" s="1" t="str">
        <f t="shared" si="15"/>
        <v/>
      </c>
      <c r="V89" s="1" t="str">
        <f t="shared" si="15"/>
        <v/>
      </c>
      <c r="W89" s="1" t="str">
        <f t="shared" si="15"/>
        <v/>
      </c>
      <c r="X89" s="1" t="str">
        <f t="shared" si="15"/>
        <v/>
      </c>
      <c r="Y89" s="1" t="str">
        <f t="shared" si="15"/>
        <v/>
      </c>
      <c r="Z89" s="1" t="str">
        <f t="shared" si="15"/>
        <v/>
      </c>
      <c r="AA89" s="1" t="str">
        <f t="shared" si="13"/>
        <v/>
      </c>
      <c r="AB89" s="1" t="str">
        <f t="shared" si="13"/>
        <v/>
      </c>
      <c r="AC89" s="1" t="str">
        <f t="shared" si="13"/>
        <v/>
      </c>
      <c r="AD89" s="1" t="str">
        <f t="shared" si="13"/>
        <v/>
      </c>
      <c r="AE89" s="1" t="str">
        <f t="shared" si="13"/>
        <v/>
      </c>
      <c r="AF89" s="1" t="str">
        <f t="shared" si="13"/>
        <v/>
      </c>
      <c r="AG89" s="1" t="str">
        <f t="shared" si="13"/>
        <v/>
      </c>
      <c r="AH89" s="1" t="str">
        <f t="shared" si="13"/>
        <v/>
      </c>
      <c r="AI89" s="203" t="str">
        <f t="shared" si="13"/>
        <v/>
      </c>
      <c r="AL89" s="204" t="str">
        <f>'[1]Mapeamento de Riscos'!A53</f>
        <v>RC039</v>
      </c>
      <c r="AM89" s="205">
        <f>'Mapeamento de Riscos'!T46</f>
        <v>0</v>
      </c>
      <c r="AN89" s="205">
        <f>'Mapeamento de Riscos'!K46</f>
        <v>0</v>
      </c>
      <c r="AO89" s="55" t="b">
        <f>'Mapeamento de Riscos'!AC46</f>
        <v>0</v>
      </c>
      <c r="AP89" s="206">
        <f t="shared" si="4"/>
        <v>0</v>
      </c>
      <c r="AQ89">
        <f t="shared" si="5"/>
        <v>0</v>
      </c>
      <c r="AR89" s="149">
        <f t="shared" si="6"/>
        <v>0</v>
      </c>
      <c r="AS89" s="208" t="str">
        <f t="shared" si="16"/>
        <v/>
      </c>
      <c r="AT89" s="1" t="str">
        <f t="shared" si="16"/>
        <v/>
      </c>
      <c r="AU89" s="1" t="str">
        <f t="shared" si="16"/>
        <v/>
      </c>
      <c r="AV89" s="1" t="str">
        <f t="shared" si="16"/>
        <v/>
      </c>
      <c r="AW89" s="1" t="str">
        <f t="shared" si="16"/>
        <v/>
      </c>
      <c r="AX89" s="1" t="str">
        <f t="shared" si="16"/>
        <v/>
      </c>
      <c r="AY89" s="1" t="str">
        <f t="shared" si="16"/>
        <v/>
      </c>
      <c r="AZ89" s="1" t="str">
        <f t="shared" si="16"/>
        <v/>
      </c>
      <c r="BA89" s="1" t="str">
        <f t="shared" si="16"/>
        <v/>
      </c>
      <c r="BB89" s="1" t="str">
        <f t="shared" si="16"/>
        <v/>
      </c>
      <c r="BC89" s="1" t="str">
        <f t="shared" si="16"/>
        <v/>
      </c>
      <c r="BD89" s="1" t="str">
        <f t="shared" si="16"/>
        <v/>
      </c>
      <c r="BE89" s="1" t="str">
        <f t="shared" si="16"/>
        <v/>
      </c>
      <c r="BF89" s="1" t="str">
        <f t="shared" si="16"/>
        <v/>
      </c>
      <c r="BG89" s="1" t="str">
        <f t="shared" si="16"/>
        <v/>
      </c>
      <c r="BH89" s="1" t="str">
        <f t="shared" si="16"/>
        <v/>
      </c>
      <c r="BI89" s="1" t="str">
        <f t="shared" si="14"/>
        <v/>
      </c>
      <c r="BJ89" s="1" t="str">
        <f t="shared" si="14"/>
        <v/>
      </c>
      <c r="BK89" s="1" t="str">
        <f t="shared" si="14"/>
        <v/>
      </c>
      <c r="BL89" s="1" t="str">
        <f t="shared" si="14"/>
        <v/>
      </c>
      <c r="BM89" s="1" t="str">
        <f t="shared" si="14"/>
        <v/>
      </c>
      <c r="BN89" s="1" t="str">
        <f t="shared" si="14"/>
        <v/>
      </c>
      <c r="BO89" s="1" t="str">
        <f t="shared" si="14"/>
        <v/>
      </c>
      <c r="BP89" s="1" t="str">
        <f t="shared" si="14"/>
        <v/>
      </c>
      <c r="BQ89" s="203" t="str">
        <f t="shared" si="14"/>
        <v/>
      </c>
      <c r="BT89" s="204" t="str">
        <f>'[1]Mapeamento de Riscos'!A53</f>
        <v>RC039</v>
      </c>
      <c r="BU89" s="207">
        <f>'Mapeamento de Riscos'!T46</f>
        <v>0</v>
      </c>
      <c r="BV89" s="207">
        <f>'Mapeamento de Riscos'!AD46</f>
        <v>0</v>
      </c>
      <c r="BW89" s="55">
        <f>'[1]Mapeamento de Riscos'!AI53</f>
        <v>0</v>
      </c>
      <c r="BX89" s="206">
        <f t="shared" si="8"/>
        <v>0</v>
      </c>
    </row>
    <row r="90" spans="11:76" hidden="1" x14ac:dyDescent="0.25">
      <c r="K90" s="208" t="str">
        <f t="shared" si="15"/>
        <v/>
      </c>
      <c r="L90" s="1" t="str">
        <f t="shared" si="15"/>
        <v/>
      </c>
      <c r="M90" s="1" t="str">
        <f t="shared" si="15"/>
        <v/>
      </c>
      <c r="N90" s="1" t="str">
        <f t="shared" si="15"/>
        <v/>
      </c>
      <c r="O90" s="1" t="str">
        <f t="shared" si="15"/>
        <v/>
      </c>
      <c r="P90" s="1" t="str">
        <f t="shared" si="15"/>
        <v/>
      </c>
      <c r="Q90" s="1" t="str">
        <f t="shared" si="15"/>
        <v/>
      </c>
      <c r="R90" s="1" t="str">
        <f t="shared" si="15"/>
        <v/>
      </c>
      <c r="S90" s="1" t="str">
        <f t="shared" si="15"/>
        <v/>
      </c>
      <c r="T90" s="1" t="str">
        <f t="shared" si="15"/>
        <v/>
      </c>
      <c r="U90" s="1" t="str">
        <f t="shared" si="15"/>
        <v/>
      </c>
      <c r="V90" s="1" t="str">
        <f t="shared" si="15"/>
        <v/>
      </c>
      <c r="W90" s="1" t="str">
        <f t="shared" si="15"/>
        <v/>
      </c>
      <c r="X90" s="1" t="str">
        <f t="shared" si="15"/>
        <v/>
      </c>
      <c r="Y90" s="1" t="str">
        <f t="shared" si="15"/>
        <v/>
      </c>
      <c r="Z90" s="1" t="str">
        <f t="shared" si="15"/>
        <v/>
      </c>
      <c r="AA90" s="1" t="str">
        <f t="shared" si="13"/>
        <v/>
      </c>
      <c r="AB90" s="1" t="str">
        <f t="shared" si="13"/>
        <v/>
      </c>
      <c r="AC90" s="1" t="str">
        <f t="shared" si="13"/>
        <v/>
      </c>
      <c r="AD90" s="1" t="str">
        <f t="shared" si="13"/>
        <v/>
      </c>
      <c r="AE90" s="1" t="str">
        <f t="shared" si="13"/>
        <v/>
      </c>
      <c r="AF90" s="1" t="str">
        <f t="shared" si="13"/>
        <v/>
      </c>
      <c r="AG90" s="1" t="str">
        <f t="shared" si="13"/>
        <v/>
      </c>
      <c r="AH90" s="1" t="str">
        <f t="shared" si="13"/>
        <v/>
      </c>
      <c r="AI90" s="203" t="str">
        <f t="shared" si="13"/>
        <v/>
      </c>
      <c r="AL90" s="204" t="str">
        <f>'[1]Mapeamento de Riscos'!A54</f>
        <v>RC040</v>
      </c>
      <c r="AM90" s="205">
        <f>'Mapeamento de Riscos'!T47</f>
        <v>0</v>
      </c>
      <c r="AN90" s="205">
        <f>'Mapeamento de Riscos'!K47</f>
        <v>0</v>
      </c>
      <c r="AO90" s="55" t="b">
        <f>'Mapeamento de Riscos'!AC47</f>
        <v>0</v>
      </c>
      <c r="AP90" s="206">
        <f t="shared" si="4"/>
        <v>0</v>
      </c>
      <c r="AQ90">
        <f t="shared" si="5"/>
        <v>0</v>
      </c>
      <c r="AR90" s="149">
        <f t="shared" si="6"/>
        <v>0</v>
      </c>
      <c r="AS90" s="208" t="str">
        <f t="shared" si="16"/>
        <v/>
      </c>
      <c r="AT90" s="1" t="str">
        <f t="shared" si="16"/>
        <v/>
      </c>
      <c r="AU90" s="1" t="str">
        <f t="shared" si="16"/>
        <v/>
      </c>
      <c r="AV90" s="1" t="str">
        <f t="shared" si="16"/>
        <v/>
      </c>
      <c r="AW90" s="1" t="str">
        <f t="shared" si="16"/>
        <v/>
      </c>
      <c r="AX90" s="1" t="str">
        <f t="shared" si="16"/>
        <v/>
      </c>
      <c r="AY90" s="1" t="str">
        <f t="shared" si="16"/>
        <v/>
      </c>
      <c r="AZ90" s="1" t="str">
        <f t="shared" si="16"/>
        <v/>
      </c>
      <c r="BA90" s="1" t="str">
        <f t="shared" si="16"/>
        <v/>
      </c>
      <c r="BB90" s="1" t="str">
        <f t="shared" si="16"/>
        <v/>
      </c>
      <c r="BC90" s="1" t="str">
        <f t="shared" si="16"/>
        <v/>
      </c>
      <c r="BD90" s="1" t="str">
        <f t="shared" si="16"/>
        <v/>
      </c>
      <c r="BE90" s="1" t="str">
        <f t="shared" si="16"/>
        <v/>
      </c>
      <c r="BF90" s="1" t="str">
        <f t="shared" si="16"/>
        <v/>
      </c>
      <c r="BG90" s="1" t="str">
        <f t="shared" si="16"/>
        <v/>
      </c>
      <c r="BH90" s="1" t="str">
        <f t="shared" si="16"/>
        <v/>
      </c>
      <c r="BI90" s="1" t="str">
        <f t="shared" si="14"/>
        <v/>
      </c>
      <c r="BJ90" s="1" t="str">
        <f t="shared" si="14"/>
        <v/>
      </c>
      <c r="BK90" s="1" t="str">
        <f t="shared" si="14"/>
        <v/>
      </c>
      <c r="BL90" s="1" t="str">
        <f t="shared" si="14"/>
        <v/>
      </c>
      <c r="BM90" s="1" t="str">
        <f t="shared" si="14"/>
        <v/>
      </c>
      <c r="BN90" s="1" t="str">
        <f t="shared" si="14"/>
        <v/>
      </c>
      <c r="BO90" s="1" t="str">
        <f t="shared" si="14"/>
        <v/>
      </c>
      <c r="BP90" s="1" t="str">
        <f t="shared" si="14"/>
        <v/>
      </c>
      <c r="BQ90" s="203" t="str">
        <f t="shared" si="14"/>
        <v/>
      </c>
      <c r="BT90" s="204" t="str">
        <f>'[1]Mapeamento de Riscos'!A54</f>
        <v>RC040</v>
      </c>
      <c r="BU90" s="207">
        <f>'Mapeamento de Riscos'!T47</f>
        <v>0</v>
      </c>
      <c r="BV90" s="207">
        <f>'Mapeamento de Riscos'!AD47</f>
        <v>0</v>
      </c>
      <c r="BW90" s="55">
        <f>'[1]Mapeamento de Riscos'!AI54</f>
        <v>0</v>
      </c>
      <c r="BX90" s="206">
        <f t="shared" si="8"/>
        <v>0</v>
      </c>
    </row>
    <row r="91" spans="11:76" hidden="1" x14ac:dyDescent="0.25">
      <c r="K91" s="208" t="str">
        <f t="shared" si="15"/>
        <v/>
      </c>
      <c r="L91" s="1" t="str">
        <f t="shared" si="15"/>
        <v/>
      </c>
      <c r="M91" s="1" t="str">
        <f t="shared" si="15"/>
        <v/>
      </c>
      <c r="N91" s="1" t="str">
        <f t="shared" si="15"/>
        <v/>
      </c>
      <c r="O91" s="1" t="str">
        <f t="shared" si="15"/>
        <v/>
      </c>
      <c r="P91" s="1" t="str">
        <f t="shared" si="15"/>
        <v/>
      </c>
      <c r="Q91" s="1" t="str">
        <f t="shared" si="15"/>
        <v/>
      </c>
      <c r="R91" s="1" t="str">
        <f t="shared" si="15"/>
        <v/>
      </c>
      <c r="S91" s="1" t="str">
        <f t="shared" si="15"/>
        <v/>
      </c>
      <c r="T91" s="1" t="str">
        <f t="shared" si="15"/>
        <v/>
      </c>
      <c r="U91" s="1" t="str">
        <f t="shared" si="15"/>
        <v/>
      </c>
      <c r="V91" s="1" t="str">
        <f t="shared" si="15"/>
        <v/>
      </c>
      <c r="W91" s="1" t="str">
        <f t="shared" si="15"/>
        <v/>
      </c>
      <c r="X91" s="1" t="str">
        <f t="shared" si="15"/>
        <v/>
      </c>
      <c r="Y91" s="1" t="str">
        <f t="shared" si="15"/>
        <v/>
      </c>
      <c r="Z91" s="1" t="str">
        <f t="shared" si="15"/>
        <v/>
      </c>
      <c r="AA91" s="1" t="str">
        <f t="shared" si="13"/>
        <v/>
      </c>
      <c r="AB91" s="1" t="str">
        <f t="shared" si="13"/>
        <v/>
      </c>
      <c r="AC91" s="1" t="str">
        <f t="shared" si="13"/>
        <v/>
      </c>
      <c r="AD91" s="1" t="str">
        <f t="shared" si="13"/>
        <v/>
      </c>
      <c r="AE91" s="1" t="str">
        <f t="shared" si="13"/>
        <v/>
      </c>
      <c r="AF91" s="1" t="str">
        <f t="shared" si="13"/>
        <v/>
      </c>
      <c r="AG91" s="1" t="str">
        <f t="shared" si="13"/>
        <v/>
      </c>
      <c r="AH91" s="1" t="str">
        <f t="shared" si="13"/>
        <v/>
      </c>
      <c r="AI91" s="203" t="str">
        <f t="shared" si="13"/>
        <v/>
      </c>
      <c r="AL91" s="204" t="str">
        <f>'[1]Mapeamento de Riscos'!A55</f>
        <v>RC041</v>
      </c>
      <c r="AM91" s="205">
        <f>'Mapeamento de Riscos'!T48</f>
        <v>0</v>
      </c>
      <c r="AN91" s="205">
        <f>'Mapeamento de Riscos'!K48</f>
        <v>0</v>
      </c>
      <c r="AO91" s="55" t="b">
        <f>'Mapeamento de Riscos'!AC48</f>
        <v>0</v>
      </c>
      <c r="AP91" s="206">
        <f t="shared" si="4"/>
        <v>0</v>
      </c>
      <c r="AQ91">
        <f t="shared" si="5"/>
        <v>0</v>
      </c>
      <c r="AR91" s="149">
        <f t="shared" si="6"/>
        <v>0</v>
      </c>
      <c r="AS91" s="208" t="str">
        <f t="shared" si="16"/>
        <v/>
      </c>
      <c r="AT91" s="1" t="str">
        <f t="shared" si="16"/>
        <v/>
      </c>
      <c r="AU91" s="1" t="str">
        <f t="shared" si="16"/>
        <v/>
      </c>
      <c r="AV91" s="1" t="str">
        <f t="shared" si="16"/>
        <v/>
      </c>
      <c r="AW91" s="1" t="str">
        <f t="shared" si="16"/>
        <v/>
      </c>
      <c r="AX91" s="1" t="str">
        <f t="shared" si="16"/>
        <v/>
      </c>
      <c r="AY91" s="1" t="str">
        <f t="shared" si="16"/>
        <v/>
      </c>
      <c r="AZ91" s="1" t="str">
        <f t="shared" si="16"/>
        <v/>
      </c>
      <c r="BA91" s="1" t="str">
        <f t="shared" si="16"/>
        <v/>
      </c>
      <c r="BB91" s="1" t="str">
        <f t="shared" si="16"/>
        <v/>
      </c>
      <c r="BC91" s="1" t="str">
        <f t="shared" si="16"/>
        <v/>
      </c>
      <c r="BD91" s="1" t="str">
        <f t="shared" si="16"/>
        <v/>
      </c>
      <c r="BE91" s="1" t="str">
        <f t="shared" si="16"/>
        <v/>
      </c>
      <c r="BF91" s="1" t="str">
        <f t="shared" si="16"/>
        <v/>
      </c>
      <c r="BG91" s="1" t="str">
        <f t="shared" si="16"/>
        <v/>
      </c>
      <c r="BH91" s="1" t="str">
        <f t="shared" si="16"/>
        <v/>
      </c>
      <c r="BI91" s="1" t="str">
        <f t="shared" si="14"/>
        <v/>
      </c>
      <c r="BJ91" s="1" t="str">
        <f t="shared" si="14"/>
        <v/>
      </c>
      <c r="BK91" s="1" t="str">
        <f t="shared" si="14"/>
        <v/>
      </c>
      <c r="BL91" s="1" t="str">
        <f t="shared" si="14"/>
        <v/>
      </c>
      <c r="BM91" s="1" t="str">
        <f t="shared" si="14"/>
        <v/>
      </c>
      <c r="BN91" s="1" t="str">
        <f t="shared" si="14"/>
        <v/>
      </c>
      <c r="BO91" s="1" t="str">
        <f t="shared" si="14"/>
        <v/>
      </c>
      <c r="BP91" s="1" t="str">
        <f t="shared" si="14"/>
        <v/>
      </c>
      <c r="BQ91" s="203" t="str">
        <f t="shared" si="14"/>
        <v/>
      </c>
      <c r="BT91" s="204" t="str">
        <f>'[1]Mapeamento de Riscos'!A55</f>
        <v>RC041</v>
      </c>
      <c r="BU91" s="207">
        <f>'Mapeamento de Riscos'!T48</f>
        <v>0</v>
      </c>
      <c r="BV91" s="207">
        <f>'Mapeamento de Riscos'!AD48</f>
        <v>0</v>
      </c>
      <c r="BW91" s="55">
        <f>'[1]Mapeamento de Riscos'!AI55</f>
        <v>0</v>
      </c>
      <c r="BX91" s="206">
        <f t="shared" si="8"/>
        <v>0</v>
      </c>
    </row>
    <row r="92" spans="11:76" hidden="1" x14ac:dyDescent="0.25">
      <c r="K92" s="208" t="str">
        <f t="shared" si="15"/>
        <v/>
      </c>
      <c r="L92" s="1" t="str">
        <f t="shared" si="15"/>
        <v/>
      </c>
      <c r="M92" s="1" t="str">
        <f t="shared" si="15"/>
        <v/>
      </c>
      <c r="N92" s="1" t="str">
        <f t="shared" si="15"/>
        <v/>
      </c>
      <c r="O92" s="1" t="str">
        <f t="shared" si="15"/>
        <v/>
      </c>
      <c r="P92" s="1" t="str">
        <f t="shared" si="15"/>
        <v/>
      </c>
      <c r="Q92" s="1" t="str">
        <f t="shared" si="15"/>
        <v/>
      </c>
      <c r="R92" s="1" t="str">
        <f t="shared" si="15"/>
        <v/>
      </c>
      <c r="S92" s="1" t="str">
        <f t="shared" si="15"/>
        <v/>
      </c>
      <c r="T92" s="1" t="str">
        <f t="shared" si="15"/>
        <v/>
      </c>
      <c r="U92" s="1" t="str">
        <f t="shared" si="15"/>
        <v/>
      </c>
      <c r="V92" s="1" t="str">
        <f t="shared" si="15"/>
        <v/>
      </c>
      <c r="W92" s="1" t="str">
        <f t="shared" si="15"/>
        <v/>
      </c>
      <c r="X92" s="1" t="str">
        <f t="shared" si="15"/>
        <v/>
      </c>
      <c r="Y92" s="1" t="str">
        <f t="shared" si="15"/>
        <v/>
      </c>
      <c r="Z92" s="1" t="str">
        <f t="shared" si="15"/>
        <v/>
      </c>
      <c r="AA92" s="1" t="str">
        <f t="shared" si="13"/>
        <v/>
      </c>
      <c r="AB92" s="1" t="str">
        <f t="shared" si="13"/>
        <v/>
      </c>
      <c r="AC92" s="1" t="str">
        <f t="shared" si="13"/>
        <v/>
      </c>
      <c r="AD92" s="1" t="str">
        <f t="shared" si="13"/>
        <v/>
      </c>
      <c r="AE92" s="1" t="str">
        <f t="shared" si="13"/>
        <v/>
      </c>
      <c r="AF92" s="1" t="str">
        <f t="shared" si="13"/>
        <v/>
      </c>
      <c r="AG92" s="1" t="str">
        <f t="shared" si="13"/>
        <v/>
      </c>
      <c r="AH92" s="1" t="str">
        <f t="shared" si="13"/>
        <v/>
      </c>
      <c r="AI92" s="203" t="str">
        <f t="shared" si="13"/>
        <v/>
      </c>
      <c r="AL92" s="204" t="str">
        <f>'[1]Mapeamento de Riscos'!A56</f>
        <v>RC042</v>
      </c>
      <c r="AM92" s="205">
        <f>'Mapeamento de Riscos'!T49</f>
        <v>0</v>
      </c>
      <c r="AN92" s="205">
        <f>'Mapeamento de Riscos'!K49</f>
        <v>0</v>
      </c>
      <c r="AO92" s="55" t="b">
        <f>'Mapeamento de Riscos'!AC49</f>
        <v>0</v>
      </c>
      <c r="AP92" s="206">
        <f t="shared" si="4"/>
        <v>0</v>
      </c>
      <c r="AQ92">
        <f t="shared" si="5"/>
        <v>0</v>
      </c>
      <c r="AR92" s="149">
        <f t="shared" si="6"/>
        <v>0</v>
      </c>
      <c r="AS92" s="208" t="str">
        <f t="shared" si="16"/>
        <v/>
      </c>
      <c r="AT92" s="1" t="str">
        <f t="shared" si="16"/>
        <v/>
      </c>
      <c r="AU92" s="1" t="str">
        <f t="shared" si="16"/>
        <v/>
      </c>
      <c r="AV92" s="1" t="str">
        <f t="shared" si="16"/>
        <v/>
      </c>
      <c r="AW92" s="1" t="str">
        <f t="shared" si="16"/>
        <v/>
      </c>
      <c r="AX92" s="1" t="str">
        <f t="shared" si="16"/>
        <v/>
      </c>
      <c r="AY92" s="1" t="str">
        <f t="shared" si="16"/>
        <v/>
      </c>
      <c r="AZ92" s="1" t="str">
        <f t="shared" si="16"/>
        <v/>
      </c>
      <c r="BA92" s="1" t="str">
        <f t="shared" si="16"/>
        <v/>
      </c>
      <c r="BB92" s="1" t="str">
        <f t="shared" si="16"/>
        <v/>
      </c>
      <c r="BC92" s="1" t="str">
        <f t="shared" si="16"/>
        <v/>
      </c>
      <c r="BD92" s="1" t="str">
        <f t="shared" si="16"/>
        <v/>
      </c>
      <c r="BE92" s="1" t="str">
        <f t="shared" si="16"/>
        <v/>
      </c>
      <c r="BF92" s="1" t="str">
        <f t="shared" si="16"/>
        <v/>
      </c>
      <c r="BG92" s="1" t="str">
        <f t="shared" si="16"/>
        <v/>
      </c>
      <c r="BH92" s="1" t="str">
        <f t="shared" si="16"/>
        <v/>
      </c>
      <c r="BI92" s="1" t="str">
        <f t="shared" si="14"/>
        <v/>
      </c>
      <c r="BJ92" s="1" t="str">
        <f t="shared" si="14"/>
        <v/>
      </c>
      <c r="BK92" s="1" t="str">
        <f t="shared" si="14"/>
        <v/>
      </c>
      <c r="BL92" s="1" t="str">
        <f t="shared" si="14"/>
        <v/>
      </c>
      <c r="BM92" s="1" t="str">
        <f t="shared" si="14"/>
        <v/>
      </c>
      <c r="BN92" s="1" t="str">
        <f t="shared" si="14"/>
        <v/>
      </c>
      <c r="BO92" s="1" t="str">
        <f t="shared" si="14"/>
        <v/>
      </c>
      <c r="BP92" s="1" t="str">
        <f t="shared" si="14"/>
        <v/>
      </c>
      <c r="BQ92" s="203" t="str">
        <f t="shared" si="14"/>
        <v/>
      </c>
      <c r="BT92" s="204" t="str">
        <f>'[1]Mapeamento de Riscos'!A56</f>
        <v>RC042</v>
      </c>
      <c r="BU92" s="207">
        <f>'Mapeamento de Riscos'!T49</f>
        <v>0</v>
      </c>
      <c r="BV92" s="207">
        <f>'Mapeamento de Riscos'!AD49</f>
        <v>0</v>
      </c>
      <c r="BW92" s="55">
        <f>'[1]Mapeamento de Riscos'!AI56</f>
        <v>0</v>
      </c>
      <c r="BX92" s="206">
        <f t="shared" si="8"/>
        <v>0</v>
      </c>
    </row>
    <row r="93" spans="11:76" hidden="1" x14ac:dyDescent="0.25">
      <c r="K93" s="208" t="str">
        <f t="shared" si="15"/>
        <v/>
      </c>
      <c r="L93" s="1" t="str">
        <f t="shared" si="15"/>
        <v/>
      </c>
      <c r="M93" s="1" t="str">
        <f t="shared" si="15"/>
        <v/>
      </c>
      <c r="N93" s="1" t="str">
        <f t="shared" si="15"/>
        <v/>
      </c>
      <c r="O93" s="1" t="str">
        <f t="shared" si="15"/>
        <v/>
      </c>
      <c r="P93" s="1" t="str">
        <f t="shared" si="15"/>
        <v/>
      </c>
      <c r="Q93" s="1" t="str">
        <f t="shared" si="15"/>
        <v/>
      </c>
      <c r="R93" s="1" t="str">
        <f t="shared" si="15"/>
        <v/>
      </c>
      <c r="S93" s="1" t="str">
        <f t="shared" si="15"/>
        <v/>
      </c>
      <c r="T93" s="1" t="str">
        <f t="shared" si="15"/>
        <v/>
      </c>
      <c r="U93" s="1" t="str">
        <f t="shared" si="15"/>
        <v/>
      </c>
      <c r="V93" s="1" t="str">
        <f t="shared" si="15"/>
        <v/>
      </c>
      <c r="W93" s="1" t="str">
        <f t="shared" si="15"/>
        <v/>
      </c>
      <c r="X93" s="1" t="str">
        <f t="shared" si="15"/>
        <v/>
      </c>
      <c r="Y93" s="1" t="str">
        <f t="shared" si="15"/>
        <v/>
      </c>
      <c r="Z93" s="1" t="str">
        <f t="shared" si="15"/>
        <v/>
      </c>
      <c r="AA93" s="1" t="str">
        <f t="shared" si="13"/>
        <v/>
      </c>
      <c r="AB93" s="1" t="str">
        <f t="shared" si="13"/>
        <v/>
      </c>
      <c r="AC93" s="1" t="str">
        <f t="shared" si="13"/>
        <v/>
      </c>
      <c r="AD93" s="1" t="str">
        <f t="shared" si="13"/>
        <v/>
      </c>
      <c r="AE93" s="1" t="str">
        <f t="shared" si="13"/>
        <v/>
      </c>
      <c r="AF93" s="1" t="str">
        <f t="shared" si="13"/>
        <v/>
      </c>
      <c r="AG93" s="1" t="str">
        <f t="shared" si="13"/>
        <v/>
      </c>
      <c r="AH93" s="1" t="str">
        <f t="shared" si="13"/>
        <v/>
      </c>
      <c r="AI93" s="203" t="str">
        <f t="shared" si="13"/>
        <v/>
      </c>
      <c r="AL93" s="204" t="str">
        <f>'[1]Mapeamento de Riscos'!A57</f>
        <v>RC043</v>
      </c>
      <c r="AM93" s="205">
        <f>'Mapeamento de Riscos'!T50</f>
        <v>0</v>
      </c>
      <c r="AN93" s="205">
        <f>'Mapeamento de Riscos'!K50</f>
        <v>0</v>
      </c>
      <c r="AO93" s="55" t="b">
        <f>'Mapeamento de Riscos'!AC50</f>
        <v>0</v>
      </c>
      <c r="AP93" s="206">
        <f t="shared" si="4"/>
        <v>0</v>
      </c>
      <c r="AQ93">
        <f t="shared" si="5"/>
        <v>0</v>
      </c>
      <c r="AR93" s="149">
        <f t="shared" si="6"/>
        <v>0</v>
      </c>
      <c r="AS93" s="208" t="str">
        <f t="shared" si="16"/>
        <v/>
      </c>
      <c r="AT93" s="1" t="str">
        <f t="shared" si="16"/>
        <v/>
      </c>
      <c r="AU93" s="1" t="str">
        <f t="shared" si="16"/>
        <v/>
      </c>
      <c r="AV93" s="1" t="str">
        <f t="shared" si="16"/>
        <v/>
      </c>
      <c r="AW93" s="1" t="str">
        <f t="shared" si="16"/>
        <v/>
      </c>
      <c r="AX93" s="1" t="str">
        <f t="shared" si="16"/>
        <v/>
      </c>
      <c r="AY93" s="1" t="str">
        <f t="shared" si="16"/>
        <v/>
      </c>
      <c r="AZ93" s="1" t="str">
        <f t="shared" si="16"/>
        <v/>
      </c>
      <c r="BA93" s="1" t="str">
        <f t="shared" si="16"/>
        <v/>
      </c>
      <c r="BB93" s="1" t="str">
        <f t="shared" si="16"/>
        <v/>
      </c>
      <c r="BC93" s="1" t="str">
        <f t="shared" si="16"/>
        <v/>
      </c>
      <c r="BD93" s="1" t="str">
        <f t="shared" si="16"/>
        <v/>
      </c>
      <c r="BE93" s="1" t="str">
        <f t="shared" si="16"/>
        <v/>
      </c>
      <c r="BF93" s="1" t="str">
        <f t="shared" si="16"/>
        <v/>
      </c>
      <c r="BG93" s="1" t="str">
        <f t="shared" si="16"/>
        <v/>
      </c>
      <c r="BH93" s="1" t="str">
        <f t="shared" si="16"/>
        <v/>
      </c>
      <c r="BI93" s="1" t="str">
        <f t="shared" si="14"/>
        <v/>
      </c>
      <c r="BJ93" s="1" t="str">
        <f t="shared" si="14"/>
        <v/>
      </c>
      <c r="BK93" s="1" t="str">
        <f t="shared" si="14"/>
        <v/>
      </c>
      <c r="BL93" s="1" t="str">
        <f t="shared" si="14"/>
        <v/>
      </c>
      <c r="BM93" s="1" t="str">
        <f t="shared" si="14"/>
        <v/>
      </c>
      <c r="BN93" s="1" t="str">
        <f t="shared" si="14"/>
        <v/>
      </c>
      <c r="BO93" s="1" t="str">
        <f t="shared" si="14"/>
        <v/>
      </c>
      <c r="BP93" s="1" t="str">
        <f t="shared" si="14"/>
        <v/>
      </c>
      <c r="BQ93" s="203" t="str">
        <f t="shared" si="14"/>
        <v/>
      </c>
      <c r="BT93" s="204" t="str">
        <f>'[1]Mapeamento de Riscos'!A57</f>
        <v>RC043</v>
      </c>
      <c r="BU93" s="207">
        <f>'Mapeamento de Riscos'!T50</f>
        <v>0</v>
      </c>
      <c r="BV93" s="207">
        <f>'Mapeamento de Riscos'!AD50</f>
        <v>0</v>
      </c>
      <c r="BW93" s="55">
        <f>'[1]Mapeamento de Riscos'!AI57</f>
        <v>0</v>
      </c>
      <c r="BX93" s="206">
        <f t="shared" si="8"/>
        <v>0</v>
      </c>
    </row>
    <row r="94" spans="11:76" hidden="1" x14ac:dyDescent="0.25">
      <c r="K94" s="208" t="str">
        <f t="shared" si="15"/>
        <v/>
      </c>
      <c r="L94" s="1" t="str">
        <f t="shared" si="15"/>
        <v/>
      </c>
      <c r="M94" s="1" t="str">
        <f t="shared" si="15"/>
        <v/>
      </c>
      <c r="N94" s="1" t="str">
        <f t="shared" si="15"/>
        <v/>
      </c>
      <c r="O94" s="1" t="str">
        <f t="shared" si="15"/>
        <v/>
      </c>
      <c r="P94" s="1" t="str">
        <f t="shared" si="15"/>
        <v/>
      </c>
      <c r="Q94" s="1" t="str">
        <f t="shared" si="15"/>
        <v/>
      </c>
      <c r="R94" s="1" t="str">
        <f t="shared" si="15"/>
        <v/>
      </c>
      <c r="S94" s="1" t="str">
        <f t="shared" si="15"/>
        <v/>
      </c>
      <c r="T94" s="1" t="str">
        <f t="shared" si="15"/>
        <v/>
      </c>
      <c r="U94" s="1" t="str">
        <f t="shared" si="15"/>
        <v/>
      </c>
      <c r="V94" s="1" t="str">
        <f t="shared" si="15"/>
        <v/>
      </c>
      <c r="W94" s="1" t="str">
        <f t="shared" si="15"/>
        <v/>
      </c>
      <c r="X94" s="1" t="str">
        <f t="shared" si="15"/>
        <v/>
      </c>
      <c r="Y94" s="1" t="str">
        <f t="shared" si="15"/>
        <v/>
      </c>
      <c r="Z94" s="1" t="str">
        <f t="shared" si="15"/>
        <v/>
      </c>
      <c r="AA94" s="1" t="str">
        <f t="shared" si="13"/>
        <v/>
      </c>
      <c r="AB94" s="1" t="str">
        <f t="shared" si="13"/>
        <v/>
      </c>
      <c r="AC94" s="1" t="str">
        <f t="shared" si="13"/>
        <v/>
      </c>
      <c r="AD94" s="1" t="str">
        <f t="shared" si="13"/>
        <v/>
      </c>
      <c r="AE94" s="1" t="str">
        <f t="shared" si="13"/>
        <v/>
      </c>
      <c r="AF94" s="1" t="str">
        <f t="shared" si="13"/>
        <v/>
      </c>
      <c r="AG94" s="1" t="str">
        <f t="shared" si="13"/>
        <v/>
      </c>
      <c r="AH94" s="1" t="str">
        <f t="shared" si="13"/>
        <v/>
      </c>
      <c r="AI94" s="203" t="str">
        <f t="shared" si="13"/>
        <v/>
      </c>
      <c r="AL94" s="204" t="str">
        <f>'[1]Mapeamento de Riscos'!A58</f>
        <v>RC044</v>
      </c>
      <c r="AM94" s="205">
        <f>'Mapeamento de Riscos'!T51</f>
        <v>0</v>
      </c>
      <c r="AN94" s="205">
        <f>'Mapeamento de Riscos'!K51</f>
        <v>0</v>
      </c>
      <c r="AO94" s="55" t="b">
        <f>'Mapeamento de Riscos'!AC51</f>
        <v>0</v>
      </c>
      <c r="AP94" s="206">
        <f t="shared" si="4"/>
        <v>0</v>
      </c>
      <c r="AQ94">
        <f t="shared" si="5"/>
        <v>0</v>
      </c>
      <c r="AR94" s="149">
        <f t="shared" si="6"/>
        <v>0</v>
      </c>
      <c r="AS94" s="208" t="str">
        <f t="shared" si="16"/>
        <v/>
      </c>
      <c r="AT94" s="1" t="str">
        <f t="shared" si="16"/>
        <v/>
      </c>
      <c r="AU94" s="1" t="str">
        <f t="shared" si="16"/>
        <v/>
      </c>
      <c r="AV94" s="1" t="str">
        <f t="shared" si="16"/>
        <v/>
      </c>
      <c r="AW94" s="1" t="str">
        <f t="shared" si="16"/>
        <v/>
      </c>
      <c r="AX94" s="1" t="str">
        <f t="shared" si="16"/>
        <v/>
      </c>
      <c r="AY94" s="1" t="str">
        <f t="shared" si="16"/>
        <v/>
      </c>
      <c r="AZ94" s="1" t="str">
        <f t="shared" si="16"/>
        <v/>
      </c>
      <c r="BA94" s="1" t="str">
        <f t="shared" si="16"/>
        <v/>
      </c>
      <c r="BB94" s="1" t="str">
        <f t="shared" si="16"/>
        <v/>
      </c>
      <c r="BC94" s="1" t="str">
        <f t="shared" si="16"/>
        <v/>
      </c>
      <c r="BD94" s="1" t="str">
        <f t="shared" si="16"/>
        <v/>
      </c>
      <c r="BE94" s="1" t="str">
        <f t="shared" si="16"/>
        <v/>
      </c>
      <c r="BF94" s="1" t="str">
        <f t="shared" si="16"/>
        <v/>
      </c>
      <c r="BG94" s="1" t="str">
        <f t="shared" si="16"/>
        <v/>
      </c>
      <c r="BH94" s="1" t="str">
        <f t="shared" si="16"/>
        <v/>
      </c>
      <c r="BI94" s="1" t="str">
        <f t="shared" si="14"/>
        <v/>
      </c>
      <c r="BJ94" s="1" t="str">
        <f t="shared" si="14"/>
        <v/>
      </c>
      <c r="BK94" s="1" t="str">
        <f t="shared" si="14"/>
        <v/>
      </c>
      <c r="BL94" s="1" t="str">
        <f t="shared" si="14"/>
        <v/>
      </c>
      <c r="BM94" s="1" t="str">
        <f t="shared" si="14"/>
        <v/>
      </c>
      <c r="BN94" s="1" t="str">
        <f t="shared" si="14"/>
        <v/>
      </c>
      <c r="BO94" s="1" t="str">
        <f t="shared" si="14"/>
        <v/>
      </c>
      <c r="BP94" s="1" t="str">
        <f t="shared" si="14"/>
        <v/>
      </c>
      <c r="BQ94" s="203" t="str">
        <f t="shared" si="14"/>
        <v/>
      </c>
      <c r="BT94" s="204" t="str">
        <f>'[1]Mapeamento de Riscos'!A58</f>
        <v>RC044</v>
      </c>
      <c r="BU94" s="207">
        <f>'Mapeamento de Riscos'!T51</f>
        <v>0</v>
      </c>
      <c r="BV94" s="207">
        <f>'Mapeamento de Riscos'!AD51</f>
        <v>0</v>
      </c>
      <c r="BW94" s="55">
        <f>'[1]Mapeamento de Riscos'!AI58</f>
        <v>0</v>
      </c>
      <c r="BX94" s="206">
        <f t="shared" si="8"/>
        <v>0</v>
      </c>
    </row>
    <row r="95" spans="11:76" hidden="1" x14ac:dyDescent="0.25">
      <c r="K95" s="208" t="str">
        <f t="shared" si="15"/>
        <v/>
      </c>
      <c r="L95" s="1" t="str">
        <f t="shared" si="15"/>
        <v/>
      </c>
      <c r="M95" s="1" t="str">
        <f t="shared" si="15"/>
        <v/>
      </c>
      <c r="N95" s="1" t="str">
        <f t="shared" si="15"/>
        <v/>
      </c>
      <c r="O95" s="1" t="str">
        <f t="shared" si="15"/>
        <v/>
      </c>
      <c r="P95" s="1" t="str">
        <f t="shared" si="15"/>
        <v/>
      </c>
      <c r="Q95" s="1" t="str">
        <f t="shared" si="15"/>
        <v/>
      </c>
      <c r="R95" s="1" t="str">
        <f t="shared" si="15"/>
        <v/>
      </c>
      <c r="S95" s="1" t="str">
        <f t="shared" si="15"/>
        <v/>
      </c>
      <c r="T95" s="1" t="str">
        <f t="shared" si="15"/>
        <v/>
      </c>
      <c r="U95" s="1" t="str">
        <f t="shared" si="15"/>
        <v/>
      </c>
      <c r="V95" s="1" t="str">
        <f t="shared" si="15"/>
        <v/>
      </c>
      <c r="W95" s="1" t="str">
        <f t="shared" si="15"/>
        <v/>
      </c>
      <c r="X95" s="1" t="str">
        <f t="shared" si="15"/>
        <v/>
      </c>
      <c r="Y95" s="1" t="str">
        <f t="shared" si="15"/>
        <v/>
      </c>
      <c r="Z95" s="1" t="str">
        <f t="shared" si="15"/>
        <v/>
      </c>
      <c r="AA95" s="1" t="str">
        <f t="shared" si="13"/>
        <v/>
      </c>
      <c r="AB95" s="1" t="str">
        <f t="shared" si="13"/>
        <v/>
      </c>
      <c r="AC95" s="1" t="str">
        <f t="shared" si="13"/>
        <v/>
      </c>
      <c r="AD95" s="1" t="str">
        <f t="shared" si="13"/>
        <v/>
      </c>
      <c r="AE95" s="1" t="str">
        <f t="shared" si="13"/>
        <v/>
      </c>
      <c r="AF95" s="1" t="str">
        <f t="shared" si="13"/>
        <v/>
      </c>
      <c r="AG95" s="1" t="str">
        <f t="shared" si="13"/>
        <v/>
      </c>
      <c r="AH95" s="1" t="str">
        <f t="shared" si="13"/>
        <v/>
      </c>
      <c r="AI95" s="203" t="str">
        <f t="shared" si="13"/>
        <v/>
      </c>
      <c r="AL95" s="204" t="str">
        <f>'[1]Mapeamento de Riscos'!A59</f>
        <v>RC045</v>
      </c>
      <c r="AM95" s="205">
        <f>'Mapeamento de Riscos'!T52</f>
        <v>0</v>
      </c>
      <c r="AN95" s="205">
        <f>'Mapeamento de Riscos'!K52</f>
        <v>0</v>
      </c>
      <c r="AO95" s="55" t="b">
        <f>'Mapeamento de Riscos'!AC52</f>
        <v>0</v>
      </c>
      <c r="AP95" s="206">
        <f t="shared" si="4"/>
        <v>0</v>
      </c>
      <c r="AQ95">
        <f t="shared" si="5"/>
        <v>0</v>
      </c>
      <c r="AR95" s="149">
        <f t="shared" si="6"/>
        <v>0</v>
      </c>
      <c r="AS95" s="208" t="str">
        <f t="shared" si="16"/>
        <v/>
      </c>
      <c r="AT95" s="1" t="str">
        <f t="shared" si="16"/>
        <v/>
      </c>
      <c r="AU95" s="1" t="str">
        <f t="shared" si="16"/>
        <v/>
      </c>
      <c r="AV95" s="1" t="str">
        <f t="shared" si="16"/>
        <v/>
      </c>
      <c r="AW95" s="1" t="str">
        <f t="shared" si="16"/>
        <v/>
      </c>
      <c r="AX95" s="1" t="str">
        <f t="shared" si="16"/>
        <v/>
      </c>
      <c r="AY95" s="1" t="str">
        <f t="shared" si="16"/>
        <v/>
      </c>
      <c r="AZ95" s="1" t="str">
        <f t="shared" si="16"/>
        <v/>
      </c>
      <c r="BA95" s="1" t="str">
        <f t="shared" si="16"/>
        <v/>
      </c>
      <c r="BB95" s="1" t="str">
        <f t="shared" si="16"/>
        <v/>
      </c>
      <c r="BC95" s="1" t="str">
        <f t="shared" si="16"/>
        <v/>
      </c>
      <c r="BD95" s="1" t="str">
        <f t="shared" si="16"/>
        <v/>
      </c>
      <c r="BE95" s="1" t="str">
        <f t="shared" si="16"/>
        <v/>
      </c>
      <c r="BF95" s="1" t="str">
        <f t="shared" si="16"/>
        <v/>
      </c>
      <c r="BG95" s="1" t="str">
        <f t="shared" si="16"/>
        <v/>
      </c>
      <c r="BH95" s="1" t="str">
        <f t="shared" si="16"/>
        <v/>
      </c>
      <c r="BI95" s="1" t="str">
        <f t="shared" si="14"/>
        <v/>
      </c>
      <c r="BJ95" s="1" t="str">
        <f t="shared" si="14"/>
        <v/>
      </c>
      <c r="BK95" s="1" t="str">
        <f t="shared" si="14"/>
        <v/>
      </c>
      <c r="BL95" s="1" t="str">
        <f t="shared" si="14"/>
        <v/>
      </c>
      <c r="BM95" s="1" t="str">
        <f t="shared" si="14"/>
        <v/>
      </c>
      <c r="BN95" s="1" t="str">
        <f t="shared" si="14"/>
        <v/>
      </c>
      <c r="BO95" s="1" t="str">
        <f t="shared" si="14"/>
        <v/>
      </c>
      <c r="BP95" s="1" t="str">
        <f t="shared" si="14"/>
        <v/>
      </c>
      <c r="BQ95" s="203" t="str">
        <f t="shared" si="14"/>
        <v/>
      </c>
      <c r="BT95" s="204" t="str">
        <f>'[1]Mapeamento de Riscos'!A59</f>
        <v>RC045</v>
      </c>
      <c r="BU95" s="207">
        <f>'Mapeamento de Riscos'!T52</f>
        <v>0</v>
      </c>
      <c r="BV95" s="207">
        <f>'Mapeamento de Riscos'!AD52</f>
        <v>0</v>
      </c>
      <c r="BW95" s="55">
        <f>'[1]Mapeamento de Riscos'!AI59</f>
        <v>0</v>
      </c>
      <c r="BX95" s="206">
        <f t="shared" si="8"/>
        <v>0</v>
      </c>
    </row>
    <row r="96" spans="11:76" hidden="1" x14ac:dyDescent="0.25">
      <c r="K96" s="208" t="str">
        <f t="shared" si="15"/>
        <v/>
      </c>
      <c r="L96" s="1" t="str">
        <f t="shared" si="15"/>
        <v/>
      </c>
      <c r="M96" s="1" t="str">
        <f t="shared" si="15"/>
        <v/>
      </c>
      <c r="N96" s="1" t="str">
        <f t="shared" si="15"/>
        <v/>
      </c>
      <c r="O96" s="1" t="str">
        <f t="shared" si="15"/>
        <v/>
      </c>
      <c r="P96" s="1" t="str">
        <f t="shared" si="15"/>
        <v/>
      </c>
      <c r="Q96" s="1" t="str">
        <f t="shared" si="15"/>
        <v/>
      </c>
      <c r="R96" s="1" t="str">
        <f t="shared" si="15"/>
        <v/>
      </c>
      <c r="S96" s="1" t="str">
        <f t="shared" si="15"/>
        <v/>
      </c>
      <c r="T96" s="1" t="str">
        <f t="shared" si="15"/>
        <v/>
      </c>
      <c r="U96" s="1" t="str">
        <f t="shared" si="15"/>
        <v/>
      </c>
      <c r="V96" s="1" t="str">
        <f t="shared" si="15"/>
        <v/>
      </c>
      <c r="W96" s="1" t="str">
        <f t="shared" si="15"/>
        <v/>
      </c>
      <c r="X96" s="1" t="str">
        <f t="shared" si="15"/>
        <v/>
      </c>
      <c r="Y96" s="1" t="str">
        <f t="shared" si="15"/>
        <v/>
      </c>
      <c r="Z96" s="1" t="str">
        <f t="shared" si="15"/>
        <v/>
      </c>
      <c r="AA96" s="1" t="str">
        <f t="shared" si="13"/>
        <v/>
      </c>
      <c r="AB96" s="1" t="str">
        <f t="shared" si="13"/>
        <v/>
      </c>
      <c r="AC96" s="1" t="str">
        <f t="shared" si="13"/>
        <v/>
      </c>
      <c r="AD96" s="1" t="str">
        <f t="shared" si="13"/>
        <v/>
      </c>
      <c r="AE96" s="1" t="str">
        <f t="shared" si="13"/>
        <v/>
      </c>
      <c r="AF96" s="1" t="str">
        <f t="shared" si="13"/>
        <v/>
      </c>
      <c r="AG96" s="1" t="str">
        <f t="shared" si="13"/>
        <v/>
      </c>
      <c r="AH96" s="1" t="str">
        <f t="shared" si="13"/>
        <v/>
      </c>
      <c r="AI96" s="203" t="str">
        <f t="shared" si="13"/>
        <v/>
      </c>
      <c r="AL96" s="204" t="str">
        <f>'[1]Mapeamento de Riscos'!A60</f>
        <v>RC046</v>
      </c>
      <c r="AM96" s="205">
        <f>'Mapeamento de Riscos'!T53</f>
        <v>0</v>
      </c>
      <c r="AN96" s="205">
        <f>'Mapeamento de Riscos'!K53</f>
        <v>0</v>
      </c>
      <c r="AO96" s="55" t="b">
        <f>'Mapeamento de Riscos'!AC53</f>
        <v>0</v>
      </c>
      <c r="AP96" s="206">
        <f t="shared" si="4"/>
        <v>0</v>
      </c>
      <c r="AQ96">
        <f t="shared" si="5"/>
        <v>0</v>
      </c>
      <c r="AR96" s="149">
        <f t="shared" si="6"/>
        <v>0</v>
      </c>
      <c r="AS96" s="208" t="str">
        <f t="shared" si="16"/>
        <v/>
      </c>
      <c r="AT96" s="1" t="str">
        <f t="shared" si="16"/>
        <v/>
      </c>
      <c r="AU96" s="1" t="str">
        <f t="shared" si="16"/>
        <v/>
      </c>
      <c r="AV96" s="1" t="str">
        <f t="shared" si="16"/>
        <v/>
      </c>
      <c r="AW96" s="1" t="str">
        <f t="shared" si="16"/>
        <v/>
      </c>
      <c r="AX96" s="1" t="str">
        <f t="shared" si="16"/>
        <v/>
      </c>
      <c r="AY96" s="1" t="str">
        <f t="shared" si="16"/>
        <v/>
      </c>
      <c r="AZ96" s="1" t="str">
        <f t="shared" si="16"/>
        <v/>
      </c>
      <c r="BA96" s="1" t="str">
        <f t="shared" si="16"/>
        <v/>
      </c>
      <c r="BB96" s="1" t="str">
        <f t="shared" si="16"/>
        <v/>
      </c>
      <c r="BC96" s="1" t="str">
        <f t="shared" si="16"/>
        <v/>
      </c>
      <c r="BD96" s="1" t="str">
        <f t="shared" si="16"/>
        <v/>
      </c>
      <c r="BE96" s="1" t="str">
        <f t="shared" si="16"/>
        <v/>
      </c>
      <c r="BF96" s="1" t="str">
        <f t="shared" si="16"/>
        <v/>
      </c>
      <c r="BG96" s="1" t="str">
        <f t="shared" si="16"/>
        <v/>
      </c>
      <c r="BH96" s="1" t="str">
        <f t="shared" si="16"/>
        <v/>
      </c>
      <c r="BI96" s="1" t="str">
        <f t="shared" si="14"/>
        <v/>
      </c>
      <c r="BJ96" s="1" t="str">
        <f t="shared" si="14"/>
        <v/>
      </c>
      <c r="BK96" s="1" t="str">
        <f t="shared" si="14"/>
        <v/>
      </c>
      <c r="BL96" s="1" t="str">
        <f t="shared" si="14"/>
        <v/>
      </c>
      <c r="BM96" s="1" t="str">
        <f t="shared" si="14"/>
        <v/>
      </c>
      <c r="BN96" s="1" t="str">
        <f t="shared" si="14"/>
        <v/>
      </c>
      <c r="BO96" s="1" t="str">
        <f t="shared" si="14"/>
        <v/>
      </c>
      <c r="BP96" s="1" t="str">
        <f t="shared" si="14"/>
        <v/>
      </c>
      <c r="BQ96" s="203" t="str">
        <f t="shared" si="14"/>
        <v/>
      </c>
      <c r="BT96" s="204" t="str">
        <f>'[1]Mapeamento de Riscos'!A60</f>
        <v>RC046</v>
      </c>
      <c r="BU96" s="207">
        <f>'Mapeamento de Riscos'!T53</f>
        <v>0</v>
      </c>
      <c r="BV96" s="207">
        <f>'Mapeamento de Riscos'!AD53</f>
        <v>0</v>
      </c>
      <c r="BW96" s="55">
        <f>'[1]Mapeamento de Riscos'!AI60</f>
        <v>0</v>
      </c>
      <c r="BX96" s="206">
        <f t="shared" si="8"/>
        <v>0</v>
      </c>
    </row>
    <row r="97" spans="11:76" hidden="1" x14ac:dyDescent="0.25">
      <c r="K97" s="208" t="str">
        <f t="shared" si="15"/>
        <v/>
      </c>
      <c r="L97" s="1" t="str">
        <f t="shared" si="15"/>
        <v/>
      </c>
      <c r="M97" s="1" t="str">
        <f t="shared" si="15"/>
        <v/>
      </c>
      <c r="N97" s="1" t="str">
        <f t="shared" si="15"/>
        <v/>
      </c>
      <c r="O97" s="1" t="str">
        <f t="shared" si="15"/>
        <v/>
      </c>
      <c r="P97" s="1" t="str">
        <f t="shared" si="15"/>
        <v/>
      </c>
      <c r="Q97" s="1" t="str">
        <f t="shared" si="15"/>
        <v/>
      </c>
      <c r="R97" s="1" t="str">
        <f t="shared" si="15"/>
        <v/>
      </c>
      <c r="S97" s="1" t="str">
        <f t="shared" si="15"/>
        <v/>
      </c>
      <c r="T97" s="1" t="str">
        <f t="shared" si="15"/>
        <v/>
      </c>
      <c r="U97" s="1" t="str">
        <f t="shared" si="15"/>
        <v/>
      </c>
      <c r="V97" s="1" t="str">
        <f t="shared" si="15"/>
        <v/>
      </c>
      <c r="W97" s="1" t="str">
        <f t="shared" si="15"/>
        <v/>
      </c>
      <c r="X97" s="1" t="str">
        <f t="shared" si="15"/>
        <v/>
      </c>
      <c r="Y97" s="1" t="str">
        <f t="shared" si="15"/>
        <v/>
      </c>
      <c r="Z97" s="1" t="str">
        <f t="shared" si="15"/>
        <v/>
      </c>
      <c r="AA97" s="1" t="str">
        <f t="shared" si="13"/>
        <v/>
      </c>
      <c r="AB97" s="1" t="str">
        <f t="shared" si="13"/>
        <v/>
      </c>
      <c r="AC97" s="1" t="str">
        <f t="shared" si="13"/>
        <v/>
      </c>
      <c r="AD97" s="1" t="str">
        <f t="shared" si="13"/>
        <v/>
      </c>
      <c r="AE97" s="1" t="str">
        <f t="shared" si="13"/>
        <v/>
      </c>
      <c r="AF97" s="1" t="str">
        <f t="shared" si="13"/>
        <v/>
      </c>
      <c r="AG97" s="1" t="str">
        <f t="shared" si="13"/>
        <v/>
      </c>
      <c r="AH97" s="1" t="str">
        <f t="shared" si="13"/>
        <v/>
      </c>
      <c r="AI97" s="203" t="str">
        <f t="shared" si="13"/>
        <v/>
      </c>
      <c r="AL97" s="204" t="str">
        <f>'[1]Mapeamento de Riscos'!A61</f>
        <v>RC047</v>
      </c>
      <c r="AM97" s="205">
        <f>'Mapeamento de Riscos'!T54</f>
        <v>0</v>
      </c>
      <c r="AN97" s="205">
        <f>'Mapeamento de Riscos'!K54</f>
        <v>0</v>
      </c>
      <c r="AO97" s="55" t="b">
        <f>'Mapeamento de Riscos'!AC54</f>
        <v>0</v>
      </c>
      <c r="AP97" s="206">
        <f t="shared" si="4"/>
        <v>0</v>
      </c>
      <c r="AQ97">
        <f t="shared" si="5"/>
        <v>0</v>
      </c>
      <c r="AR97" s="149">
        <f t="shared" si="6"/>
        <v>0</v>
      </c>
      <c r="AS97" s="208" t="str">
        <f t="shared" si="16"/>
        <v/>
      </c>
      <c r="AT97" s="1" t="str">
        <f t="shared" si="16"/>
        <v/>
      </c>
      <c r="AU97" s="1" t="str">
        <f t="shared" si="16"/>
        <v/>
      </c>
      <c r="AV97" s="1" t="str">
        <f t="shared" si="16"/>
        <v/>
      </c>
      <c r="AW97" s="1" t="str">
        <f t="shared" si="16"/>
        <v/>
      </c>
      <c r="AX97" s="1" t="str">
        <f t="shared" si="16"/>
        <v/>
      </c>
      <c r="AY97" s="1" t="str">
        <f t="shared" si="16"/>
        <v/>
      </c>
      <c r="AZ97" s="1" t="str">
        <f t="shared" si="16"/>
        <v/>
      </c>
      <c r="BA97" s="1" t="str">
        <f t="shared" si="16"/>
        <v/>
      </c>
      <c r="BB97" s="1" t="str">
        <f t="shared" si="16"/>
        <v/>
      </c>
      <c r="BC97" s="1" t="str">
        <f t="shared" si="16"/>
        <v/>
      </c>
      <c r="BD97" s="1" t="str">
        <f t="shared" si="16"/>
        <v/>
      </c>
      <c r="BE97" s="1" t="str">
        <f t="shared" si="16"/>
        <v/>
      </c>
      <c r="BF97" s="1" t="str">
        <f t="shared" si="16"/>
        <v/>
      </c>
      <c r="BG97" s="1" t="str">
        <f t="shared" si="16"/>
        <v/>
      </c>
      <c r="BH97" s="1" t="str">
        <f t="shared" si="16"/>
        <v/>
      </c>
      <c r="BI97" s="1" t="str">
        <f t="shared" si="14"/>
        <v/>
      </c>
      <c r="BJ97" s="1" t="str">
        <f t="shared" si="14"/>
        <v/>
      </c>
      <c r="BK97" s="1" t="str">
        <f t="shared" si="14"/>
        <v/>
      </c>
      <c r="BL97" s="1" t="str">
        <f t="shared" si="14"/>
        <v/>
      </c>
      <c r="BM97" s="1" t="str">
        <f t="shared" si="14"/>
        <v/>
      </c>
      <c r="BN97" s="1" t="str">
        <f t="shared" si="14"/>
        <v/>
      </c>
      <c r="BO97" s="1" t="str">
        <f t="shared" si="14"/>
        <v/>
      </c>
      <c r="BP97" s="1" t="str">
        <f t="shared" si="14"/>
        <v/>
      </c>
      <c r="BQ97" s="203" t="str">
        <f t="shared" si="14"/>
        <v/>
      </c>
      <c r="BT97" s="204" t="str">
        <f>'[1]Mapeamento de Riscos'!A61</f>
        <v>RC047</v>
      </c>
      <c r="BU97" s="207">
        <f>'Mapeamento de Riscos'!T54</f>
        <v>0</v>
      </c>
      <c r="BV97" s="207">
        <f>'Mapeamento de Riscos'!AD54</f>
        <v>0</v>
      </c>
      <c r="BW97" s="55">
        <f>'[1]Mapeamento de Riscos'!AI61</f>
        <v>0</v>
      </c>
      <c r="BX97" s="206">
        <f t="shared" si="8"/>
        <v>0</v>
      </c>
    </row>
    <row r="98" spans="11:76" hidden="1" x14ac:dyDescent="0.25">
      <c r="K98" s="208" t="str">
        <f t="shared" si="15"/>
        <v/>
      </c>
      <c r="L98" s="1" t="str">
        <f t="shared" si="15"/>
        <v/>
      </c>
      <c r="M98" s="1" t="str">
        <f t="shared" si="15"/>
        <v/>
      </c>
      <c r="N98" s="1" t="str">
        <f t="shared" si="15"/>
        <v/>
      </c>
      <c r="O98" s="1" t="str">
        <f t="shared" si="15"/>
        <v/>
      </c>
      <c r="P98" s="1" t="str">
        <f t="shared" si="15"/>
        <v/>
      </c>
      <c r="Q98" s="1" t="str">
        <f t="shared" si="15"/>
        <v/>
      </c>
      <c r="R98" s="1" t="str">
        <f t="shared" si="15"/>
        <v/>
      </c>
      <c r="S98" s="1" t="str">
        <f t="shared" si="15"/>
        <v/>
      </c>
      <c r="T98" s="1" t="str">
        <f t="shared" si="15"/>
        <v/>
      </c>
      <c r="U98" s="1" t="str">
        <f t="shared" si="15"/>
        <v/>
      </c>
      <c r="V98" s="1" t="str">
        <f t="shared" si="15"/>
        <v/>
      </c>
      <c r="W98" s="1" t="str">
        <f t="shared" si="15"/>
        <v/>
      </c>
      <c r="X98" s="1" t="str">
        <f t="shared" si="15"/>
        <v/>
      </c>
      <c r="Y98" s="1" t="str">
        <f t="shared" si="15"/>
        <v/>
      </c>
      <c r="Z98" s="1" t="str">
        <f t="shared" si="15"/>
        <v/>
      </c>
      <c r="AA98" s="1" t="str">
        <f t="shared" si="13"/>
        <v/>
      </c>
      <c r="AB98" s="1" t="str">
        <f t="shared" si="13"/>
        <v/>
      </c>
      <c r="AC98" s="1" t="str">
        <f t="shared" si="13"/>
        <v/>
      </c>
      <c r="AD98" s="1" t="str">
        <f t="shared" si="13"/>
        <v/>
      </c>
      <c r="AE98" s="1" t="str">
        <f t="shared" si="13"/>
        <v/>
      </c>
      <c r="AF98" s="1" t="str">
        <f t="shared" si="13"/>
        <v/>
      </c>
      <c r="AG98" s="1" t="str">
        <f t="shared" si="13"/>
        <v/>
      </c>
      <c r="AH98" s="1" t="str">
        <f t="shared" si="13"/>
        <v/>
      </c>
      <c r="AI98" s="203" t="str">
        <f t="shared" si="13"/>
        <v/>
      </c>
      <c r="AL98" s="204" t="str">
        <f>'[1]Mapeamento de Riscos'!A62</f>
        <v>RC048</v>
      </c>
      <c r="AM98" s="205">
        <f>'Mapeamento de Riscos'!T55</f>
        <v>0</v>
      </c>
      <c r="AN98" s="205">
        <f>'Mapeamento de Riscos'!K55</f>
        <v>0</v>
      </c>
      <c r="AO98" s="55" t="b">
        <f>'Mapeamento de Riscos'!AC55</f>
        <v>0</v>
      </c>
      <c r="AP98" s="206">
        <f t="shared" si="4"/>
        <v>0</v>
      </c>
      <c r="AQ98">
        <f t="shared" si="5"/>
        <v>0</v>
      </c>
      <c r="AR98" s="149">
        <f t="shared" si="6"/>
        <v>0</v>
      </c>
      <c r="AS98" s="208" t="str">
        <f t="shared" si="16"/>
        <v/>
      </c>
      <c r="AT98" s="1" t="str">
        <f t="shared" si="16"/>
        <v/>
      </c>
      <c r="AU98" s="1" t="str">
        <f t="shared" si="16"/>
        <v/>
      </c>
      <c r="AV98" s="1" t="str">
        <f t="shared" si="16"/>
        <v/>
      </c>
      <c r="AW98" s="1" t="str">
        <f t="shared" si="16"/>
        <v/>
      </c>
      <c r="AX98" s="1" t="str">
        <f t="shared" si="16"/>
        <v/>
      </c>
      <c r="AY98" s="1" t="str">
        <f t="shared" si="16"/>
        <v/>
      </c>
      <c r="AZ98" s="1" t="str">
        <f t="shared" si="16"/>
        <v/>
      </c>
      <c r="BA98" s="1" t="str">
        <f t="shared" si="16"/>
        <v/>
      </c>
      <c r="BB98" s="1" t="str">
        <f t="shared" si="16"/>
        <v/>
      </c>
      <c r="BC98" s="1" t="str">
        <f t="shared" si="16"/>
        <v/>
      </c>
      <c r="BD98" s="1" t="str">
        <f t="shared" si="16"/>
        <v/>
      </c>
      <c r="BE98" s="1" t="str">
        <f t="shared" si="16"/>
        <v/>
      </c>
      <c r="BF98" s="1" t="str">
        <f t="shared" si="16"/>
        <v/>
      </c>
      <c r="BG98" s="1" t="str">
        <f t="shared" si="16"/>
        <v/>
      </c>
      <c r="BH98" s="1" t="str">
        <f t="shared" si="16"/>
        <v/>
      </c>
      <c r="BI98" s="1" t="str">
        <f t="shared" si="14"/>
        <v/>
      </c>
      <c r="BJ98" s="1" t="str">
        <f t="shared" si="14"/>
        <v/>
      </c>
      <c r="BK98" s="1" t="str">
        <f t="shared" si="14"/>
        <v/>
      </c>
      <c r="BL98" s="1" t="str">
        <f t="shared" si="14"/>
        <v/>
      </c>
      <c r="BM98" s="1" t="str">
        <f t="shared" si="14"/>
        <v/>
      </c>
      <c r="BN98" s="1" t="str">
        <f t="shared" si="14"/>
        <v/>
      </c>
      <c r="BO98" s="1" t="str">
        <f t="shared" si="14"/>
        <v/>
      </c>
      <c r="BP98" s="1" t="str">
        <f t="shared" si="14"/>
        <v/>
      </c>
      <c r="BQ98" s="203" t="str">
        <f t="shared" si="14"/>
        <v/>
      </c>
      <c r="BT98" s="204" t="str">
        <f>'[1]Mapeamento de Riscos'!A62</f>
        <v>RC048</v>
      </c>
      <c r="BU98" s="207">
        <f>'Mapeamento de Riscos'!T55</f>
        <v>0</v>
      </c>
      <c r="BV98" s="207">
        <f>'Mapeamento de Riscos'!AD55</f>
        <v>0</v>
      </c>
      <c r="BW98" s="55">
        <f>'[1]Mapeamento de Riscos'!AI62</f>
        <v>0</v>
      </c>
      <c r="BX98" s="206">
        <f t="shared" si="8"/>
        <v>0</v>
      </c>
    </row>
    <row r="99" spans="11:76" hidden="1" x14ac:dyDescent="0.25">
      <c r="K99" s="208" t="str">
        <f t="shared" si="15"/>
        <v/>
      </c>
      <c r="L99" s="1" t="str">
        <f t="shared" si="15"/>
        <v/>
      </c>
      <c r="M99" s="1" t="str">
        <f t="shared" si="15"/>
        <v/>
      </c>
      <c r="N99" s="1" t="str">
        <f t="shared" si="15"/>
        <v/>
      </c>
      <c r="O99" s="1" t="str">
        <f t="shared" si="15"/>
        <v/>
      </c>
      <c r="P99" s="1" t="str">
        <f t="shared" si="15"/>
        <v/>
      </c>
      <c r="Q99" s="1" t="str">
        <f t="shared" si="15"/>
        <v/>
      </c>
      <c r="R99" s="1" t="str">
        <f t="shared" si="15"/>
        <v/>
      </c>
      <c r="S99" s="1" t="str">
        <f t="shared" si="15"/>
        <v/>
      </c>
      <c r="T99" s="1" t="str">
        <f t="shared" si="15"/>
        <v/>
      </c>
      <c r="U99" s="1" t="str">
        <f t="shared" si="15"/>
        <v/>
      </c>
      <c r="V99" s="1" t="str">
        <f t="shared" si="15"/>
        <v/>
      </c>
      <c r="W99" s="1" t="str">
        <f t="shared" si="15"/>
        <v/>
      </c>
      <c r="X99" s="1" t="str">
        <f t="shared" si="15"/>
        <v/>
      </c>
      <c r="Y99" s="1" t="str">
        <f t="shared" si="15"/>
        <v/>
      </c>
      <c r="Z99" s="1" t="str">
        <f t="shared" ref="Z99:AI99" si="17">IF($AP99=Z$50,$AL99,"")</f>
        <v/>
      </c>
      <c r="AA99" s="1" t="str">
        <f t="shared" si="17"/>
        <v/>
      </c>
      <c r="AB99" s="1" t="str">
        <f t="shared" si="17"/>
        <v/>
      </c>
      <c r="AC99" s="1" t="str">
        <f t="shared" si="17"/>
        <v/>
      </c>
      <c r="AD99" s="1" t="str">
        <f t="shared" si="17"/>
        <v/>
      </c>
      <c r="AE99" s="1" t="str">
        <f t="shared" si="17"/>
        <v/>
      </c>
      <c r="AF99" s="1" t="str">
        <f t="shared" si="17"/>
        <v/>
      </c>
      <c r="AG99" s="1" t="str">
        <f t="shared" si="17"/>
        <v/>
      </c>
      <c r="AH99" s="1" t="str">
        <f t="shared" si="17"/>
        <v/>
      </c>
      <c r="AI99" s="203" t="str">
        <f t="shared" si="17"/>
        <v/>
      </c>
      <c r="AL99" s="204" t="str">
        <f>'[1]Mapeamento de Riscos'!A63</f>
        <v>RC049</v>
      </c>
      <c r="AM99" s="205">
        <f>'Mapeamento de Riscos'!T56</f>
        <v>0</v>
      </c>
      <c r="AN99" s="205">
        <f>'Mapeamento de Riscos'!K56</f>
        <v>0</v>
      </c>
      <c r="AO99" s="55" t="b">
        <f>'Mapeamento de Riscos'!AC56</f>
        <v>0</v>
      </c>
      <c r="AP99" s="206">
        <f t="shared" si="4"/>
        <v>0</v>
      </c>
      <c r="AQ99">
        <f t="shared" si="5"/>
        <v>0</v>
      </c>
      <c r="AR99" s="149">
        <f t="shared" si="6"/>
        <v>0</v>
      </c>
      <c r="AS99" s="208" t="str">
        <f t="shared" si="16"/>
        <v/>
      </c>
      <c r="AT99" s="1" t="str">
        <f t="shared" si="16"/>
        <v/>
      </c>
      <c r="AU99" s="1" t="str">
        <f t="shared" si="16"/>
        <v/>
      </c>
      <c r="AV99" s="1" t="str">
        <f t="shared" si="16"/>
        <v/>
      </c>
      <c r="AW99" s="1" t="str">
        <f t="shared" si="16"/>
        <v/>
      </c>
      <c r="AX99" s="1" t="str">
        <f t="shared" si="16"/>
        <v/>
      </c>
      <c r="AY99" s="1" t="str">
        <f t="shared" si="16"/>
        <v/>
      </c>
      <c r="AZ99" s="1" t="str">
        <f t="shared" si="16"/>
        <v/>
      </c>
      <c r="BA99" s="1" t="str">
        <f t="shared" si="16"/>
        <v/>
      </c>
      <c r="BB99" s="1" t="str">
        <f t="shared" si="16"/>
        <v/>
      </c>
      <c r="BC99" s="1" t="str">
        <f t="shared" si="16"/>
        <v/>
      </c>
      <c r="BD99" s="1" t="str">
        <f t="shared" si="16"/>
        <v/>
      </c>
      <c r="BE99" s="1" t="str">
        <f t="shared" si="16"/>
        <v/>
      </c>
      <c r="BF99" s="1" t="str">
        <f t="shared" si="16"/>
        <v/>
      </c>
      <c r="BG99" s="1" t="str">
        <f t="shared" si="16"/>
        <v/>
      </c>
      <c r="BH99" s="1" t="str">
        <f t="shared" ref="BH99:BQ100" si="18">IF($BX99=BH$50,$BT99,"")</f>
        <v/>
      </c>
      <c r="BI99" s="1" t="str">
        <f t="shared" si="18"/>
        <v/>
      </c>
      <c r="BJ99" s="1" t="str">
        <f t="shared" si="18"/>
        <v/>
      </c>
      <c r="BK99" s="1" t="str">
        <f t="shared" si="18"/>
        <v/>
      </c>
      <c r="BL99" s="1" t="str">
        <f t="shared" si="18"/>
        <v/>
      </c>
      <c r="BM99" s="1" t="str">
        <f t="shared" si="18"/>
        <v/>
      </c>
      <c r="BN99" s="1" t="str">
        <f t="shared" si="18"/>
        <v/>
      </c>
      <c r="BO99" s="1" t="str">
        <f t="shared" si="18"/>
        <v/>
      </c>
      <c r="BP99" s="1" t="str">
        <f t="shared" si="18"/>
        <v/>
      </c>
      <c r="BQ99" s="203" t="str">
        <f t="shared" si="18"/>
        <v/>
      </c>
      <c r="BT99" s="204" t="str">
        <f>'[1]Mapeamento de Riscos'!A63</f>
        <v>RC049</v>
      </c>
      <c r="BU99" s="207">
        <f>'Mapeamento de Riscos'!T56</f>
        <v>0</v>
      </c>
      <c r="BV99" s="207">
        <f>'Mapeamento de Riscos'!AD56</f>
        <v>0</v>
      </c>
      <c r="BW99" s="55">
        <f>'[1]Mapeamento de Riscos'!AI63</f>
        <v>0</v>
      </c>
      <c r="BX99" s="206">
        <f t="shared" si="8"/>
        <v>0</v>
      </c>
    </row>
    <row r="100" spans="11:76" ht="15.75" hidden="1" thickBot="1" x14ac:dyDescent="0.3">
      <c r="K100" s="209" t="str">
        <f t="shared" ref="K100:AI100" si="19">IF($AP100=K$50,$AL100,"")</f>
        <v/>
      </c>
      <c r="L100" s="210" t="str">
        <f t="shared" si="19"/>
        <v/>
      </c>
      <c r="M100" s="210" t="str">
        <f t="shared" si="19"/>
        <v/>
      </c>
      <c r="N100" s="210" t="str">
        <f t="shared" si="19"/>
        <v/>
      </c>
      <c r="O100" s="210" t="str">
        <f t="shared" si="19"/>
        <v/>
      </c>
      <c r="P100" s="210" t="str">
        <f t="shared" si="19"/>
        <v/>
      </c>
      <c r="Q100" s="210" t="str">
        <f t="shared" si="19"/>
        <v/>
      </c>
      <c r="R100" s="210" t="str">
        <f t="shared" si="19"/>
        <v/>
      </c>
      <c r="S100" s="210" t="str">
        <f t="shared" si="19"/>
        <v/>
      </c>
      <c r="T100" s="210" t="str">
        <f t="shared" si="19"/>
        <v/>
      </c>
      <c r="U100" s="210" t="str">
        <f t="shared" si="19"/>
        <v/>
      </c>
      <c r="V100" s="210" t="str">
        <f t="shared" si="19"/>
        <v/>
      </c>
      <c r="W100" s="210" t="str">
        <f t="shared" si="19"/>
        <v/>
      </c>
      <c r="X100" s="210" t="str">
        <f t="shared" si="19"/>
        <v/>
      </c>
      <c r="Y100" s="210" t="str">
        <f t="shared" si="19"/>
        <v/>
      </c>
      <c r="Z100" s="210" t="str">
        <f t="shared" si="19"/>
        <v/>
      </c>
      <c r="AA100" s="210" t="str">
        <f t="shared" si="19"/>
        <v/>
      </c>
      <c r="AB100" s="210" t="str">
        <f t="shared" si="19"/>
        <v/>
      </c>
      <c r="AC100" s="210" t="str">
        <f t="shared" si="19"/>
        <v/>
      </c>
      <c r="AD100" s="210" t="str">
        <f t="shared" si="19"/>
        <v/>
      </c>
      <c r="AE100" s="210" t="str">
        <f t="shared" si="19"/>
        <v/>
      </c>
      <c r="AF100" s="210" t="str">
        <f t="shared" si="19"/>
        <v/>
      </c>
      <c r="AG100" s="210" t="str">
        <f t="shared" si="19"/>
        <v/>
      </c>
      <c r="AH100" s="210" t="str">
        <f t="shared" si="19"/>
        <v/>
      </c>
      <c r="AI100" s="211" t="str">
        <f t="shared" si="19"/>
        <v/>
      </c>
      <c r="AL100" s="204" t="str">
        <f>'[1]Mapeamento de Riscos'!A64</f>
        <v>RC050</v>
      </c>
      <c r="AM100" s="205">
        <f>'Mapeamento de Riscos'!T57</f>
        <v>0</v>
      </c>
      <c r="AN100" s="205">
        <f>'Mapeamento de Riscos'!K57</f>
        <v>0</v>
      </c>
      <c r="AO100" s="55" t="b">
        <f>'Mapeamento de Riscos'!AC57</f>
        <v>0</v>
      </c>
      <c r="AP100" s="206">
        <f t="shared" si="4"/>
        <v>0</v>
      </c>
      <c r="AQ100">
        <f t="shared" si="5"/>
        <v>0</v>
      </c>
      <c r="AR100" s="149">
        <f t="shared" si="6"/>
        <v>0</v>
      </c>
      <c r="AS100" s="209" t="str">
        <f t="shared" ref="AS100:BH100" si="20">IF($BX100=AS$50,$BT100,"")</f>
        <v/>
      </c>
      <c r="AT100" s="210" t="str">
        <f t="shared" si="20"/>
        <v/>
      </c>
      <c r="AU100" s="210" t="str">
        <f t="shared" si="20"/>
        <v/>
      </c>
      <c r="AV100" s="210" t="str">
        <f t="shared" si="20"/>
        <v/>
      </c>
      <c r="AW100" s="210" t="str">
        <f t="shared" si="20"/>
        <v/>
      </c>
      <c r="AX100" s="210" t="str">
        <f t="shared" si="20"/>
        <v/>
      </c>
      <c r="AY100" s="210" t="str">
        <f t="shared" si="20"/>
        <v/>
      </c>
      <c r="AZ100" s="210" t="str">
        <f t="shared" si="20"/>
        <v/>
      </c>
      <c r="BA100" s="210" t="str">
        <f t="shared" si="20"/>
        <v/>
      </c>
      <c r="BB100" s="210" t="str">
        <f t="shared" si="20"/>
        <v/>
      </c>
      <c r="BC100" s="210" t="str">
        <f t="shared" si="20"/>
        <v/>
      </c>
      <c r="BD100" s="210" t="str">
        <f t="shared" si="20"/>
        <v/>
      </c>
      <c r="BE100" s="210" t="str">
        <f t="shared" si="20"/>
        <v/>
      </c>
      <c r="BF100" s="210" t="str">
        <f t="shared" si="20"/>
        <v/>
      </c>
      <c r="BG100" s="210" t="str">
        <f t="shared" si="20"/>
        <v/>
      </c>
      <c r="BH100" s="210" t="str">
        <f t="shared" si="20"/>
        <v/>
      </c>
      <c r="BI100" s="210" t="str">
        <f t="shared" si="18"/>
        <v/>
      </c>
      <c r="BJ100" s="210" t="str">
        <f t="shared" si="18"/>
        <v/>
      </c>
      <c r="BK100" s="210" t="str">
        <f t="shared" si="18"/>
        <v/>
      </c>
      <c r="BL100" s="210" t="str">
        <f t="shared" si="18"/>
        <v/>
      </c>
      <c r="BM100" s="210" t="str">
        <f t="shared" si="18"/>
        <v/>
      </c>
      <c r="BN100" s="210" t="str">
        <f t="shared" si="18"/>
        <v/>
      </c>
      <c r="BO100" s="210" t="str">
        <f t="shared" si="18"/>
        <v/>
      </c>
      <c r="BP100" s="210" t="str">
        <f t="shared" si="18"/>
        <v/>
      </c>
      <c r="BQ100" s="211" t="str">
        <f t="shared" si="18"/>
        <v/>
      </c>
      <c r="BT100" s="204" t="str">
        <f>'[1]Mapeamento de Riscos'!A64</f>
        <v>RC050</v>
      </c>
      <c r="BU100" s="207">
        <f>'Mapeamento de Riscos'!T57</f>
        <v>0</v>
      </c>
      <c r="BV100" s="207">
        <f>'Mapeamento de Riscos'!AD57</f>
        <v>0</v>
      </c>
      <c r="BW100" s="55">
        <f>'[1]Mapeamento de Riscos'!AI64</f>
        <v>0</v>
      </c>
      <c r="BX100" s="206">
        <f t="shared" si="8"/>
        <v>0</v>
      </c>
    </row>
    <row r="102" spans="11:76" x14ac:dyDescent="0.25"/>
    <row r="103" spans="11:76" x14ac:dyDescent="0.25"/>
  </sheetData>
  <sheetProtection algorithmName="SHA-512" hashValue="rd2JPe2wv5Jf0vVR29W71CQIrhAtDt4yO2WRcShgnx2KwnbcB4T5xIYU72EmvZ1V43sjUMosRpszdH2kAsfEcA==" saltValue="PQEFMLw+I+yoIpneRmRR+Q==" spinCount="100000" sheet="1" objects="1" scenarios="1" formatRows="0"/>
  <mergeCells count="27">
    <mergeCell ref="AS46:BQ46"/>
    <mergeCell ref="AL49:AP49"/>
    <mergeCell ref="BT49:BX49"/>
    <mergeCell ref="D22:H22"/>
    <mergeCell ref="B26:H26"/>
    <mergeCell ref="A27:A31"/>
    <mergeCell ref="D35:H35"/>
    <mergeCell ref="K44:AI44"/>
    <mergeCell ref="K46:AI46"/>
    <mergeCell ref="A10:C10"/>
    <mergeCell ref="D10:I10"/>
    <mergeCell ref="A11:C11"/>
    <mergeCell ref="D11:I11"/>
    <mergeCell ref="B13:H13"/>
    <mergeCell ref="A14:A18"/>
    <mergeCell ref="A7:C7"/>
    <mergeCell ref="D7:I7"/>
    <mergeCell ref="A8:C8"/>
    <mergeCell ref="D8:I8"/>
    <mergeCell ref="A9:C9"/>
    <mergeCell ref="D9:I9"/>
    <mergeCell ref="A6:C6"/>
    <mergeCell ref="D6:I6"/>
    <mergeCell ref="D1:H1"/>
    <mergeCell ref="D2:H2"/>
    <mergeCell ref="D3:H3"/>
    <mergeCell ref="A5:I5"/>
  </mergeCells>
  <pageMargins left="0.511811024" right="0.511811024" top="0.78740157499999996" bottom="0.78740157499999996" header="0.31496062000000002" footer="0.31496062000000002"/>
  <pageSetup paperSize="9" scale="69" orientation="landscape" horizontalDpi="4294967294" verticalDpi="4294967294" r:id="rId1"/>
  <drawing r:id="rId2"/>
  <legacyDrawing r:id="rId3"/>
  <oleObjects>
    <mc:AlternateContent xmlns:mc="http://schemas.openxmlformats.org/markup-compatibility/2006">
      <mc:Choice Requires="x14">
        <oleObject shapeId="11265" r:id="rId4">
          <objectPr defaultSize="0" autoPict="0" r:id="rId5">
            <anchor moveWithCells="1" sizeWithCells="1">
              <from>
                <xdr:col>0</xdr:col>
                <xdr:colOff>28575</xdr:colOff>
                <xdr:row>0</xdr:row>
                <xdr:rowOff>19050</xdr:rowOff>
              </from>
              <to>
                <xdr:col>3</xdr:col>
                <xdr:colOff>390525</xdr:colOff>
                <xdr:row>3</xdr:row>
                <xdr:rowOff>28575</xdr:rowOff>
              </to>
            </anchor>
          </objectPr>
        </oleObject>
      </mc:Choice>
      <mc:Fallback>
        <oleObject shapeId="1126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3</vt:i4>
      </vt:variant>
    </vt:vector>
  </HeadingPairs>
  <TitlesOfParts>
    <vt:vector size="13" baseType="lpstr">
      <vt:lpstr>Capa</vt:lpstr>
      <vt:lpstr>Dicionário</vt:lpstr>
      <vt:lpstr>Mapeamento de Riscos</vt:lpstr>
      <vt:lpstr>Matriz de Risco</vt:lpstr>
      <vt:lpstr>BD - RISCOS</vt:lpstr>
      <vt:lpstr>BD Pedro</vt:lpstr>
      <vt:lpstr>Banco de dado - tipo de riscos</vt:lpstr>
      <vt:lpstr>Plan1</vt:lpstr>
      <vt:lpstr>Mapa de Calor</vt:lpstr>
      <vt:lpstr>Lista de Riscos Normalizados</vt:lpstr>
      <vt:lpstr>'Matriz de Risco'!Area_de_impressao</vt:lpstr>
      <vt:lpstr>Dicionário!Titulos_de_impressao</vt:lpstr>
      <vt:lpstr>'Matriz de Risco'!Titulos_de_impressao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Wellington Ramos da Silva</dc:creator>
  <cp:lastModifiedBy>Isabela Beatriz Macedo dos Santos</cp:lastModifiedBy>
  <cp:lastPrinted>2024-08-14T18:11:16Z</cp:lastPrinted>
  <dcterms:created xsi:type="dcterms:W3CDTF">2024-03-13T14:18:19Z</dcterms:created>
  <dcterms:modified xsi:type="dcterms:W3CDTF">2024-09-30T13:54:59Z</dcterms:modified>
</cp:coreProperties>
</file>