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Srv029sr\9ª GRD\9ª - Licitações 2024\Pavimentação\Planilhas Orçamentárias - Codevasf\"/>
    </mc:Choice>
  </mc:AlternateContent>
  <xr:revisionPtr revIDLastSave="0" documentId="8_{39566A67-1542-4779-B46D-54BE7C465B03}" xr6:coauthVersionLast="47" xr6:coauthVersionMax="47" xr10:uidLastSave="{00000000-0000-0000-0000-000000000000}"/>
  <bookViews>
    <workbookView xWindow="-28920" yWindow="-120" windowWidth="29040" windowHeight="15720" tabRatio="864" xr2:uid="{00000000-000D-0000-FFFF-FFFF00000000}"/>
  </bookViews>
  <sheets>
    <sheet name="RESUMO MODULO TOTAL" sheetId="37" r:id="rId1"/>
    <sheet name="CRONOGRAMA" sheetId="39" r:id="rId2"/>
    <sheet name="CCU" sheetId="86" r:id="rId3"/>
    <sheet name="Mob" sheetId="82" r:id="rId4"/>
    <sheet name=" Canteiro" sheetId="83" r:id="rId5"/>
    <sheet name="CPU CODEVASF" sheetId="5" r:id="rId6"/>
    <sheet name="Adm Local" sheetId="76" r:id="rId7"/>
    <sheet name="Projeto Executivo" sheetId="35" r:id="rId8"/>
    <sheet name="BDI" sheetId="22" r:id="rId9"/>
    <sheet name="ENC. SOCIAIS" sheetId="8" r:id="rId10"/>
    <sheet name=" Consumo Material Betuminoso" sheetId="41" r:id="rId11"/>
    <sheet name="Transp. CAP 50-70" sheetId="43" r:id="rId12"/>
    <sheet name="Transp. EAI" sheetId="81" r:id="rId13"/>
    <sheet name="Transp. RR-1C" sheetId="63" r:id="rId14"/>
    <sheet name="Resumo_Transp" sheetId="54" r:id="rId15"/>
    <sheet name="Mom. Transporte" sheetId="84" r:id="rId16"/>
  </sheets>
  <definedNames>
    <definedName name="\" localSheetId="4">#REF!</definedName>
    <definedName name="\">#REF!</definedName>
    <definedName name="\0" localSheetId="4">#REF!</definedName>
    <definedName name="\0">#REF!</definedName>
    <definedName name="\a" localSheetId="4">#REF!</definedName>
    <definedName name="\a">#REF!</definedName>
    <definedName name="\b" localSheetId="4">#REF!</definedName>
    <definedName name="\b">#REF!</definedName>
    <definedName name="\c" localSheetId="4">#REF!</definedName>
    <definedName name="\c">#REF!</definedName>
    <definedName name="\e" localSheetId="4">#REF!</definedName>
    <definedName name="\e">#REF!</definedName>
    <definedName name="\fagf">#REF!</definedName>
    <definedName name="\I">#REF!</definedName>
    <definedName name="\p">#REF!</definedName>
    <definedName name="\q">#REF!</definedName>
    <definedName name="\S">#REF!</definedName>
    <definedName name="\y">#N/A</definedName>
    <definedName name="____________________________________PL1">#REF!</definedName>
    <definedName name="___________________________________PL1">#REF!</definedName>
    <definedName name="__________________________________PL1">#REF!</definedName>
    <definedName name="_________________________________PL1">#REF!</definedName>
    <definedName name="________________________________PL1">#REF!</definedName>
    <definedName name="_______________________________PL1">#REF!</definedName>
    <definedName name="______________________________PL1">#REF!</definedName>
    <definedName name="_____________________________PL1">#REF!</definedName>
    <definedName name="____________________________PL1">#REF!</definedName>
    <definedName name="___________________________PL1">#REF!</definedName>
    <definedName name="__________________________PL1">#REF!</definedName>
    <definedName name="_________________________OUT98" localSheetId="4" hidden="1">{#N/A,#N/A,TRUE,"Serviços"}</definedName>
    <definedName name="_________________________OUT98" localSheetId="6" hidden="1">{#N/A,#N/A,TRUE,"Serviços"}</definedName>
    <definedName name="_________________________OUT98" hidden="1">{#N/A,#N/A,TRUE,"Serviços"}</definedName>
    <definedName name="_________________________PL1">#REF!</definedName>
    <definedName name="_________________________tt1">#N/A</definedName>
    <definedName name="________________________OUT98" localSheetId="4" hidden="1">{#N/A,#N/A,TRUE,"Serviços"}</definedName>
    <definedName name="________________________OUT98" localSheetId="6" hidden="1">{#N/A,#N/A,TRUE,"Serviços"}</definedName>
    <definedName name="________________________OUT98" hidden="1">{#N/A,#N/A,TRUE,"Serviços"}</definedName>
    <definedName name="________________________PL1">#REF!</definedName>
    <definedName name="________________________tt1">#N/A</definedName>
    <definedName name="_______________________OUT98" localSheetId="4" hidden="1">{#N/A,#N/A,TRUE,"Serviços"}</definedName>
    <definedName name="_______________________OUT98" localSheetId="6" hidden="1">{#N/A,#N/A,TRUE,"Serviços"}</definedName>
    <definedName name="_______________________OUT98" hidden="1">{#N/A,#N/A,TRUE,"Serviços"}</definedName>
    <definedName name="_______________________PL1">#REF!</definedName>
    <definedName name="_______________________tt1">#N/A</definedName>
    <definedName name="______________________CAP20">#REF!</definedName>
    <definedName name="______________________OUT98" localSheetId="4" hidden="1">{#N/A,#N/A,TRUE,"Serviços"}</definedName>
    <definedName name="______________________OUT98" localSheetId="6" hidden="1">{#N/A,#N/A,TRUE,"Serviços"}</definedName>
    <definedName name="______________________OUT98" hidden="1">{#N/A,#N/A,TRUE,"Serviços"}</definedName>
    <definedName name="______________________PL1">#REF!</definedName>
    <definedName name="______________________TB10">#REF!</definedName>
    <definedName name="______________________TCB5">#REF!</definedName>
    <definedName name="______________________tcc4">#REF!</definedName>
    <definedName name="______________________tt1">#N/A</definedName>
    <definedName name="_____________________CAP20">#REF!</definedName>
    <definedName name="_____________________PL1">#REF!</definedName>
    <definedName name="_____________________TB10">#REF!</definedName>
    <definedName name="_____________________TCB5">#REF!</definedName>
    <definedName name="_____________________tcc4">#REF!</definedName>
    <definedName name="_____________________tt1">#N/A</definedName>
    <definedName name="____________________OUT98" localSheetId="4" hidden="1">{#N/A,#N/A,TRUE,"Serviços"}</definedName>
    <definedName name="____________________OUT98" localSheetId="6" hidden="1">{#N/A,#N/A,TRUE,"Serviços"}</definedName>
    <definedName name="____________________OUT98" hidden="1">{#N/A,#N/A,TRUE,"Serviços"}</definedName>
    <definedName name="____________________PL1">#REF!</definedName>
    <definedName name="____________________tcc4">#REF!</definedName>
    <definedName name="____________________tt1">#N/A</definedName>
    <definedName name="___________________CAP20">#REF!</definedName>
    <definedName name="___________________OUT98" localSheetId="4" hidden="1">{#N/A,#N/A,TRUE,"Serviços"}</definedName>
    <definedName name="___________________OUT98" localSheetId="6" hidden="1">{#N/A,#N/A,TRUE,"Serviços"}</definedName>
    <definedName name="___________________OUT98" hidden="1">{#N/A,#N/A,TRUE,"Serviços"}</definedName>
    <definedName name="___________________PL1">#REF!</definedName>
    <definedName name="___________________TB10">#REF!</definedName>
    <definedName name="___________________TCB5">#REF!</definedName>
    <definedName name="___________________tcc4">#REF!</definedName>
    <definedName name="___________________tt1">#N/A</definedName>
    <definedName name="__________________CAP20">#REF!</definedName>
    <definedName name="__________________OUT98" localSheetId="4" hidden="1">{#N/A,#N/A,TRUE,"Serviços"}</definedName>
    <definedName name="__________________OUT98" localSheetId="6" hidden="1">{#N/A,#N/A,TRUE,"Serviços"}</definedName>
    <definedName name="__________________OUT98" hidden="1">{#N/A,#N/A,TRUE,"Serviços"}</definedName>
    <definedName name="__________________PL1">#REF!</definedName>
    <definedName name="__________________TB10">#REF!</definedName>
    <definedName name="__________________TCB5">#REF!</definedName>
    <definedName name="__________________tcc4">#REF!</definedName>
    <definedName name="__________________tt1">#N/A</definedName>
    <definedName name="_________________CAP20">#REF!</definedName>
    <definedName name="_________________OUT98" localSheetId="4" hidden="1">{#N/A,#N/A,TRUE,"Serviços"}</definedName>
    <definedName name="_________________OUT98" localSheetId="6" hidden="1">{#N/A,#N/A,TRUE,"Serviços"}</definedName>
    <definedName name="_________________OUT98" hidden="1">{#N/A,#N/A,TRUE,"Serviços"}</definedName>
    <definedName name="_________________PL1">#REF!</definedName>
    <definedName name="_________________TB10">#REF!</definedName>
    <definedName name="_________________TCB5">#REF!</definedName>
    <definedName name="_________________tcc4">#REF!</definedName>
    <definedName name="_________________tt1">#N/A</definedName>
    <definedName name="________________CAP20">#REF!</definedName>
    <definedName name="________________OUT98" localSheetId="4" hidden="1">{#N/A,#N/A,TRUE,"Serviços"}</definedName>
    <definedName name="________________OUT98" localSheetId="6" hidden="1">{#N/A,#N/A,TRUE,"Serviços"}</definedName>
    <definedName name="________________OUT98" hidden="1">{#N/A,#N/A,TRUE,"Serviços"}</definedName>
    <definedName name="________________PL1">#REF!</definedName>
    <definedName name="________________TB10">#REF!</definedName>
    <definedName name="________________TCB5">#REF!</definedName>
    <definedName name="________________tcc4">#REF!</definedName>
    <definedName name="________________tt1">#N/A</definedName>
    <definedName name="_______________CAP20">#REF!</definedName>
    <definedName name="_______________Ext2">#REF!</definedName>
    <definedName name="_______________OUT98" localSheetId="4" hidden="1">{#N/A,#N/A,TRUE,"Serviços"}</definedName>
    <definedName name="_______________OUT98" localSheetId="6" hidden="1">{#N/A,#N/A,TRUE,"Serviços"}</definedName>
    <definedName name="_______________OUT98" hidden="1">{#N/A,#N/A,TRUE,"Serviços"}</definedName>
    <definedName name="_______________PL1">#REF!</definedName>
    <definedName name="_______________r">#REF!</definedName>
    <definedName name="_______________TB10">#REF!</definedName>
    <definedName name="_______________TCB5">#REF!</definedName>
    <definedName name="_______________tcc4">#REF!</definedName>
    <definedName name="_______________tt1">#N/A</definedName>
    <definedName name="______________CAP20">#REF!</definedName>
    <definedName name="______________esc15">#REF!</definedName>
    <definedName name="______________esc4">#REF!</definedName>
    <definedName name="______________esc6">#REF!</definedName>
    <definedName name="______________Ext2">#REF!</definedName>
    <definedName name="______________JAN18" localSheetId="4" hidden="1">{#N/A,#N/A,TRUE,"Serviços"}</definedName>
    <definedName name="______________JAN18" localSheetId="6" hidden="1">{#N/A,#N/A,TRUE,"Serviços"}</definedName>
    <definedName name="______________JAN18" hidden="1">{#N/A,#N/A,TRUE,"Serviços"}</definedName>
    <definedName name="______________OUT98" localSheetId="4" hidden="1">{#N/A,#N/A,TRUE,"Serviços"}</definedName>
    <definedName name="______________OUT98" localSheetId="6" hidden="1">{#N/A,#N/A,TRUE,"Serviços"}</definedName>
    <definedName name="______________OUT98" hidden="1">{#N/A,#N/A,TRUE,"Serviços"}</definedName>
    <definedName name="______________PL1">#REF!</definedName>
    <definedName name="______________r">#REF!</definedName>
    <definedName name="______________TB10">#REF!</definedName>
    <definedName name="______________TCB5">#REF!</definedName>
    <definedName name="______________tcc4">#REF!</definedName>
    <definedName name="______________tt1">#N/A</definedName>
    <definedName name="_____________CAP20">#REF!</definedName>
    <definedName name="_____________esc15">#REF!</definedName>
    <definedName name="_____________esc4">#REF!</definedName>
    <definedName name="_____________esc6">#REF!</definedName>
    <definedName name="_____________Ext2">#REF!</definedName>
    <definedName name="_____________OUT98" localSheetId="4" hidden="1">{#N/A,#N/A,TRUE,"Serviços"}</definedName>
    <definedName name="_____________OUT98" localSheetId="6" hidden="1">{#N/A,#N/A,TRUE,"Serviços"}</definedName>
    <definedName name="_____________OUT98" localSheetId="3" hidden="1">{#N/A,#N/A,TRUE,"Serviços"}</definedName>
    <definedName name="_____________OUT98" hidden="1">{#N/A,#N/A,TRUE,"Serviços"}</definedName>
    <definedName name="_____________PL1">#REF!</definedName>
    <definedName name="_____________r">#REF!</definedName>
    <definedName name="_____________TB10">#REF!</definedName>
    <definedName name="_____________TCB5">#REF!</definedName>
    <definedName name="_____________tcc4">#REF!</definedName>
    <definedName name="_____________tt1">#N/A</definedName>
    <definedName name="____________a999" localSheetId="4" hidden="1">{#N/A,#N/A,FALSE,"ANEXO3 99 ERA";#N/A,#N/A,FALSE,"ANEXO3 99 UBÁ2";#N/A,#N/A,FALSE,"ANEXO3 99 DTU";#N/A,#N/A,FALSE,"ANEXO3 99 RDR";#N/A,#N/A,FALSE,"ANEXO3 99 UBÁ4";#N/A,#N/A,FALSE,"ANEXO3 99 UBÁ6"}</definedName>
    <definedName name="_____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_____a999" hidden="1">{#N/A,#N/A,FALSE,"ANEXO3 99 ERA";#N/A,#N/A,FALSE,"ANEXO3 99 UBÁ2";#N/A,#N/A,FALSE,"ANEXO3 99 DTU";#N/A,#N/A,FALSE,"ANEXO3 99 RDR";#N/A,#N/A,FALSE,"ANEXO3 99 UBÁ4";#N/A,#N/A,FALSE,"ANEXO3 99 UBÁ6"}</definedName>
    <definedName name="____________CAP20">#REF!</definedName>
    <definedName name="____________esc15">#REF!</definedName>
    <definedName name="____________esc4">#REF!</definedName>
    <definedName name="____________esc6">#REF!</definedName>
    <definedName name="____________Ext2">#REF!</definedName>
    <definedName name="____________ki5">#REF!</definedName>
    <definedName name="____________OUT98" localSheetId="4" hidden="1">{#N/A,#N/A,TRUE,"Serviços"}</definedName>
    <definedName name="____________OUT98" localSheetId="6" hidden="1">{#N/A,#N/A,TRUE,"Serviços"}</definedName>
    <definedName name="____________OUT98" localSheetId="3" hidden="1">{#N/A,#N/A,TRUE,"Serviços"}</definedName>
    <definedName name="____________OUT98" hidden="1">{#N/A,#N/A,TRUE,"Serviços"}</definedName>
    <definedName name="____________OUT988" localSheetId="4" hidden="1">{#N/A,#N/A,TRUE,"Serviços"}</definedName>
    <definedName name="____________OUT988" localSheetId="6" hidden="1">{#N/A,#N/A,TRUE,"Serviços"}</definedName>
    <definedName name="____________OUT988" localSheetId="3" hidden="1">{#N/A,#N/A,TRUE,"Serviços"}</definedName>
    <definedName name="____________OUT988" hidden="1">{#N/A,#N/A,TRUE,"Serviços"}</definedName>
    <definedName name="____________PL1">#REF!</definedName>
    <definedName name="____________r">#REF!</definedName>
    <definedName name="____________seg1">#REF!</definedName>
    <definedName name="____________seg2">#REF!</definedName>
    <definedName name="____________TB10">#REF!</definedName>
    <definedName name="____________TCB5">#REF!</definedName>
    <definedName name="____________tcc4">#REF!</definedName>
    <definedName name="____________tt1">#N/A</definedName>
    <definedName name="___________a999" localSheetId="4" hidden="1">{#N/A,#N/A,FALSE,"ANEXO3 99 ERA";#N/A,#N/A,FALSE,"ANEXO3 99 UBÁ2";#N/A,#N/A,FALSE,"ANEXO3 99 DTU";#N/A,#N/A,FALSE,"ANEXO3 99 RDR";#N/A,#N/A,FALSE,"ANEXO3 99 UBÁ4";#N/A,#N/A,FALSE,"ANEXO3 99 UBÁ6"}</definedName>
    <definedName name="____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____a999" hidden="1">{#N/A,#N/A,FALSE,"ANEXO3 99 ERA";#N/A,#N/A,FALSE,"ANEXO3 99 UBÁ2";#N/A,#N/A,FALSE,"ANEXO3 99 DTU";#N/A,#N/A,FALSE,"ANEXO3 99 RDR";#N/A,#N/A,FALSE,"ANEXO3 99 UBÁ4";#N/A,#N/A,FALSE,"ANEXO3 99 UBÁ6"}</definedName>
    <definedName name="___________CAP20">#REF!</definedName>
    <definedName name="___________esc15">#REF!</definedName>
    <definedName name="___________esc4">#REF!</definedName>
    <definedName name="___________esc6">#REF!</definedName>
    <definedName name="___________Ext2">#REF!</definedName>
    <definedName name="___________Ext2_25">#REF!</definedName>
    <definedName name="___________ki5">#REF!</definedName>
    <definedName name="___________OUT98" localSheetId="4" hidden="1">{#N/A,#N/A,TRUE,"Serviços"}</definedName>
    <definedName name="___________OUT98" localSheetId="6" hidden="1">{#N/A,#N/A,TRUE,"Serviços"}</definedName>
    <definedName name="___________OUT98" localSheetId="3" hidden="1">{#N/A,#N/A,TRUE,"Serviços"}</definedName>
    <definedName name="___________OUT98" hidden="1">{#N/A,#N/A,TRUE,"Serviços"}</definedName>
    <definedName name="___________OUT988" localSheetId="4" hidden="1">{#N/A,#N/A,TRUE,"Serviços"}</definedName>
    <definedName name="___________OUT988" localSheetId="6" hidden="1">{#N/A,#N/A,TRUE,"Serviços"}</definedName>
    <definedName name="___________OUT988" localSheetId="3" hidden="1">{#N/A,#N/A,TRUE,"Serviços"}</definedName>
    <definedName name="___________OUT988" hidden="1">{#N/A,#N/A,TRUE,"Serviços"}</definedName>
    <definedName name="___________OUT9888" localSheetId="4" hidden="1">{#N/A,#N/A,TRUE,"Serviços"}</definedName>
    <definedName name="___________OUT9888" localSheetId="6" hidden="1">{#N/A,#N/A,TRUE,"Serviços"}</definedName>
    <definedName name="___________OUT9888" localSheetId="3" hidden="1">{#N/A,#N/A,TRUE,"Serviços"}</definedName>
    <definedName name="___________OUT9888" hidden="1">{#N/A,#N/A,TRUE,"Serviços"}</definedName>
    <definedName name="___________PL1">#REF!</definedName>
    <definedName name="___________r">#REF!</definedName>
    <definedName name="___________seg1">#REF!</definedName>
    <definedName name="___________seg2">#REF!</definedName>
    <definedName name="___________TB10">#REF!</definedName>
    <definedName name="___________TCB5">#REF!</definedName>
    <definedName name="___________tcc4">#REF!</definedName>
    <definedName name="___________tt1">#N/A</definedName>
    <definedName name="__________a999" localSheetId="4" hidden="1">{#N/A,#N/A,FALSE,"ANEXO3 99 ERA";#N/A,#N/A,FALSE,"ANEXO3 99 UBÁ2";#N/A,#N/A,FALSE,"ANEXO3 99 DTU";#N/A,#N/A,FALSE,"ANEXO3 99 RDR";#N/A,#N/A,FALSE,"ANEXO3 99 UBÁ4";#N/A,#N/A,FALSE,"ANEXO3 99 UBÁ6"}</definedName>
    <definedName name="___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___a999" hidden="1">{#N/A,#N/A,FALSE,"ANEXO3 99 ERA";#N/A,#N/A,FALSE,"ANEXO3 99 UBÁ2";#N/A,#N/A,FALSE,"ANEXO3 99 DTU";#N/A,#N/A,FALSE,"ANEXO3 99 RDR";#N/A,#N/A,FALSE,"ANEXO3 99 UBÁ4";#N/A,#N/A,FALSE,"ANEXO3 99 UBÁ6"}</definedName>
    <definedName name="__________CAP20">#REF!</definedName>
    <definedName name="__________esc15">#REF!</definedName>
    <definedName name="__________esc4">#REF!</definedName>
    <definedName name="__________esc6">#REF!</definedName>
    <definedName name="__________Ext2">#REF!</definedName>
    <definedName name="__________Fev1">#N/A</definedName>
    <definedName name="__________Jan1">#N/A</definedName>
    <definedName name="__________ki5">#REF!</definedName>
    <definedName name="__________Mar1">#N/A</definedName>
    <definedName name="__________OUT98" localSheetId="4" hidden="1">{#N/A,#N/A,TRUE,"Serviços"}</definedName>
    <definedName name="__________OUT98" localSheetId="6" hidden="1">{#N/A,#N/A,TRUE,"Serviços"}</definedName>
    <definedName name="__________OUT98" localSheetId="3" hidden="1">{#N/A,#N/A,TRUE,"Serviços"}</definedName>
    <definedName name="__________OUT98" hidden="1">{#N/A,#N/A,TRUE,"Serviços"}</definedName>
    <definedName name="__________PL1">#REF!</definedName>
    <definedName name="__________PL1_25">#REF!</definedName>
    <definedName name="__________r">#REF!</definedName>
    <definedName name="__________r_25">#REF!</definedName>
    <definedName name="__________Rbv1">#REF!</definedName>
    <definedName name="__________seg1">#REF!</definedName>
    <definedName name="__________seg2">#REF!</definedName>
    <definedName name="__________TB10">#REF!</definedName>
    <definedName name="__________TCB5">#REF!</definedName>
    <definedName name="__________tcc4">#REF!</definedName>
    <definedName name="__________tt1">#N/A</definedName>
    <definedName name="_________A1">#N/A</definedName>
    <definedName name="_________A10">#N/A</definedName>
    <definedName name="_________A11">#N/A</definedName>
    <definedName name="_________A12">#N/A</definedName>
    <definedName name="_________A13">#N/A</definedName>
    <definedName name="_________A14">#N/A</definedName>
    <definedName name="_________A15">#N/A</definedName>
    <definedName name="_________A16">#N/A</definedName>
    <definedName name="_________A17">#N/A</definedName>
    <definedName name="_________A19">#N/A</definedName>
    <definedName name="_________A2">#N/A</definedName>
    <definedName name="_________A20">#N/A</definedName>
    <definedName name="_________A21">#N/A</definedName>
    <definedName name="_________A22">#N/A</definedName>
    <definedName name="_________A23">#N/A</definedName>
    <definedName name="_________A24">#N/A</definedName>
    <definedName name="_________A25">#N/A</definedName>
    <definedName name="_________A3">#N/A</definedName>
    <definedName name="_________A4">#N/A</definedName>
    <definedName name="_________A5">#N/A</definedName>
    <definedName name="_________A6">#N/A</definedName>
    <definedName name="_________A7">#N/A</definedName>
    <definedName name="_________A9">#N/A</definedName>
    <definedName name="_________CAP20">#REF!</definedName>
    <definedName name="_________esc15">#REF!</definedName>
    <definedName name="_________esc4">#REF!</definedName>
    <definedName name="_________esc6">#REF!</definedName>
    <definedName name="_________Ext2">#REF!</definedName>
    <definedName name="_________Ext2_25">#REF!</definedName>
    <definedName name="_________Fev1">#N/A</definedName>
    <definedName name="_________Jan1">#N/A</definedName>
    <definedName name="_________ki5">#REF!</definedName>
    <definedName name="_________Mar1">#N/A</definedName>
    <definedName name="_________MOD01">#N/A</definedName>
    <definedName name="_________OUT98" localSheetId="4" hidden="1">{#N/A,#N/A,TRUE,"Serviços"}</definedName>
    <definedName name="_________OUT98" localSheetId="6" hidden="1">{#N/A,#N/A,TRUE,"Serviços"}</definedName>
    <definedName name="_________OUT98" localSheetId="3" hidden="1">{#N/A,#N/A,TRUE,"Serviços"}</definedName>
    <definedName name="_________OUT98" hidden="1">{#N/A,#N/A,TRUE,"Serviços"}</definedName>
    <definedName name="_________OUTT98" localSheetId="4" hidden="1">{#N/A,#N/A,TRUE,"Serviços"}</definedName>
    <definedName name="_________OUTT98" localSheetId="6" hidden="1">{#N/A,#N/A,TRUE,"Serviços"}</definedName>
    <definedName name="_________OUTT98" localSheetId="3" hidden="1">{#N/A,#N/A,TRUE,"Serviços"}</definedName>
    <definedName name="_________OUTT98" hidden="1">{#N/A,#N/A,TRUE,"Serviços"}</definedName>
    <definedName name="_________OUTT988" localSheetId="4" hidden="1">{#N/A,#N/A,TRUE,"Serviços"}</definedName>
    <definedName name="_________OUTT988" localSheetId="6" hidden="1">{#N/A,#N/A,TRUE,"Serviços"}</definedName>
    <definedName name="_________OUTT988" localSheetId="3" hidden="1">{#N/A,#N/A,TRUE,"Serviços"}</definedName>
    <definedName name="_________OUTT988" hidden="1">{#N/A,#N/A,TRUE,"Serviços"}</definedName>
    <definedName name="_________PL1">#REF!</definedName>
    <definedName name="_________r">#REF!</definedName>
    <definedName name="_________r_25">#REF!</definedName>
    <definedName name="_________Rbv1">#REF!</definedName>
    <definedName name="_________RP1">#N/A</definedName>
    <definedName name="_________seg1">#REF!</definedName>
    <definedName name="_________seg2">#REF!</definedName>
    <definedName name="_________TB10">#REF!</definedName>
    <definedName name="_________TCB5">#REF!</definedName>
    <definedName name="_________tcc4">#REF!</definedName>
    <definedName name="_________tt1">#N/A</definedName>
    <definedName name="________A1" localSheetId="4">#REF!</definedName>
    <definedName name="________A1" localSheetId="15">#REF!</definedName>
    <definedName name="________A1" localSheetId="12">#REF!</definedName>
    <definedName name="________A1">#REF!</definedName>
    <definedName name="________A10" localSheetId="4">#REF!</definedName>
    <definedName name="________A10" localSheetId="15">#REF!</definedName>
    <definedName name="________A10" localSheetId="12">#REF!</definedName>
    <definedName name="________A10">#REF!</definedName>
    <definedName name="________A11" localSheetId="4">#REF!</definedName>
    <definedName name="________A11" localSheetId="15">#REF!</definedName>
    <definedName name="________A11" localSheetId="12">#REF!</definedName>
    <definedName name="________A11">#REF!</definedName>
    <definedName name="________A12" localSheetId="4">#REF!</definedName>
    <definedName name="________A12" localSheetId="15">#REF!</definedName>
    <definedName name="________A12" localSheetId="12">#REF!</definedName>
    <definedName name="________A12">#REF!</definedName>
    <definedName name="________A13" localSheetId="4">#REF!</definedName>
    <definedName name="________A13" localSheetId="15">#REF!</definedName>
    <definedName name="________A13" localSheetId="12">#REF!</definedName>
    <definedName name="________A13">#REF!</definedName>
    <definedName name="________A14" localSheetId="4">#REF!</definedName>
    <definedName name="________A14" localSheetId="15">#REF!</definedName>
    <definedName name="________A14" localSheetId="12">#REF!</definedName>
    <definedName name="________A14">#REF!</definedName>
    <definedName name="________A15" localSheetId="4">#REF!</definedName>
    <definedName name="________A15" localSheetId="15">#REF!</definedName>
    <definedName name="________A15" localSheetId="12">#REF!</definedName>
    <definedName name="________A15">#REF!</definedName>
    <definedName name="________A16" localSheetId="4">#REF!</definedName>
    <definedName name="________A16" localSheetId="15">#REF!</definedName>
    <definedName name="________A16" localSheetId="12">#REF!</definedName>
    <definedName name="________A16">#REF!</definedName>
    <definedName name="________A17" localSheetId="4">#REF!</definedName>
    <definedName name="________A17" localSheetId="15">#REF!</definedName>
    <definedName name="________A17" localSheetId="12">#REF!</definedName>
    <definedName name="________A17">#REF!</definedName>
    <definedName name="________A19" localSheetId="4">#REF!</definedName>
    <definedName name="________A19" localSheetId="15">#REF!</definedName>
    <definedName name="________A19" localSheetId="12">#REF!</definedName>
    <definedName name="________A19">#REF!</definedName>
    <definedName name="________A2" localSheetId="4">#REF!</definedName>
    <definedName name="________A2" localSheetId="15">#REF!</definedName>
    <definedName name="________A2" localSheetId="12">#REF!</definedName>
    <definedName name="________A2">#REF!</definedName>
    <definedName name="________A20" localSheetId="4">#REF!</definedName>
    <definedName name="________A20" localSheetId="15">#REF!</definedName>
    <definedName name="________A20" localSheetId="12">#REF!</definedName>
    <definedName name="________A20">#REF!</definedName>
    <definedName name="________A21" localSheetId="4">#REF!</definedName>
    <definedName name="________A21" localSheetId="15">#REF!</definedName>
    <definedName name="________A21" localSheetId="12">#REF!</definedName>
    <definedName name="________A21">#REF!</definedName>
    <definedName name="________A22" localSheetId="4">#REF!</definedName>
    <definedName name="________A22" localSheetId="15">#REF!</definedName>
    <definedName name="________A22" localSheetId="12">#REF!</definedName>
    <definedName name="________A22">#REF!</definedName>
    <definedName name="________A23" localSheetId="4">#REF!</definedName>
    <definedName name="________A23" localSheetId="15">#REF!</definedName>
    <definedName name="________A23" localSheetId="12">#REF!</definedName>
    <definedName name="________A23">#REF!</definedName>
    <definedName name="________A24" localSheetId="4">#REF!</definedName>
    <definedName name="________A24" localSheetId="15">#REF!</definedName>
    <definedName name="________A24" localSheetId="12">#REF!</definedName>
    <definedName name="________A24">#REF!</definedName>
    <definedName name="________A25" localSheetId="4">#REF!</definedName>
    <definedName name="________A25" localSheetId="15">#REF!</definedName>
    <definedName name="________A25" localSheetId="12">#REF!</definedName>
    <definedName name="________A25">#REF!</definedName>
    <definedName name="________A3" localSheetId="4">#REF!</definedName>
    <definedName name="________A3" localSheetId="15">#REF!</definedName>
    <definedName name="________A3" localSheetId="12">#REF!</definedName>
    <definedName name="________A3">#REF!</definedName>
    <definedName name="________A4" localSheetId="4">#REF!</definedName>
    <definedName name="________A4" localSheetId="15">#REF!</definedName>
    <definedName name="________A4" localSheetId="12">#REF!</definedName>
    <definedName name="________A4">#REF!</definedName>
    <definedName name="________A5" localSheetId="4">#REF!</definedName>
    <definedName name="________A5" localSheetId="15">#REF!</definedName>
    <definedName name="________A5" localSheetId="12">#REF!</definedName>
    <definedName name="________A5">#REF!</definedName>
    <definedName name="________A6" localSheetId="4">#REF!</definedName>
    <definedName name="________A6" localSheetId="15">#REF!</definedName>
    <definedName name="________A6" localSheetId="12">#REF!</definedName>
    <definedName name="________A6">#REF!</definedName>
    <definedName name="________A7" localSheetId="4">#REF!</definedName>
    <definedName name="________A7" localSheetId="15">#REF!</definedName>
    <definedName name="________A7" localSheetId="12">#REF!</definedName>
    <definedName name="________A7">#REF!</definedName>
    <definedName name="________A9" localSheetId="4">#REF!</definedName>
    <definedName name="________A9" localSheetId="15">#REF!</definedName>
    <definedName name="________A9" localSheetId="12">#REF!</definedName>
    <definedName name="________A9">#REF!</definedName>
    <definedName name="________a999" localSheetId="4" hidden="1">{#N/A,#N/A,FALSE,"ANEXO3 99 ERA";#N/A,#N/A,FALSE,"ANEXO3 99 UBÁ2";#N/A,#N/A,FALSE,"ANEXO3 99 DTU";#N/A,#N/A,FALSE,"ANEXO3 99 RDR";#N/A,#N/A,FALSE,"ANEXO3 99 UBÁ4";#N/A,#N/A,FALSE,"ANEXO3 99 UBÁ6"}</definedName>
    <definedName name="_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_a999" hidden="1">{#N/A,#N/A,FALSE,"ANEXO3 99 ERA";#N/A,#N/A,FALSE,"ANEXO3 99 UBÁ2";#N/A,#N/A,FALSE,"ANEXO3 99 DTU";#N/A,#N/A,FALSE,"ANEXO3 99 RDR";#N/A,#N/A,FALSE,"ANEXO3 99 UBÁ4";#N/A,#N/A,FALSE,"ANEXO3 99 UBÁ6"}</definedName>
    <definedName name="________CAP20">#REF!</definedName>
    <definedName name="________esc15">#REF!</definedName>
    <definedName name="________esc4">#REF!</definedName>
    <definedName name="________esc6">#REF!</definedName>
    <definedName name="________Ext2">#REF!</definedName>
    <definedName name="________Fev1" localSheetId="4">#REF!</definedName>
    <definedName name="________Fev1" localSheetId="15">#REF!</definedName>
    <definedName name="________Fev1" localSheetId="12">#REF!</definedName>
    <definedName name="________Fev1">#REF!</definedName>
    <definedName name="________Jan1" localSheetId="4">#REF!</definedName>
    <definedName name="________Jan1" localSheetId="15">#REF!</definedName>
    <definedName name="________Jan1" localSheetId="12">#REF!</definedName>
    <definedName name="________Jan1">#REF!</definedName>
    <definedName name="________ki5">#REF!</definedName>
    <definedName name="________Mar1" localSheetId="4">#REF!</definedName>
    <definedName name="________Mar1" localSheetId="15">#REF!</definedName>
    <definedName name="________Mar1" localSheetId="12">#REF!</definedName>
    <definedName name="________Mar1">#REF!</definedName>
    <definedName name="________MOD01" localSheetId="4">#REF!</definedName>
    <definedName name="________MOD01" localSheetId="15">#REF!</definedName>
    <definedName name="________MOD01" localSheetId="12">#REF!</definedName>
    <definedName name="________MOD01">#REF!</definedName>
    <definedName name="________Obs1">#REF!</definedName>
    <definedName name="________Obs2">#REF!</definedName>
    <definedName name="________OUT98" localSheetId="4" hidden="1">{#N/A,#N/A,TRUE,"Serviços"}</definedName>
    <definedName name="________OUT98" localSheetId="6" hidden="1">{#N/A,#N/A,TRUE,"Serviços"}</definedName>
    <definedName name="________OUT98" localSheetId="3" hidden="1">{#N/A,#N/A,TRUE,"Serviços"}</definedName>
    <definedName name="________OUT98" hidden="1">{#N/A,#N/A,TRUE,"Serviços"}</definedName>
    <definedName name="________OUTTT98" localSheetId="4" hidden="1">{#N/A,#N/A,TRUE,"Serviços"}</definedName>
    <definedName name="________OUTTT98" localSheetId="6" hidden="1">{#N/A,#N/A,TRUE,"Serviços"}</definedName>
    <definedName name="________OUTTT98" localSheetId="3" hidden="1">{#N/A,#N/A,TRUE,"Serviços"}</definedName>
    <definedName name="________OUTTT98" hidden="1">{#N/A,#N/A,TRUE,"Serviços"}</definedName>
    <definedName name="________PL1">#REF!</definedName>
    <definedName name="________PL1_25">#REF!</definedName>
    <definedName name="________PNV2002">#REF!</definedName>
    <definedName name="________PNV2003">#REF!</definedName>
    <definedName name="________PNV2009">#REF!</definedName>
    <definedName name="________r">#REF!</definedName>
    <definedName name="________r_25">#REF!</definedName>
    <definedName name="________Rbv1">#REF!</definedName>
    <definedName name="________RP1" localSheetId="4">#REF!</definedName>
    <definedName name="________RP1" localSheetId="15">#REF!</definedName>
    <definedName name="________RP1" localSheetId="12">#REF!</definedName>
    <definedName name="________RP1">#REF!</definedName>
    <definedName name="________seg1">#REF!</definedName>
    <definedName name="________seg2">#REF!</definedName>
    <definedName name="________TB10">#REF!</definedName>
    <definedName name="________TCB5">#REF!</definedName>
    <definedName name="________tcc4">#REF!</definedName>
    <definedName name="________tt1">#N/A</definedName>
    <definedName name="_______A1" localSheetId="4">#REF!</definedName>
    <definedName name="_______A1" localSheetId="15">#REF!</definedName>
    <definedName name="_______A1" localSheetId="12">#REF!</definedName>
    <definedName name="_______A1">#REF!</definedName>
    <definedName name="_______A10" localSheetId="4">#REF!</definedName>
    <definedName name="_______A10" localSheetId="15">#REF!</definedName>
    <definedName name="_______A10" localSheetId="12">#REF!</definedName>
    <definedName name="_______A10">#REF!</definedName>
    <definedName name="_______A11" localSheetId="4">#REF!</definedName>
    <definedName name="_______A11" localSheetId="15">#REF!</definedName>
    <definedName name="_______A11" localSheetId="12">#REF!</definedName>
    <definedName name="_______A11">#REF!</definedName>
    <definedName name="_______A12" localSheetId="4">#REF!</definedName>
    <definedName name="_______A12" localSheetId="15">#REF!</definedName>
    <definedName name="_______A12" localSheetId="12">#REF!</definedName>
    <definedName name="_______A12">#REF!</definedName>
    <definedName name="_______A13" localSheetId="4">#REF!</definedName>
    <definedName name="_______A13" localSheetId="15">#REF!</definedName>
    <definedName name="_______A13" localSheetId="12">#REF!</definedName>
    <definedName name="_______A13">#REF!</definedName>
    <definedName name="_______A14" localSheetId="4">#REF!</definedName>
    <definedName name="_______A14" localSheetId="15">#REF!</definedName>
    <definedName name="_______A14" localSheetId="12">#REF!</definedName>
    <definedName name="_______A14">#REF!</definedName>
    <definedName name="_______A15" localSheetId="4">#REF!</definedName>
    <definedName name="_______A15" localSheetId="15">#REF!</definedName>
    <definedName name="_______A15" localSheetId="12">#REF!</definedName>
    <definedName name="_______A15">#REF!</definedName>
    <definedName name="_______A16" localSheetId="4">#REF!</definedName>
    <definedName name="_______A16" localSheetId="15">#REF!</definedName>
    <definedName name="_______A16" localSheetId="12">#REF!</definedName>
    <definedName name="_______A16">#REF!</definedName>
    <definedName name="_______A17" localSheetId="4">#REF!</definedName>
    <definedName name="_______A17" localSheetId="15">#REF!</definedName>
    <definedName name="_______A17" localSheetId="12">#REF!</definedName>
    <definedName name="_______A17">#REF!</definedName>
    <definedName name="_______A19" localSheetId="4">#REF!</definedName>
    <definedName name="_______A19" localSheetId="15">#REF!</definedName>
    <definedName name="_______A19" localSheetId="12">#REF!</definedName>
    <definedName name="_______A19">#REF!</definedName>
    <definedName name="_______A2" localSheetId="4">#REF!</definedName>
    <definedName name="_______A2" localSheetId="15">#REF!</definedName>
    <definedName name="_______A2" localSheetId="12">#REF!</definedName>
    <definedName name="_______A2">#REF!</definedName>
    <definedName name="_______A20" localSheetId="4">#REF!</definedName>
    <definedName name="_______A20" localSheetId="15">#REF!</definedName>
    <definedName name="_______A20" localSheetId="12">#REF!</definedName>
    <definedName name="_______A20">#REF!</definedName>
    <definedName name="_______A21" localSheetId="4">#REF!</definedName>
    <definedName name="_______A21" localSheetId="15">#REF!</definedName>
    <definedName name="_______A21" localSheetId="12">#REF!</definedName>
    <definedName name="_______A21">#REF!</definedName>
    <definedName name="_______A22" localSheetId="4">#REF!</definedName>
    <definedName name="_______A22" localSheetId="15">#REF!</definedName>
    <definedName name="_______A22" localSheetId="12">#REF!</definedName>
    <definedName name="_______A22">#REF!</definedName>
    <definedName name="_______A23" localSheetId="4">#REF!</definedName>
    <definedName name="_______A23" localSheetId="15">#REF!</definedName>
    <definedName name="_______A23" localSheetId="12">#REF!</definedName>
    <definedName name="_______A23">#REF!</definedName>
    <definedName name="_______A24" localSheetId="4">#REF!</definedName>
    <definedName name="_______A24" localSheetId="15">#REF!</definedName>
    <definedName name="_______A24" localSheetId="12">#REF!</definedName>
    <definedName name="_______A24">#REF!</definedName>
    <definedName name="_______A25" localSheetId="4">#REF!</definedName>
    <definedName name="_______A25" localSheetId="15">#REF!</definedName>
    <definedName name="_______A25" localSheetId="12">#REF!</definedName>
    <definedName name="_______A25">#REF!</definedName>
    <definedName name="_______A3" localSheetId="4">#REF!</definedName>
    <definedName name="_______A3" localSheetId="15">#REF!</definedName>
    <definedName name="_______A3" localSheetId="12">#REF!</definedName>
    <definedName name="_______A3">#REF!</definedName>
    <definedName name="_______A4" localSheetId="4">#REF!</definedName>
    <definedName name="_______A4" localSheetId="15">#REF!</definedName>
    <definedName name="_______A4" localSheetId="12">#REF!</definedName>
    <definedName name="_______A4">#REF!</definedName>
    <definedName name="_______A5" localSheetId="4">#REF!</definedName>
    <definedName name="_______A5" localSheetId="15">#REF!</definedName>
    <definedName name="_______A5" localSheetId="12">#REF!</definedName>
    <definedName name="_______A5">#REF!</definedName>
    <definedName name="_______A6" localSheetId="4">#REF!</definedName>
    <definedName name="_______A6" localSheetId="15">#REF!</definedName>
    <definedName name="_______A6" localSheetId="12">#REF!</definedName>
    <definedName name="_______A6">#REF!</definedName>
    <definedName name="_______A7" localSheetId="4">#REF!</definedName>
    <definedName name="_______A7" localSheetId="15">#REF!</definedName>
    <definedName name="_______A7" localSheetId="12">#REF!</definedName>
    <definedName name="_______A7">#REF!</definedName>
    <definedName name="_______A9" localSheetId="4">#REF!</definedName>
    <definedName name="_______A9" localSheetId="15">#REF!</definedName>
    <definedName name="_______A9" localSheetId="12">#REF!</definedName>
    <definedName name="_______A9">#REF!</definedName>
    <definedName name="_______a999" localSheetId="4" hidden="1">{#N/A,#N/A,FALSE,"ANEXO3 99 ERA";#N/A,#N/A,FALSE,"ANEXO3 99 UBÁ2";#N/A,#N/A,FALSE,"ANEXO3 99 DTU";#N/A,#N/A,FALSE,"ANEXO3 99 RDR";#N/A,#N/A,FALSE,"ANEXO3 99 UBÁ4";#N/A,#N/A,FALSE,"ANEXO3 99 UBÁ6"}</definedName>
    <definedName name="_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_a999" hidden="1">{#N/A,#N/A,FALSE,"ANEXO3 99 ERA";#N/A,#N/A,FALSE,"ANEXO3 99 UBÁ2";#N/A,#N/A,FALSE,"ANEXO3 99 DTU";#N/A,#N/A,FALSE,"ANEXO3 99 RDR";#N/A,#N/A,FALSE,"ANEXO3 99 UBÁ4";#N/A,#N/A,FALSE,"ANEXO3 99 UBÁ6"}</definedName>
    <definedName name="_______BDI10">#REF!</definedName>
    <definedName name="_______BDI11">#REF!</definedName>
    <definedName name="_______BDI12">#REF!</definedName>
    <definedName name="_______BDI13">#REF!</definedName>
    <definedName name="_______BDI14">#REF!</definedName>
    <definedName name="_______BDI2">#REF!</definedName>
    <definedName name="_______BDI3">#REF!</definedName>
    <definedName name="_______BDI4">#REF!</definedName>
    <definedName name="_______BDI5">#REF!</definedName>
    <definedName name="_______BDI6">#REF!</definedName>
    <definedName name="_______BDI7">#REF!</definedName>
    <definedName name="_______BDI8">#REF!</definedName>
    <definedName name="_______BDI9">#REF!</definedName>
    <definedName name="_______cab1">#REF!</definedName>
    <definedName name="_______CAP20">#REF!</definedName>
    <definedName name="_______esc15">#REF!</definedName>
    <definedName name="_______esc4">#REF!</definedName>
    <definedName name="_______esc6">#REF!</definedName>
    <definedName name="_______Ext2">#REF!</definedName>
    <definedName name="_______Fev1" localSheetId="4">#REF!</definedName>
    <definedName name="_______Fev1" localSheetId="15">#REF!</definedName>
    <definedName name="_______Fev1" localSheetId="12">#REF!</definedName>
    <definedName name="_______Fev1">#REF!</definedName>
    <definedName name="_______Jan1" localSheetId="4">#REF!</definedName>
    <definedName name="_______Jan1" localSheetId="15">#REF!</definedName>
    <definedName name="_______Jan1" localSheetId="12">#REF!</definedName>
    <definedName name="_______Jan1">#REF!</definedName>
    <definedName name="_______JAZ1">#REF!</definedName>
    <definedName name="_______JAZ11">#REF!</definedName>
    <definedName name="_______JAZ2">#REF!</definedName>
    <definedName name="_______JAZ22">#REF!</definedName>
    <definedName name="_______JAZ3">#REF!</definedName>
    <definedName name="_______JAZ33">#REF!</definedName>
    <definedName name="_______ki5">#REF!</definedName>
    <definedName name="_______KM406407">#REF!</definedName>
    <definedName name="_______kmf1">#REF!</definedName>
    <definedName name="_______kmf2">#REF!</definedName>
    <definedName name="_______kmi1">#REF!</definedName>
    <definedName name="_______Mar1" localSheetId="4">#REF!</definedName>
    <definedName name="_______Mar1" localSheetId="15">#REF!</definedName>
    <definedName name="_______Mar1" localSheetId="12">#REF!</definedName>
    <definedName name="_______Mar1">#REF!</definedName>
    <definedName name="_______MOD01" localSheetId="4">#REF!</definedName>
    <definedName name="_______MOD01" localSheetId="15">#REF!</definedName>
    <definedName name="_______MOD01" localSheetId="12">#REF!</definedName>
    <definedName name="_______MOD01">#REF!</definedName>
    <definedName name="_______Obs1">#REF!</definedName>
    <definedName name="_______Obs2">#REF!</definedName>
    <definedName name="_______OUT98" localSheetId="4" hidden="1">{#N/A,#N/A,TRUE,"Serviços"}</definedName>
    <definedName name="_______OUT98" localSheetId="6" hidden="1">{#N/A,#N/A,TRUE,"Serviços"}</definedName>
    <definedName name="_______OUT98" localSheetId="3" hidden="1">{#N/A,#N/A,TRUE,"Serviços"}</definedName>
    <definedName name="_______OUT98" hidden="1">{#N/A,#N/A,TRUE,"Serviços"}</definedName>
    <definedName name="_______OUT9888" localSheetId="4" hidden="1">{#N/A,#N/A,TRUE,"Serviços"}</definedName>
    <definedName name="_______OUT9888" localSheetId="6" hidden="1">{#N/A,#N/A,TRUE,"Serviços"}</definedName>
    <definedName name="_______OUT9888" localSheetId="3" hidden="1">{#N/A,#N/A,TRUE,"Serviços"}</definedName>
    <definedName name="_______OUT9888" hidden="1">{#N/A,#N/A,TRUE,"Serviços"}</definedName>
    <definedName name="_______PL1">#REF!</definedName>
    <definedName name="_______PNV2002">#REF!</definedName>
    <definedName name="_______PNV2003">#REF!</definedName>
    <definedName name="_______PNV2009">#REF!</definedName>
    <definedName name="_______r">#REF!</definedName>
    <definedName name="_______Rbv1">#REF!</definedName>
    <definedName name="_______RET1">#REF!</definedName>
    <definedName name="_______RP1" localSheetId="4">#REF!</definedName>
    <definedName name="_______RP1" localSheetId="15">#REF!</definedName>
    <definedName name="_______RP1" localSheetId="12">#REF!</definedName>
    <definedName name="_______RP1">#REF!</definedName>
    <definedName name="_______SE2">#REF!</definedName>
    <definedName name="_______seg1">#REF!</definedName>
    <definedName name="_______seg2">#REF!</definedName>
    <definedName name="_______TB10">#REF!</definedName>
    <definedName name="_______TCB5">#REF!</definedName>
    <definedName name="_______tcc4">#REF!</definedName>
    <definedName name="_______tt1">#N/A</definedName>
    <definedName name="______A1" localSheetId="4">#REF!</definedName>
    <definedName name="______A1" localSheetId="15">#REF!</definedName>
    <definedName name="______A1" localSheetId="12">#REF!</definedName>
    <definedName name="______A1">#REF!</definedName>
    <definedName name="______A10" localSheetId="4">#REF!</definedName>
    <definedName name="______A10" localSheetId="15">#REF!</definedName>
    <definedName name="______A10" localSheetId="12">#REF!</definedName>
    <definedName name="______A10">#REF!</definedName>
    <definedName name="______A11" localSheetId="4">#REF!</definedName>
    <definedName name="______A11" localSheetId="15">#REF!</definedName>
    <definedName name="______A11" localSheetId="12">#REF!</definedName>
    <definedName name="______A11">#REF!</definedName>
    <definedName name="______A12" localSheetId="4">#REF!</definedName>
    <definedName name="______A12" localSheetId="15">#REF!</definedName>
    <definedName name="______A12" localSheetId="12">#REF!</definedName>
    <definedName name="______A12">#REF!</definedName>
    <definedName name="______A13" localSheetId="4">#REF!</definedName>
    <definedName name="______A13" localSheetId="15">#REF!</definedName>
    <definedName name="______A13" localSheetId="12">#REF!</definedName>
    <definedName name="______A13">#REF!</definedName>
    <definedName name="______A14" localSheetId="4">#REF!</definedName>
    <definedName name="______A14" localSheetId="15">#REF!</definedName>
    <definedName name="______A14" localSheetId="12">#REF!</definedName>
    <definedName name="______A14">#REF!</definedName>
    <definedName name="______A15" localSheetId="4">#REF!</definedName>
    <definedName name="______A15" localSheetId="15">#REF!</definedName>
    <definedName name="______A15" localSheetId="12">#REF!</definedName>
    <definedName name="______A15">#REF!</definedName>
    <definedName name="______A16" localSheetId="4">#REF!</definedName>
    <definedName name="______A16" localSheetId="15">#REF!</definedName>
    <definedName name="______A16" localSheetId="12">#REF!</definedName>
    <definedName name="______A16">#REF!</definedName>
    <definedName name="______A17" localSheetId="4">#REF!</definedName>
    <definedName name="______A17" localSheetId="15">#REF!</definedName>
    <definedName name="______A17" localSheetId="12">#REF!</definedName>
    <definedName name="______A17">#REF!</definedName>
    <definedName name="______A19" localSheetId="4">#REF!</definedName>
    <definedName name="______A19" localSheetId="15">#REF!</definedName>
    <definedName name="______A19" localSheetId="12">#REF!</definedName>
    <definedName name="______A19">#REF!</definedName>
    <definedName name="______A2" localSheetId="4">#REF!</definedName>
    <definedName name="______A2" localSheetId="15">#REF!</definedName>
    <definedName name="______A2" localSheetId="12">#REF!</definedName>
    <definedName name="______A2">#REF!</definedName>
    <definedName name="______A20" localSheetId="4">#REF!</definedName>
    <definedName name="______A20" localSheetId="15">#REF!</definedName>
    <definedName name="______A20" localSheetId="12">#REF!</definedName>
    <definedName name="______A20">#REF!</definedName>
    <definedName name="______A21" localSheetId="4">#REF!</definedName>
    <definedName name="______A21" localSheetId="15">#REF!</definedName>
    <definedName name="______A21" localSheetId="12">#REF!</definedName>
    <definedName name="______A21">#REF!</definedName>
    <definedName name="______A22" localSheetId="4">#REF!</definedName>
    <definedName name="______A22" localSheetId="15">#REF!</definedName>
    <definedName name="______A22" localSheetId="12">#REF!</definedName>
    <definedName name="______A22">#REF!</definedName>
    <definedName name="______A23" localSheetId="4">#REF!</definedName>
    <definedName name="______A23" localSheetId="15">#REF!</definedName>
    <definedName name="______A23" localSheetId="12">#REF!</definedName>
    <definedName name="______A23">#REF!</definedName>
    <definedName name="______A24" localSheetId="4">#REF!</definedName>
    <definedName name="______A24" localSheetId="15">#REF!</definedName>
    <definedName name="______A24" localSheetId="12">#REF!</definedName>
    <definedName name="______A24">#REF!</definedName>
    <definedName name="______A25" localSheetId="4">#REF!</definedName>
    <definedName name="______A25" localSheetId="15">#REF!</definedName>
    <definedName name="______A25" localSheetId="12">#REF!</definedName>
    <definedName name="______A25">#REF!</definedName>
    <definedName name="______A3" localSheetId="4">#REF!</definedName>
    <definedName name="______A3" localSheetId="15">#REF!</definedName>
    <definedName name="______A3" localSheetId="12">#REF!</definedName>
    <definedName name="______A3">#REF!</definedName>
    <definedName name="______A4" localSheetId="4">#REF!</definedName>
    <definedName name="______A4" localSheetId="15">#REF!</definedName>
    <definedName name="______A4" localSheetId="12">#REF!</definedName>
    <definedName name="______A4">#REF!</definedName>
    <definedName name="______A5" localSheetId="4">#REF!</definedName>
    <definedName name="______A5" localSheetId="15">#REF!</definedName>
    <definedName name="______A5" localSheetId="12">#REF!</definedName>
    <definedName name="______A5">#REF!</definedName>
    <definedName name="______A6" localSheetId="4">#REF!</definedName>
    <definedName name="______A6" localSheetId="15">#REF!</definedName>
    <definedName name="______A6" localSheetId="12">#REF!</definedName>
    <definedName name="______A6">#REF!</definedName>
    <definedName name="______A7" localSheetId="4">#REF!</definedName>
    <definedName name="______A7" localSheetId="15">#REF!</definedName>
    <definedName name="______A7" localSheetId="12">#REF!</definedName>
    <definedName name="______A7">#REF!</definedName>
    <definedName name="______A9" localSheetId="4">#REF!</definedName>
    <definedName name="______A9" localSheetId="15">#REF!</definedName>
    <definedName name="______A9" localSheetId="12">#REF!</definedName>
    <definedName name="______A9">#REF!</definedName>
    <definedName name="______a999" localSheetId="4" hidden="1">{#N/A,#N/A,FALSE,"ANEXO3 99 ERA";#N/A,#N/A,FALSE,"ANEXO3 99 UBÁ2";#N/A,#N/A,FALSE,"ANEXO3 99 DTU";#N/A,#N/A,FALSE,"ANEXO3 99 RDR";#N/A,#N/A,FALSE,"ANEXO3 99 UBÁ4";#N/A,#N/A,FALSE,"ANEXO3 99 UBÁ6"}</definedName>
    <definedName name="_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_a999" hidden="1">{#N/A,#N/A,FALSE,"ANEXO3 99 ERA";#N/A,#N/A,FALSE,"ANEXO3 99 UBÁ2";#N/A,#N/A,FALSE,"ANEXO3 99 DTU";#N/A,#N/A,FALSE,"ANEXO3 99 RDR";#N/A,#N/A,FALSE,"ANEXO3 99 UBÁ4";#N/A,#N/A,FALSE,"ANEXO3 99 UBÁ6"}</definedName>
    <definedName name="______cab1">#REF!</definedName>
    <definedName name="______CAP20">#REF!</definedName>
    <definedName name="______esc15">#REF!</definedName>
    <definedName name="______esc4">#REF!</definedName>
    <definedName name="______esc6">#REF!</definedName>
    <definedName name="______Ext2">#REF!</definedName>
    <definedName name="______Fev1" localSheetId="4">#REF!</definedName>
    <definedName name="______Fev1" localSheetId="15">#REF!</definedName>
    <definedName name="______Fev1" localSheetId="12">#REF!</definedName>
    <definedName name="______Fev1">#REF!</definedName>
    <definedName name="______Jan1" localSheetId="4">#REF!</definedName>
    <definedName name="______Jan1" localSheetId="15">#REF!</definedName>
    <definedName name="______Jan1" localSheetId="12">#REF!</definedName>
    <definedName name="______Jan1">#REF!</definedName>
    <definedName name="______JAZ1">#REF!</definedName>
    <definedName name="______JAZ11">#REF!</definedName>
    <definedName name="______JAZ2">#REF!</definedName>
    <definedName name="______JAZ22">#REF!</definedName>
    <definedName name="______JAZ3">#REF!</definedName>
    <definedName name="______JAZ33">#REF!</definedName>
    <definedName name="______ki5">#REF!</definedName>
    <definedName name="______KM406407">#REF!</definedName>
    <definedName name="______kmf1">#REF!</definedName>
    <definedName name="______kmf2">#REF!</definedName>
    <definedName name="______kmi1">#REF!</definedName>
    <definedName name="______Mar1" localSheetId="4">#REF!</definedName>
    <definedName name="______Mar1" localSheetId="15">#REF!</definedName>
    <definedName name="______Mar1" localSheetId="12">#REF!</definedName>
    <definedName name="______Mar1">#REF!</definedName>
    <definedName name="______MOD01" localSheetId="4">#REF!</definedName>
    <definedName name="______MOD01" localSheetId="15">#REF!</definedName>
    <definedName name="______MOD01" localSheetId="12">#REF!</definedName>
    <definedName name="______MOD01">#REF!</definedName>
    <definedName name="______Obs1">#REF!</definedName>
    <definedName name="______Obs2">#REF!</definedName>
    <definedName name="______OUT98" localSheetId="4" hidden="1">{#N/A,#N/A,TRUE,"Serviços"}</definedName>
    <definedName name="______OUT98" localSheetId="6" hidden="1">{#N/A,#N/A,TRUE,"Serviços"}</definedName>
    <definedName name="______OUT98" localSheetId="3" hidden="1">{#N/A,#N/A,TRUE,"Serviços"}</definedName>
    <definedName name="______OUT98" hidden="1">{#N/A,#N/A,TRUE,"Serviços"}</definedName>
    <definedName name="______OUTT98888" localSheetId="4" hidden="1">{#N/A,#N/A,TRUE,"Serviços"}</definedName>
    <definedName name="______OUTT98888" localSheetId="6" hidden="1">{#N/A,#N/A,TRUE,"Serviços"}</definedName>
    <definedName name="______OUTT98888" localSheetId="3" hidden="1">{#N/A,#N/A,TRUE,"Serviços"}</definedName>
    <definedName name="______OUTT98888" hidden="1">{#N/A,#N/A,TRUE,"Serviços"}</definedName>
    <definedName name="______PL1">#REF!</definedName>
    <definedName name="______PNV2002">#REF!</definedName>
    <definedName name="______PNV2003">#REF!</definedName>
    <definedName name="______PNV2009">#REF!</definedName>
    <definedName name="______r">#REF!</definedName>
    <definedName name="______Rbv1">#REF!</definedName>
    <definedName name="______RET1">#REF!</definedName>
    <definedName name="______RP1" localSheetId="4">#REF!</definedName>
    <definedName name="______RP1" localSheetId="15">#REF!</definedName>
    <definedName name="______RP1" localSheetId="12">#REF!</definedName>
    <definedName name="______RP1">#REF!</definedName>
    <definedName name="______seg1">#REF!</definedName>
    <definedName name="______seg2">#REF!</definedName>
    <definedName name="______TB10">#REF!</definedName>
    <definedName name="______TCB5">#REF!</definedName>
    <definedName name="______tcc4">#REF!</definedName>
    <definedName name="______tt1">#N/A</definedName>
    <definedName name="_____A1" localSheetId="4">#REF!</definedName>
    <definedName name="_____A1" localSheetId="15">#REF!</definedName>
    <definedName name="_____A1" localSheetId="12">#REF!</definedName>
    <definedName name="_____A1">#REF!</definedName>
    <definedName name="_____A10" localSheetId="4">#REF!</definedName>
    <definedName name="_____A10" localSheetId="15">#REF!</definedName>
    <definedName name="_____A10" localSheetId="12">#REF!</definedName>
    <definedName name="_____A10">#REF!</definedName>
    <definedName name="_____A11" localSheetId="4">#REF!</definedName>
    <definedName name="_____A11" localSheetId="15">#REF!</definedName>
    <definedName name="_____A11" localSheetId="12">#REF!</definedName>
    <definedName name="_____A11">#REF!</definedName>
    <definedName name="_____A12" localSheetId="4">#REF!</definedName>
    <definedName name="_____A12" localSheetId="15">#REF!</definedName>
    <definedName name="_____A12" localSheetId="12">#REF!</definedName>
    <definedName name="_____A12">#REF!</definedName>
    <definedName name="_____A13" localSheetId="4">#REF!</definedName>
    <definedName name="_____A13" localSheetId="15">#REF!</definedName>
    <definedName name="_____A13" localSheetId="12">#REF!</definedName>
    <definedName name="_____A13">#REF!</definedName>
    <definedName name="_____A14" localSheetId="4">#REF!</definedName>
    <definedName name="_____A14" localSheetId="15">#REF!</definedName>
    <definedName name="_____A14" localSheetId="12">#REF!</definedName>
    <definedName name="_____A14">#REF!</definedName>
    <definedName name="_____A15" localSheetId="4">#REF!</definedName>
    <definedName name="_____A15" localSheetId="15">#REF!</definedName>
    <definedName name="_____A15" localSheetId="12">#REF!</definedName>
    <definedName name="_____A15">#REF!</definedName>
    <definedName name="_____A16" localSheetId="4">#REF!</definedName>
    <definedName name="_____A16" localSheetId="15">#REF!</definedName>
    <definedName name="_____A16" localSheetId="12">#REF!</definedName>
    <definedName name="_____A16">#REF!</definedName>
    <definedName name="_____A17" localSheetId="4">#REF!</definedName>
    <definedName name="_____A17" localSheetId="15">#REF!</definedName>
    <definedName name="_____A17" localSheetId="12">#REF!</definedName>
    <definedName name="_____A17">#REF!</definedName>
    <definedName name="_____A19" localSheetId="4">#REF!</definedName>
    <definedName name="_____A19" localSheetId="15">#REF!</definedName>
    <definedName name="_____A19" localSheetId="12">#REF!</definedName>
    <definedName name="_____A19">#REF!</definedName>
    <definedName name="_____A2" localSheetId="4">#REF!</definedName>
    <definedName name="_____A2" localSheetId="15">#REF!</definedName>
    <definedName name="_____A2" localSheetId="12">#REF!</definedName>
    <definedName name="_____A2">#REF!</definedName>
    <definedName name="_____A20" localSheetId="4">#REF!</definedName>
    <definedName name="_____A20" localSheetId="15">#REF!</definedName>
    <definedName name="_____A20" localSheetId="12">#REF!</definedName>
    <definedName name="_____A20">#REF!</definedName>
    <definedName name="_____A21" localSheetId="4">#REF!</definedName>
    <definedName name="_____A21" localSheetId="15">#REF!</definedName>
    <definedName name="_____A21" localSheetId="12">#REF!</definedName>
    <definedName name="_____A21">#REF!</definedName>
    <definedName name="_____A22" localSheetId="4">#REF!</definedName>
    <definedName name="_____A22" localSheetId="15">#REF!</definedName>
    <definedName name="_____A22" localSheetId="12">#REF!</definedName>
    <definedName name="_____A22">#REF!</definedName>
    <definedName name="_____A23" localSheetId="4">#REF!</definedName>
    <definedName name="_____A23" localSheetId="15">#REF!</definedName>
    <definedName name="_____A23" localSheetId="12">#REF!</definedName>
    <definedName name="_____A23">#REF!</definedName>
    <definedName name="_____A24" localSheetId="4">#REF!</definedName>
    <definedName name="_____A24" localSheetId="15">#REF!</definedName>
    <definedName name="_____A24" localSheetId="12">#REF!</definedName>
    <definedName name="_____A24">#REF!</definedName>
    <definedName name="_____A25" localSheetId="4">#REF!</definedName>
    <definedName name="_____A25" localSheetId="15">#REF!</definedName>
    <definedName name="_____A25" localSheetId="12">#REF!</definedName>
    <definedName name="_____A25">#REF!</definedName>
    <definedName name="_____A3" localSheetId="4">#REF!</definedName>
    <definedName name="_____A3" localSheetId="15">#REF!</definedName>
    <definedName name="_____A3" localSheetId="12">#REF!</definedName>
    <definedName name="_____A3">#REF!</definedName>
    <definedName name="_____A4" localSheetId="4">#REF!</definedName>
    <definedName name="_____A4" localSheetId="15">#REF!</definedName>
    <definedName name="_____A4" localSheetId="12">#REF!</definedName>
    <definedName name="_____A4">#REF!</definedName>
    <definedName name="_____A5" localSheetId="4">#REF!</definedName>
    <definedName name="_____A5" localSheetId="15">#REF!</definedName>
    <definedName name="_____A5" localSheetId="12">#REF!</definedName>
    <definedName name="_____A5">#REF!</definedName>
    <definedName name="_____A6" localSheetId="4">#REF!</definedName>
    <definedName name="_____A6" localSheetId="15">#REF!</definedName>
    <definedName name="_____A6" localSheetId="12">#REF!</definedName>
    <definedName name="_____A6">#REF!</definedName>
    <definedName name="_____A7" localSheetId="4">#REF!</definedName>
    <definedName name="_____A7" localSheetId="15">#REF!</definedName>
    <definedName name="_____A7" localSheetId="12">#REF!</definedName>
    <definedName name="_____A7">#REF!</definedName>
    <definedName name="_____A9" localSheetId="4">#REF!</definedName>
    <definedName name="_____A9" localSheetId="15">#REF!</definedName>
    <definedName name="_____A9" localSheetId="12">#REF!</definedName>
    <definedName name="_____A9">#REF!</definedName>
    <definedName name="_____a999" localSheetId="4" hidden="1">{#N/A,#N/A,FALSE,"ANEXO3 99 ERA";#N/A,#N/A,FALSE,"ANEXO3 99 UBÁ2";#N/A,#N/A,FALSE,"ANEXO3 99 DTU";#N/A,#N/A,FALSE,"ANEXO3 99 RDR";#N/A,#N/A,FALSE,"ANEXO3 99 UBÁ4";#N/A,#N/A,FALSE,"ANEXO3 99 UBÁ6"}</definedName>
    <definedName name="_____a999" localSheetId="6" hidden="1">{#N/A,#N/A,FALSE,"ANEXO3 99 ERA";#N/A,#N/A,FALSE,"ANEXO3 99 UBÁ2";#N/A,#N/A,FALSE,"ANEXO3 99 DTU";#N/A,#N/A,FALSE,"ANEXO3 99 RDR";#N/A,#N/A,FALSE,"ANEXO3 99 UBÁ4";#N/A,#N/A,FALSE,"ANEXO3 99 UBÁ6"}</definedName>
    <definedName name="_____a999" hidden="1">{#N/A,#N/A,FALSE,"ANEXO3 99 ERA";#N/A,#N/A,FALSE,"ANEXO3 99 UBÁ2";#N/A,#N/A,FALSE,"ANEXO3 99 DTU";#N/A,#N/A,FALSE,"ANEXO3 99 RDR";#N/A,#N/A,FALSE,"ANEXO3 99 UBÁ4";#N/A,#N/A,FALSE,"ANEXO3 99 UBÁ6"}</definedName>
    <definedName name="_____BDI10">#REF!</definedName>
    <definedName name="_____BDI11">#REF!</definedName>
    <definedName name="_____BDI12">#REF!</definedName>
    <definedName name="_____BDI13">#REF!</definedName>
    <definedName name="_____BDI14">#REF!</definedName>
    <definedName name="_____BDI2">#REF!</definedName>
    <definedName name="_____BDI3">#REF!</definedName>
    <definedName name="_____BDI4">#REF!</definedName>
    <definedName name="_____BDI5">#REF!</definedName>
    <definedName name="_____BDI6">#REF!</definedName>
    <definedName name="_____BDI7">#REF!</definedName>
    <definedName name="_____BDI8">#REF!</definedName>
    <definedName name="_____BDI9">#REF!</definedName>
    <definedName name="_____cab1">#REF!</definedName>
    <definedName name="_____CAP20">#REF!</definedName>
    <definedName name="_____esc15">#REF!</definedName>
    <definedName name="_____esc4">#REF!</definedName>
    <definedName name="_____esc6">#REF!</definedName>
    <definedName name="_____Ext2">#REF!</definedName>
    <definedName name="_____Fev1" localSheetId="4">#REF!</definedName>
    <definedName name="_____Fev1" localSheetId="15">#REF!</definedName>
    <definedName name="_____Fev1" localSheetId="12">#REF!</definedName>
    <definedName name="_____Fev1">#REF!</definedName>
    <definedName name="_____I_1_7">#REF!</definedName>
    <definedName name="_____Jan1" localSheetId="4">#REF!</definedName>
    <definedName name="_____Jan1" localSheetId="15">#REF!</definedName>
    <definedName name="_____Jan1" localSheetId="12">#REF!</definedName>
    <definedName name="_____Jan1">#REF!</definedName>
    <definedName name="_____JAZ1">#REF!</definedName>
    <definedName name="_____JAZ11">#REF!</definedName>
    <definedName name="_____JAZ2">#REF!</definedName>
    <definedName name="_____JAZ22">#REF!</definedName>
    <definedName name="_____JAZ3">#REF!</definedName>
    <definedName name="_____JAZ33">#REF!</definedName>
    <definedName name="_____ki5">#REF!</definedName>
    <definedName name="_____KM406407">#REF!</definedName>
    <definedName name="_____kmf1">#REF!</definedName>
    <definedName name="_____kmf2">#REF!</definedName>
    <definedName name="_____kmi1">#REF!</definedName>
    <definedName name="_____kmi2">#REF!</definedName>
    <definedName name="_____Mar1" localSheetId="4">#REF!</definedName>
    <definedName name="_____Mar1" localSheetId="15">#REF!</definedName>
    <definedName name="_____Mar1" localSheetId="12">#REF!</definedName>
    <definedName name="_____Mar1">#REF!</definedName>
    <definedName name="_____MOD01" localSheetId="4">#REF!</definedName>
    <definedName name="_____MOD01" localSheetId="15">#REF!</definedName>
    <definedName name="_____MOD01" localSheetId="12">#REF!</definedName>
    <definedName name="_____MOD01">#REF!</definedName>
    <definedName name="_____Obs1">#REF!</definedName>
    <definedName name="_____Obs2">#REF!</definedName>
    <definedName name="_____OUT98" localSheetId="4" hidden="1">{#N/A,#N/A,TRUE,"Serviços"}</definedName>
    <definedName name="_____OUT98" localSheetId="6" hidden="1">{#N/A,#N/A,TRUE,"Serviços"}</definedName>
    <definedName name="_____OUT98" localSheetId="3" hidden="1">{#N/A,#N/A,TRUE,"Serviços"}</definedName>
    <definedName name="_____OUT98" hidden="1">{#N/A,#N/A,TRUE,"Serviços"}</definedName>
    <definedName name="_____OUTTT988" localSheetId="4" hidden="1">{#N/A,#N/A,TRUE,"Serviços"}</definedName>
    <definedName name="_____OUTTT988" localSheetId="6" hidden="1">{#N/A,#N/A,TRUE,"Serviços"}</definedName>
    <definedName name="_____OUTTT988" localSheetId="3" hidden="1">{#N/A,#N/A,TRUE,"Serviços"}</definedName>
    <definedName name="_____OUTTT988" hidden="1">{#N/A,#N/A,TRUE,"Serviços"}</definedName>
    <definedName name="_____PL1">#REF!</definedName>
    <definedName name="_____PNV2002">#REF!</definedName>
    <definedName name="_____PNV2003">#REF!</definedName>
    <definedName name="_____PNV2009">#REF!</definedName>
    <definedName name="_____r">#REF!</definedName>
    <definedName name="_____Rbv1">#REF!</definedName>
    <definedName name="_____RET1">#REF!</definedName>
    <definedName name="_____RP1" localSheetId="4">#REF!</definedName>
    <definedName name="_____RP1" localSheetId="15">#REF!</definedName>
    <definedName name="_____RP1" localSheetId="12">#REF!</definedName>
    <definedName name="_____RP1">#REF!</definedName>
    <definedName name="_____SE2">#REF!</definedName>
    <definedName name="_____TB10">#REF!</definedName>
    <definedName name="_____TCB5">#REF!</definedName>
    <definedName name="_____tcc4">#REF!</definedName>
    <definedName name="_____tt1">#N/A</definedName>
    <definedName name="____A1" localSheetId="4">#REF!</definedName>
    <definedName name="____A1" localSheetId="15">#REF!</definedName>
    <definedName name="____A1" localSheetId="12">#REF!</definedName>
    <definedName name="____A1">#REF!</definedName>
    <definedName name="____A10" localSheetId="4">#REF!</definedName>
    <definedName name="____A10" localSheetId="15">#REF!</definedName>
    <definedName name="____A10" localSheetId="12">#REF!</definedName>
    <definedName name="____A10">#REF!</definedName>
    <definedName name="____A11" localSheetId="4">#REF!</definedName>
    <definedName name="____A11" localSheetId="15">#REF!</definedName>
    <definedName name="____A11" localSheetId="12">#REF!</definedName>
    <definedName name="____A11">#REF!</definedName>
    <definedName name="____A12" localSheetId="4">#REF!</definedName>
    <definedName name="____A12" localSheetId="15">#REF!</definedName>
    <definedName name="____A12" localSheetId="12">#REF!</definedName>
    <definedName name="____A12">#REF!</definedName>
    <definedName name="____A13" localSheetId="4">#REF!</definedName>
    <definedName name="____A13" localSheetId="15">#REF!</definedName>
    <definedName name="____A13" localSheetId="12">#REF!</definedName>
    <definedName name="____A13">#REF!</definedName>
    <definedName name="____A14" localSheetId="4">#REF!</definedName>
    <definedName name="____A14" localSheetId="15">#REF!</definedName>
    <definedName name="____A14" localSheetId="12">#REF!</definedName>
    <definedName name="____A14">#REF!</definedName>
    <definedName name="____A15" localSheetId="4">#REF!</definedName>
    <definedName name="____A15" localSheetId="15">#REF!</definedName>
    <definedName name="____A15" localSheetId="12">#REF!</definedName>
    <definedName name="____A15">#REF!</definedName>
    <definedName name="____A16" localSheetId="4">#REF!</definedName>
    <definedName name="____A16" localSheetId="15">#REF!</definedName>
    <definedName name="____A16" localSheetId="12">#REF!</definedName>
    <definedName name="____A16">#REF!</definedName>
    <definedName name="____A17" localSheetId="4">#REF!</definedName>
    <definedName name="____A17" localSheetId="15">#REF!</definedName>
    <definedName name="____A17" localSheetId="12">#REF!</definedName>
    <definedName name="____A17">#REF!</definedName>
    <definedName name="____A19" localSheetId="4">#REF!</definedName>
    <definedName name="____A19" localSheetId="15">#REF!</definedName>
    <definedName name="____A19" localSheetId="12">#REF!</definedName>
    <definedName name="____A19">#REF!</definedName>
    <definedName name="____A2" localSheetId="4">#REF!</definedName>
    <definedName name="____A2" localSheetId="15">#REF!</definedName>
    <definedName name="____A2" localSheetId="12">#REF!</definedName>
    <definedName name="____A2">#REF!</definedName>
    <definedName name="____A20" localSheetId="4">#REF!</definedName>
    <definedName name="____A20" localSheetId="15">#REF!</definedName>
    <definedName name="____A20" localSheetId="12">#REF!</definedName>
    <definedName name="____A20">#REF!</definedName>
    <definedName name="____A21" localSheetId="4">#REF!</definedName>
    <definedName name="____A21" localSheetId="15">#REF!</definedName>
    <definedName name="____A21" localSheetId="12">#REF!</definedName>
    <definedName name="____A21">#REF!</definedName>
    <definedName name="____A22" localSheetId="4">#REF!</definedName>
    <definedName name="____A22" localSheetId="15">#REF!</definedName>
    <definedName name="____A22" localSheetId="12">#REF!</definedName>
    <definedName name="____A22">#REF!</definedName>
    <definedName name="____A23" localSheetId="4">#REF!</definedName>
    <definedName name="____A23" localSheetId="15">#REF!</definedName>
    <definedName name="____A23" localSheetId="12">#REF!</definedName>
    <definedName name="____A23">#REF!</definedName>
    <definedName name="____A24" localSheetId="4">#REF!</definedName>
    <definedName name="____A24" localSheetId="15">#REF!</definedName>
    <definedName name="____A24" localSheetId="12">#REF!</definedName>
    <definedName name="____A24">#REF!</definedName>
    <definedName name="____A25" localSheetId="4">#REF!</definedName>
    <definedName name="____A25" localSheetId="15">#REF!</definedName>
    <definedName name="____A25" localSheetId="12">#REF!</definedName>
    <definedName name="____A25">#REF!</definedName>
    <definedName name="____A3" localSheetId="4">#REF!</definedName>
    <definedName name="____A3" localSheetId="15">#REF!</definedName>
    <definedName name="____A3" localSheetId="12">#REF!</definedName>
    <definedName name="____A3">#REF!</definedName>
    <definedName name="____A4" localSheetId="4">#REF!</definedName>
    <definedName name="____A4" localSheetId="15">#REF!</definedName>
    <definedName name="____A4" localSheetId="12">#REF!</definedName>
    <definedName name="____A4">#REF!</definedName>
    <definedName name="____A5" localSheetId="4">#REF!</definedName>
    <definedName name="____A5" localSheetId="15">#REF!</definedName>
    <definedName name="____A5" localSheetId="12">#REF!</definedName>
    <definedName name="____A5">#REF!</definedName>
    <definedName name="____A6" localSheetId="4">#REF!</definedName>
    <definedName name="____A6" localSheetId="15">#REF!</definedName>
    <definedName name="____A6" localSheetId="12">#REF!</definedName>
    <definedName name="____A6">#REF!</definedName>
    <definedName name="____A7" localSheetId="4">#REF!</definedName>
    <definedName name="____A7" localSheetId="15">#REF!</definedName>
    <definedName name="____A7" localSheetId="12">#REF!</definedName>
    <definedName name="____A7">#REF!</definedName>
    <definedName name="____A9" localSheetId="4">#REF!</definedName>
    <definedName name="____A9" localSheetId="15">#REF!</definedName>
    <definedName name="____A9" localSheetId="12">#REF!</definedName>
    <definedName name="____A9">#REF!</definedName>
    <definedName name="____a999" localSheetId="4" hidden="1">{#N/A,#N/A,FALSE,"ANEXO3 99 ERA";#N/A,#N/A,FALSE,"ANEXO3 99 UBÁ2";#N/A,#N/A,FALSE,"ANEXO3 99 DTU";#N/A,#N/A,FALSE,"ANEXO3 99 RDR";#N/A,#N/A,FALSE,"ANEXO3 99 UBÁ4";#N/A,#N/A,FALSE,"ANEXO3 99 UBÁ6"}</definedName>
    <definedName name="____a999" localSheetId="6" hidden="1">{#N/A,#N/A,FALSE,"ANEXO3 99 ERA";#N/A,#N/A,FALSE,"ANEXO3 99 UBÁ2";#N/A,#N/A,FALSE,"ANEXO3 99 DTU";#N/A,#N/A,FALSE,"ANEXO3 99 RDR";#N/A,#N/A,FALSE,"ANEXO3 99 UBÁ4";#N/A,#N/A,FALSE,"ANEXO3 99 UBÁ6"}</definedName>
    <definedName name="____a999" hidden="1">{#N/A,#N/A,FALSE,"ANEXO3 99 ERA";#N/A,#N/A,FALSE,"ANEXO3 99 UBÁ2";#N/A,#N/A,FALSE,"ANEXO3 99 DTU";#N/A,#N/A,FALSE,"ANEXO3 99 RDR";#N/A,#N/A,FALSE,"ANEXO3 99 UBÁ4";#N/A,#N/A,FALSE,"ANEXO3 99 UBÁ6"}</definedName>
    <definedName name="____adm1" localSheetId="4" hidden="1">{"'Índice'!$A$1:$K$49"}</definedName>
    <definedName name="____adm1" localSheetId="6" hidden="1">{"'Índice'!$A$1:$K$49"}</definedName>
    <definedName name="____adm1" hidden="1">{"'Índice'!$A$1:$K$49"}</definedName>
    <definedName name="____adm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BDI1">#REF!</definedName>
    <definedName name="____cab1">#REF!</definedName>
    <definedName name="____CAP20">#REF!</definedName>
    <definedName name="____ELE1">#REF!</definedName>
    <definedName name="____ELE2">#REF!</definedName>
    <definedName name="____ELE3">#REF!</definedName>
    <definedName name="____esc15">#REF!</definedName>
    <definedName name="____esc4">#REF!</definedName>
    <definedName name="____esc6">#REF!</definedName>
    <definedName name="____Ext2">#REF!</definedName>
    <definedName name="____ext293">#REF!</definedName>
    <definedName name="____ext471">#REF!</definedName>
    <definedName name="____Fev1" localSheetId="4">#REF!</definedName>
    <definedName name="____Fev1" localSheetId="15">#REF!</definedName>
    <definedName name="____Fev1" localSheetId="12">#REF!</definedName>
    <definedName name="____Fev1">#REF!</definedName>
    <definedName name="____I_1">#REF!</definedName>
    <definedName name="____Jan1" localSheetId="4">#REF!</definedName>
    <definedName name="____Jan1" localSheetId="15">#REF!</definedName>
    <definedName name="____Jan1" localSheetId="12">#REF!</definedName>
    <definedName name="____Jan1">#REF!</definedName>
    <definedName name="____JAZ1">#REF!</definedName>
    <definedName name="____JAZ11">#REF!</definedName>
    <definedName name="____JAZ2">#REF!</definedName>
    <definedName name="____JAZ22">#REF!</definedName>
    <definedName name="____JAZ3">#REF!</definedName>
    <definedName name="____JAZ33">#REF!</definedName>
    <definedName name="____ki5">#REF!</definedName>
    <definedName name="____KM406407">#REF!</definedName>
    <definedName name="____kmf1">#REF!</definedName>
    <definedName name="____kmf2">#REF!</definedName>
    <definedName name="____Kmf293">#REF!</definedName>
    <definedName name="____Kmf471">#REF!</definedName>
    <definedName name="____kmi1">#REF!</definedName>
    <definedName name="____kmi2">#REF!</definedName>
    <definedName name="____Kmi293">#REF!</definedName>
    <definedName name="____Kmi471">#REF!</definedName>
    <definedName name="____Mar1" localSheetId="4">#REF!</definedName>
    <definedName name="____Mar1" localSheetId="15">#REF!</definedName>
    <definedName name="____Mar1" localSheetId="12">#REF!</definedName>
    <definedName name="____Mar1">#REF!</definedName>
    <definedName name="____MOD01" localSheetId="4">#REF!</definedName>
    <definedName name="____MOD01" localSheetId="15">#REF!</definedName>
    <definedName name="____MOD01" localSheetId="12">#REF!</definedName>
    <definedName name="____MOD01">#REF!</definedName>
    <definedName name="____Obs1">#REF!</definedName>
    <definedName name="____Obs2">#REF!</definedName>
    <definedName name="____OUT98" localSheetId="4" hidden="1">{#N/A,#N/A,TRUE,"Serviços"}</definedName>
    <definedName name="____OUT98" localSheetId="6" hidden="1">{#N/A,#N/A,TRUE,"Serviços"}</definedName>
    <definedName name="____OUT98" localSheetId="3" hidden="1">{#N/A,#N/A,TRUE,"Serviços"}</definedName>
    <definedName name="____OUT98" hidden="1">{#N/A,#N/A,TRUE,"Serviços"}</definedName>
    <definedName name="____out99" localSheetId="4" hidden="1">{#N/A,#N/A,TRUE,"Serviços"}</definedName>
    <definedName name="____out99" localSheetId="6" hidden="1">{#N/A,#N/A,TRUE,"Serviços"}</definedName>
    <definedName name="____out99" hidden="1">{#N/A,#N/A,TRUE,"Serviços"}</definedName>
    <definedName name="____OUTTT98" localSheetId="4" hidden="1">{#N/A,#N/A,TRUE,"Serviços"}</definedName>
    <definedName name="____OUTTT98" localSheetId="6" hidden="1">{#N/A,#N/A,TRUE,"Serviços"}</definedName>
    <definedName name="____OUTTT98" localSheetId="3" hidden="1">{#N/A,#N/A,TRUE,"Serviços"}</definedName>
    <definedName name="____OUTTT98" hidden="1">{#N/A,#N/A,TRUE,"Serviços"}</definedName>
    <definedName name="____PL1">#REF!</definedName>
    <definedName name="____PNV2002">#REF!</definedName>
    <definedName name="____PNV2003">#REF!</definedName>
    <definedName name="____PNV2009">#REF!</definedName>
    <definedName name="____r">#REF!</definedName>
    <definedName name="____Rbv1">#REF!</definedName>
    <definedName name="____RET1">#REF!</definedName>
    <definedName name="____RP1" localSheetId="4">#REF!</definedName>
    <definedName name="____RP1" localSheetId="15">#REF!</definedName>
    <definedName name="____RP1" localSheetId="12">#REF!</definedName>
    <definedName name="____RP1">#REF!</definedName>
    <definedName name="____S_1">#REF!</definedName>
    <definedName name="____S_1_2">#REF!</definedName>
    <definedName name="____S_1_3">#REF!</definedName>
    <definedName name="____S_1_5">#REF!</definedName>
    <definedName name="____S_1_6">#REF!</definedName>
    <definedName name="____S_1_9">#REF!</definedName>
    <definedName name="____seg1">#REF!</definedName>
    <definedName name="____seg2">#REF!</definedName>
    <definedName name="____TB10">#REF!</definedName>
    <definedName name="____TCB5">#REF!</definedName>
    <definedName name="____tcc4">#REF!</definedName>
    <definedName name="____tot1">#REF!</definedName>
    <definedName name="____tot2">#REF!</definedName>
    <definedName name="____tot3">#REF!</definedName>
    <definedName name="____tot4">#REF!</definedName>
    <definedName name="____tot5">#REF!</definedName>
    <definedName name="____tot6">#REF!</definedName>
    <definedName name="____tot7">#REF!</definedName>
    <definedName name="____tot8">#REF!</definedName>
    <definedName name="____tt1">#N/A</definedName>
    <definedName name="___1_Excel_BuiltIn_Print_Titles_5_1">"$#REF!.$A$1:$IS$12"</definedName>
    <definedName name="___2_Excel_BuiltIn_Print_Titles_6_1">"$#REF!.$A$1:$IS$12"</definedName>
    <definedName name="___3_Excel_BuiltIn_Print_Titles_7_1">"$#REF!.$A$1:$IS$12"</definedName>
    <definedName name="___A1" localSheetId="4">#REF!</definedName>
    <definedName name="___A1" localSheetId="15">#REF!</definedName>
    <definedName name="___A1" localSheetId="12">#REF!</definedName>
    <definedName name="___A1">#REF!</definedName>
    <definedName name="___A10" localSheetId="4">#REF!</definedName>
    <definedName name="___A10" localSheetId="15">#REF!</definedName>
    <definedName name="___A10" localSheetId="12">#REF!</definedName>
    <definedName name="___A10">#REF!</definedName>
    <definedName name="___A11" localSheetId="4">#REF!</definedName>
    <definedName name="___A11" localSheetId="15">#REF!</definedName>
    <definedName name="___A11" localSheetId="12">#REF!</definedName>
    <definedName name="___A11">#REF!</definedName>
    <definedName name="___A12" localSheetId="4">#REF!</definedName>
    <definedName name="___A12" localSheetId="15">#REF!</definedName>
    <definedName name="___A12" localSheetId="12">#REF!</definedName>
    <definedName name="___A12">#REF!</definedName>
    <definedName name="___A13" localSheetId="4">#REF!</definedName>
    <definedName name="___A13" localSheetId="15">#REF!</definedName>
    <definedName name="___A13" localSheetId="12">#REF!</definedName>
    <definedName name="___A13">#REF!</definedName>
    <definedName name="___A14" localSheetId="4">#REF!</definedName>
    <definedName name="___A14" localSheetId="15">#REF!</definedName>
    <definedName name="___A14" localSheetId="12">#REF!</definedName>
    <definedName name="___A14">#REF!</definedName>
    <definedName name="___A15" localSheetId="4">#REF!</definedName>
    <definedName name="___A15" localSheetId="15">#REF!</definedName>
    <definedName name="___A15" localSheetId="12">#REF!</definedName>
    <definedName name="___A15">#REF!</definedName>
    <definedName name="___A16" localSheetId="4">#REF!</definedName>
    <definedName name="___A16" localSheetId="15">#REF!</definedName>
    <definedName name="___A16" localSheetId="12">#REF!</definedName>
    <definedName name="___A16">#REF!</definedName>
    <definedName name="___A17" localSheetId="4">#REF!</definedName>
    <definedName name="___A17" localSheetId="15">#REF!</definedName>
    <definedName name="___A17" localSheetId="12">#REF!</definedName>
    <definedName name="___A17">#REF!</definedName>
    <definedName name="___A19" localSheetId="4">#REF!</definedName>
    <definedName name="___A19" localSheetId="15">#REF!</definedName>
    <definedName name="___A19" localSheetId="12">#REF!</definedName>
    <definedName name="___A19">#REF!</definedName>
    <definedName name="___A2" localSheetId="4">#REF!</definedName>
    <definedName name="___A2" localSheetId="15">#REF!</definedName>
    <definedName name="___A2" localSheetId="12">#REF!</definedName>
    <definedName name="___A2">#REF!</definedName>
    <definedName name="___A20" localSheetId="4">#REF!</definedName>
    <definedName name="___A20" localSheetId="15">#REF!</definedName>
    <definedName name="___A20" localSheetId="12">#REF!</definedName>
    <definedName name="___A20">#REF!</definedName>
    <definedName name="___A21" localSheetId="4">#REF!</definedName>
    <definedName name="___A21" localSheetId="15">#REF!</definedName>
    <definedName name="___A21" localSheetId="12">#REF!</definedName>
    <definedName name="___A21">#REF!</definedName>
    <definedName name="___A22" localSheetId="4">#REF!</definedName>
    <definedName name="___A22" localSheetId="15">#REF!</definedName>
    <definedName name="___A22" localSheetId="12">#REF!</definedName>
    <definedName name="___A22">#REF!</definedName>
    <definedName name="___A23" localSheetId="4">#REF!</definedName>
    <definedName name="___A23" localSheetId="15">#REF!</definedName>
    <definedName name="___A23" localSheetId="12">#REF!</definedName>
    <definedName name="___A23">#REF!</definedName>
    <definedName name="___A24" localSheetId="4">#REF!</definedName>
    <definedName name="___A24" localSheetId="15">#REF!</definedName>
    <definedName name="___A24" localSheetId="12">#REF!</definedName>
    <definedName name="___A24">#REF!</definedName>
    <definedName name="___A25" localSheetId="4">#REF!</definedName>
    <definedName name="___A25" localSheetId="15">#REF!</definedName>
    <definedName name="___A25" localSheetId="12">#REF!</definedName>
    <definedName name="___A25">#REF!</definedName>
    <definedName name="___A3" localSheetId="4">#REF!</definedName>
    <definedName name="___A3" localSheetId="15">#REF!</definedName>
    <definedName name="___A3" localSheetId="12">#REF!</definedName>
    <definedName name="___A3">#REF!</definedName>
    <definedName name="___A4" localSheetId="4">#REF!</definedName>
    <definedName name="___A4" localSheetId="15">#REF!</definedName>
    <definedName name="___A4" localSheetId="12">#REF!</definedName>
    <definedName name="___A4">#REF!</definedName>
    <definedName name="___A5" localSheetId="4">#REF!</definedName>
    <definedName name="___A5" localSheetId="15">#REF!</definedName>
    <definedName name="___A5" localSheetId="12">#REF!</definedName>
    <definedName name="___A5">#REF!</definedName>
    <definedName name="___A6" localSheetId="4">#REF!</definedName>
    <definedName name="___A6" localSheetId="15">#REF!</definedName>
    <definedName name="___A6" localSheetId="12">#REF!</definedName>
    <definedName name="___A6">#REF!</definedName>
    <definedName name="___A7" localSheetId="4">#REF!</definedName>
    <definedName name="___A7" localSheetId="15">#REF!</definedName>
    <definedName name="___A7" localSheetId="12">#REF!</definedName>
    <definedName name="___A7">#REF!</definedName>
    <definedName name="___A9" localSheetId="4">#REF!</definedName>
    <definedName name="___A9" localSheetId="15">#REF!</definedName>
    <definedName name="___A9" localSheetId="12">#REF!</definedName>
    <definedName name="___A9">#REF!</definedName>
    <definedName name="___a999" localSheetId="4" hidden="1">{#N/A,#N/A,FALSE,"ANEXO3 99 ERA";#N/A,#N/A,FALSE,"ANEXO3 99 UBÁ2";#N/A,#N/A,FALSE,"ANEXO3 99 DTU";#N/A,#N/A,FALSE,"ANEXO3 99 RDR";#N/A,#N/A,FALSE,"ANEXO3 99 UBÁ4";#N/A,#N/A,FALSE,"ANEXO3 99 UBÁ6"}</definedName>
    <definedName name="___a999" localSheetId="6" hidden="1">{#N/A,#N/A,FALSE,"ANEXO3 99 ERA";#N/A,#N/A,FALSE,"ANEXO3 99 UBÁ2";#N/A,#N/A,FALSE,"ANEXO3 99 DTU";#N/A,#N/A,FALSE,"ANEXO3 99 RDR";#N/A,#N/A,FALSE,"ANEXO3 99 UBÁ4";#N/A,#N/A,FALSE,"ANEXO3 99 UBÁ6"}</definedName>
    <definedName name="___a999" hidden="1">{#N/A,#N/A,FALSE,"ANEXO3 99 ERA";#N/A,#N/A,FALSE,"ANEXO3 99 UBÁ2";#N/A,#N/A,FALSE,"ANEXO3 99 DTU";#N/A,#N/A,FALSE,"ANEXO3 99 RDR";#N/A,#N/A,FALSE,"ANEXO3 99 UBÁ4";#N/A,#N/A,FALSE,"ANEXO3 99 UBÁ6"}</definedName>
    <definedName name="___Abr1">#REF!</definedName>
    <definedName name="___ABR95">#REF!</definedName>
    <definedName name="___ABR96">#REF!</definedName>
    <definedName name="___ABR97">#REF!</definedName>
    <definedName name="___ABR98">#REF!</definedName>
    <definedName name="___ABR99">#REF!</definedName>
    <definedName name="___ACA25">#REF!</definedName>
    <definedName name="___ACA50">#REF!</definedName>
    <definedName name="___ACM30">#REF!</definedName>
    <definedName name="___adm1" localSheetId="4" hidden="1">{"'Índice'!$A$1:$K$49"}</definedName>
    <definedName name="___adm1" localSheetId="6" hidden="1">{"'Índice'!$A$1:$K$49"}</definedName>
    <definedName name="___adm1" hidden="1">{"'Índice'!$A$1:$K$49"}</definedName>
    <definedName name="___adm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go1">#REF!</definedName>
    <definedName name="___AGO95">#REF!</definedName>
    <definedName name="___AGO96">#REF!</definedName>
    <definedName name="___AGO97">#REF!</definedName>
    <definedName name="___AGO98">#REF!</definedName>
    <definedName name="___AGO99">#REF!</definedName>
    <definedName name="___ATD1">#REF!</definedName>
    <definedName name="___BDI1">#REF!</definedName>
    <definedName name="___BDI10">#REF!</definedName>
    <definedName name="___BDI11">#REF!</definedName>
    <definedName name="___BDI12">#REF!</definedName>
    <definedName name="___BDI13">#REF!</definedName>
    <definedName name="___BDI14">#REF!</definedName>
    <definedName name="___BDI2">#REF!</definedName>
    <definedName name="___BDI3">#REF!</definedName>
    <definedName name="___BDI4">#REF!</definedName>
    <definedName name="___BDI5">#REF!</definedName>
    <definedName name="___BDI6">#REF!</definedName>
    <definedName name="___BDI7">#REF!</definedName>
    <definedName name="___BDI8">#REF!</definedName>
    <definedName name="___BDI9">#REF!</definedName>
    <definedName name="___cab1">#REF!</definedName>
    <definedName name="___CAP20">#REF!</definedName>
    <definedName name="___CCM30">#REF!</definedName>
    <definedName name="___CMM30">#REF!</definedName>
    <definedName name="___Dez1">#REF!</definedName>
    <definedName name="___DEZ94">#REF!</definedName>
    <definedName name="___DEZ95">#REF!</definedName>
    <definedName name="___DEZ96">#REF!</definedName>
    <definedName name="___DEZ97">#REF!</definedName>
    <definedName name="___DEZ98">#REF!</definedName>
    <definedName name="___DEZ99">#REF!</definedName>
    <definedName name="___DFG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ELE1">#REF!</definedName>
    <definedName name="___ELE2">#REF!</definedName>
    <definedName name="___ELE3">#REF!</definedName>
    <definedName name="___esc15">#REF!</definedName>
    <definedName name="___esc4">#REF!</definedName>
    <definedName name="___esc6">#REF!</definedName>
    <definedName name="___Excel_BuiltIn_Print_Area_11_1_1">"$#REF!.$A$1:$AL$33"</definedName>
    <definedName name="___Ext2">#REF!</definedName>
    <definedName name="___EXT285">#REF!</definedName>
    <definedName name="___ext293">#REF!</definedName>
    <definedName name="___ext471">#REF!</definedName>
    <definedName name="___Fev1">#REF!</definedName>
    <definedName name="___FEV95">#REF!</definedName>
    <definedName name="___FEV96">#REF!</definedName>
    <definedName name="___FEV97">#REF!</definedName>
    <definedName name="___FEV98">#REF!</definedName>
    <definedName name="___FEV99">#REF!</definedName>
    <definedName name="___HCB5">#REF!</definedName>
    <definedName name="___Jan1">#REF!</definedName>
    <definedName name="___JAN95">#REF!</definedName>
    <definedName name="___JAN96">#REF!</definedName>
    <definedName name="___JAN97">#REF!</definedName>
    <definedName name="___JAN98">#REF!</definedName>
    <definedName name="___JAN99">#REF!</definedName>
    <definedName name="___JAZ1">#REF!</definedName>
    <definedName name="___JAZ11">#REF!</definedName>
    <definedName name="___JAZ2">#REF!</definedName>
    <definedName name="___JAZ22">#REF!</definedName>
    <definedName name="___JAZ3">#REF!</definedName>
    <definedName name="___JAZ33">#REF!</definedName>
    <definedName name="___JU7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Jul1">#REF!</definedName>
    <definedName name="___JUL95">#REF!</definedName>
    <definedName name="___JUL96">#REF!</definedName>
    <definedName name="___JUL97">#REF!</definedName>
    <definedName name="___JUL98">#REF!</definedName>
    <definedName name="___JUL99">#REF!</definedName>
    <definedName name="___Jun1">#REF!</definedName>
    <definedName name="___JUN95">#REF!</definedName>
    <definedName name="___JUN96">#REF!</definedName>
    <definedName name="___JUN97">#REF!</definedName>
    <definedName name="___JUN98">#REF!</definedName>
    <definedName name="___JUN99">#REF!</definedName>
    <definedName name="___ki5">#REF!</definedName>
    <definedName name="___kj1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_KM406407">#REF!</definedName>
    <definedName name="___km736">#REF!</definedName>
    <definedName name="___kmf1">#REF!</definedName>
    <definedName name="___kmf2">#REF!</definedName>
    <definedName name="___Kmf293">#REF!</definedName>
    <definedName name="___Kmf471">#REF!</definedName>
    <definedName name="___kmi1">#REF!</definedName>
    <definedName name="___kmi2">#REF!</definedName>
    <definedName name="___Kmi293">#REF!</definedName>
    <definedName name="___Kmi471">#REF!</definedName>
    <definedName name="___la2">#REF!</definedName>
    <definedName name="___Mai1">#REF!</definedName>
    <definedName name="___MAI95">#REF!</definedName>
    <definedName name="___MAI96">#REF!</definedName>
    <definedName name="___MAI97">#REF!</definedName>
    <definedName name="___MAI98">#REF!</definedName>
    <definedName name="___MAI99">#REF!</definedName>
    <definedName name="___Mar1">#REF!</definedName>
    <definedName name="___MAR95">#REF!</definedName>
    <definedName name="___MAR96">#REF!</definedName>
    <definedName name="___MAR97">#REF!</definedName>
    <definedName name="___MAR98">#REF!</definedName>
    <definedName name="___MAR99">#REF!</definedName>
    <definedName name="___MOD01" localSheetId="4">#REF!</definedName>
    <definedName name="___MOD01" localSheetId="15">#REF!</definedName>
    <definedName name="___MOD01" localSheetId="12">#REF!</definedName>
    <definedName name="___MOD01">#REF!</definedName>
    <definedName name="___Nov1">#REF!</definedName>
    <definedName name="___NOV94">#REF!</definedName>
    <definedName name="___NOV95">#REF!</definedName>
    <definedName name="___NOV96">#REF!</definedName>
    <definedName name="___NOV97">#REF!</definedName>
    <definedName name="___NOV98">#REF!</definedName>
    <definedName name="___NOV99">#REF!</definedName>
    <definedName name="___Obs1">#REF!</definedName>
    <definedName name="___Obs2">#REF!</definedName>
    <definedName name="___Out1">#REF!</definedName>
    <definedName name="___OUT94">#REF!</definedName>
    <definedName name="___OUT95">#REF!</definedName>
    <definedName name="___OUT96">#REF!</definedName>
    <definedName name="___OUT97">#REF!</definedName>
    <definedName name="___OUT98" localSheetId="4" hidden="1">{#N/A,#N/A,TRUE,"Serviços"}</definedName>
    <definedName name="___OUT98" localSheetId="6" hidden="1">{#N/A,#N/A,TRUE,"Serviços"}</definedName>
    <definedName name="___OUT98" hidden="1">{#N/A,#N/A,TRUE,"Serviços"}</definedName>
    <definedName name="___out99" localSheetId="4" hidden="1">{#N/A,#N/A,TRUE,"Serviços"}</definedName>
    <definedName name="___out99" localSheetId="6" hidden="1">{#N/A,#N/A,TRUE,"Serviços"}</definedName>
    <definedName name="___out99" hidden="1">{#N/A,#N/A,TRUE,"Serviços"}</definedName>
    <definedName name="___PCM30">#REF!</definedName>
    <definedName name="___PL1">#REF!</definedName>
    <definedName name="___PLA2">#REF!</definedName>
    <definedName name="___PM334">#REF!</definedName>
    <definedName name="___PM335">#REF!</definedName>
    <definedName name="___PM346">#REF!</definedName>
    <definedName name="___PM406">#REF!</definedName>
    <definedName name="___PM412">#REF!</definedName>
    <definedName name="___PM609">#REF!</definedName>
    <definedName name="___PM970">#REF!</definedName>
    <definedName name="___PNV2002">#REF!</definedName>
    <definedName name="___PNV2003">#REF!</definedName>
    <definedName name="___PNV2009">#REF!</definedName>
    <definedName name="___PTB10">#REF!</definedName>
    <definedName name="___r">#REF!</definedName>
    <definedName name="___Rbv1">#REF!</definedName>
    <definedName name="___RET1">#REF!</definedName>
    <definedName name="___RP1" localSheetId="4">#REF!</definedName>
    <definedName name="___RP1" localSheetId="15">#REF!</definedName>
    <definedName name="___RP1" localSheetId="12">#REF!</definedName>
    <definedName name="___RP1">#REF!</definedName>
    <definedName name="___s">#REF!</definedName>
    <definedName name="___SE2">#REF!</definedName>
    <definedName name="___SEG1">#REF!</definedName>
    <definedName name="___seg2">#REF!</definedName>
    <definedName name="___Set1">#REF!</definedName>
    <definedName name="___SET94">#REF!</definedName>
    <definedName name="___SET95">#REF!</definedName>
    <definedName name="___SET96">#REF!</definedName>
    <definedName name="___SET97">#REF!</definedName>
    <definedName name="___SET98">#REF!</definedName>
    <definedName name="___SET99">#REF!</definedName>
    <definedName name="___tab1">#REF!</definedName>
    <definedName name="___TB10">#REF!</definedName>
    <definedName name="___TCB5">#REF!</definedName>
    <definedName name="___tcc4">#REF!</definedName>
    <definedName name="___TCM30">#REF!</definedName>
    <definedName name="___TEB4">#REF!</definedName>
    <definedName name="___TOT1">#REF!</definedName>
    <definedName name="___TOT2">#REF!</definedName>
    <definedName name="___TOT3">#REF!</definedName>
    <definedName name="___TOT4">#REF!</definedName>
    <definedName name="___TOT5">#REF!</definedName>
    <definedName name="___TOT6">#REF!</definedName>
    <definedName name="___TOT7">#REF!</definedName>
    <definedName name="___tot8">#REF!</definedName>
    <definedName name="___TSD2">#REF!</definedName>
    <definedName name="___tt1">#N/A</definedName>
    <definedName name="___xlnm.Print_Area_4">NA()</definedName>
    <definedName name="__1__123Graph_BGrßfico_10C" hidden="1">#REF!</definedName>
    <definedName name="__1_Excel_BuiltIn_Print_Titles_5_1">"$#REF!.$A$1:$IS$12"</definedName>
    <definedName name="__10_S_1_1_1_1_1_1">#REF!</definedName>
    <definedName name="__12_S_1_1_1_1_1_1_1">#REF!</definedName>
    <definedName name="__123Graph_A" hidden="1">#REF!</definedName>
    <definedName name="__123Graph_AGraph1" hidden="1">#REF!</definedName>
    <definedName name="__123Graph_AGraph10" hidden="1">#REF!</definedName>
    <definedName name="__123Graph_AGraph11" hidden="1">#REF!</definedName>
    <definedName name="__123Graph_AGraph12" hidden="1">#REF!</definedName>
    <definedName name="__123Graph_AGraph2" hidden="1">#REF!</definedName>
    <definedName name="__123Graph_AGraph3" hidden="1">#REF!</definedName>
    <definedName name="__123Graph_AGraph4" hidden="1">#REF!</definedName>
    <definedName name="__123Graph_AGraph5" hidden="1">#REF!</definedName>
    <definedName name="__123Graph_AGraph6" hidden="1">#REF!</definedName>
    <definedName name="__123Graph_AGraph7" hidden="1">#REF!</definedName>
    <definedName name="__123Graph_AGraph8" hidden="1">#REF!</definedName>
    <definedName name="__123Graph_AGraph9" hidden="1">#REF!</definedName>
    <definedName name="__123Graph_ASIDECO" hidden="1">#REF!</definedName>
    <definedName name="__123Graph_B" hidden="1">#REF!</definedName>
    <definedName name="__123Graph_BGraph1" hidden="1">#REF!</definedName>
    <definedName name="__123Graph_BGraph10" hidden="1">#REF!</definedName>
    <definedName name="__123Graph_BGraph11" hidden="1">#REF!</definedName>
    <definedName name="__123Graph_BGraph12" hidden="1">#REF!</definedName>
    <definedName name="__123Graph_BGraph2" hidden="1">#REF!</definedName>
    <definedName name="__123Graph_BGraph3" hidden="1">#REF!</definedName>
    <definedName name="__123Graph_BGraph4" hidden="1">#REF!</definedName>
    <definedName name="__123Graph_BGraph5" hidden="1">#REF!</definedName>
    <definedName name="__123Graph_BGraph6" hidden="1">#REF!</definedName>
    <definedName name="__123Graph_BGraph7" hidden="1">#REF!</definedName>
    <definedName name="__123Graph_BGraph8" hidden="1">#REF!</definedName>
    <definedName name="__123Graph_BGraph9" hidden="1">#REF!</definedName>
    <definedName name="__123Graph_BSIDECO" hidden="1">#REF!</definedName>
    <definedName name="__123Graph_C" hidden="1">#REF!</definedName>
    <definedName name="__123Graph_CGraph7" hidden="1">#REF!</definedName>
    <definedName name="__123Graph_CGraph8" hidden="1">#REF!</definedName>
    <definedName name="__123Graph_CSIDECO" hidden="1">#REF!</definedName>
    <definedName name="__123Graph_D" hidden="1">#REF!</definedName>
    <definedName name="__123Graph_DGraph7" hidden="1">#REF!</definedName>
    <definedName name="__123Graph_DGraph8" hidden="1">#REF!</definedName>
    <definedName name="__123Graph_E" hidden="1">#REF!</definedName>
    <definedName name="__123Graph_EGraph7" hidden="1">#REF!</definedName>
    <definedName name="__123Graph_EGraph8" hidden="1">#REF!</definedName>
    <definedName name="__123Graph_X" hidden="1">#REF!</definedName>
    <definedName name="__123Graph_XGraph1" hidden="1">#REF!</definedName>
    <definedName name="__123Graph_XGraph10" hidden="1">#REF!</definedName>
    <definedName name="__123Graph_XGraph11" hidden="1">#REF!</definedName>
    <definedName name="__123Graph_XGraph12" hidden="1">#REF!</definedName>
    <definedName name="__123Graph_XGraph2" hidden="1">#REF!</definedName>
    <definedName name="__123Graph_XGraph3" hidden="1">#REF!</definedName>
    <definedName name="__123Graph_XGraph4" hidden="1">#REF!</definedName>
    <definedName name="__123Graph_XGraph5" hidden="1">#REF!</definedName>
    <definedName name="__123Graph_XGraph6" hidden="1">#REF!</definedName>
    <definedName name="__123Graph_XGraph7" hidden="1">#REF!</definedName>
    <definedName name="__123Graph_XGraph8" hidden="1">#REF!</definedName>
    <definedName name="__123Graph_XGraph9" hidden="1">#REF!</definedName>
    <definedName name="__123Graph_XSIDECO" hidden="1">#REF!</definedName>
    <definedName name="__13Excel_BuiltIn_Print_Area_11_1_1">"$#REF!.$A$1:$AL$33"</definedName>
    <definedName name="__14Excel_BuiltIn_Print_Area_28_1_1">"$#REF!.$A$1:$L$34"</definedName>
    <definedName name="__15Excel_BuiltIn_Print_Titles_5_1">"$#REF!.$A$1:$IS$12"</definedName>
    <definedName name="__16Excel_BuiltIn_Print_Titles_6_1">"$#REF!.$A$1:$IS$12"</definedName>
    <definedName name="__17Excel_BuiltIn_Print_Titles_7_1">"$#REF!.$A$1:$IS$12"</definedName>
    <definedName name="__1Excel_BuiltIn_Print_Area_2_1">#REF!</definedName>
    <definedName name="__1Excel_BuiltIn_Print_Area_7_1">#REF!</definedName>
    <definedName name="__2_Excel_BuiltIn_Print_Titles_6_1">"$#REF!.$A$1:$IS$12"</definedName>
    <definedName name="__2Excel_BuiltIn_Print_Area_8_1">#REF!</definedName>
    <definedName name="__3_Excel_BuiltIn_Print_Titles_7_1">"$#REF!.$A$1:$IS$12"</definedName>
    <definedName name="__3Excel_BuiltIn_Print_Titles_1_1">#REF!</definedName>
    <definedName name="__4_I_1">#REF!</definedName>
    <definedName name="__5_I_1_1_1_1_1_1">#REF!</definedName>
    <definedName name="__6_I_1_1_1_1_1_1_1">#REF!</definedName>
    <definedName name="__8_S_1">#REF!</definedName>
    <definedName name="__A1">#N/A</definedName>
    <definedName name="__A10">#N/A</definedName>
    <definedName name="__A11">#N/A</definedName>
    <definedName name="__A12">#N/A</definedName>
    <definedName name="__A13">#N/A</definedName>
    <definedName name="__A14">#N/A</definedName>
    <definedName name="__A15">#N/A</definedName>
    <definedName name="__A16">#N/A</definedName>
    <definedName name="__A17">#N/A</definedName>
    <definedName name="__A19">#N/A</definedName>
    <definedName name="__A2">#N/A</definedName>
    <definedName name="__A20">#N/A</definedName>
    <definedName name="__A21">#N/A</definedName>
    <definedName name="__A22">#N/A</definedName>
    <definedName name="__A23">#N/A</definedName>
    <definedName name="__A24">#N/A</definedName>
    <definedName name="__A25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A9">#N/A</definedName>
    <definedName name="__ABR95">#REF!</definedName>
    <definedName name="__ABR96">#REF!</definedName>
    <definedName name="__ABR97">#REF!</definedName>
    <definedName name="__ABR98">#REF!</definedName>
    <definedName name="__ABR99">#REF!</definedName>
    <definedName name="__ACA25">#REF!</definedName>
    <definedName name="__ACA50">#REF!</definedName>
    <definedName name="__ACM30">#REF!</definedName>
    <definedName name="__adm1" localSheetId="4" hidden="1">{"'Índice'!$A$1:$K$49"}</definedName>
    <definedName name="__adm1" localSheetId="6" hidden="1">{"'Índice'!$A$1:$K$49"}</definedName>
    <definedName name="__adm1" hidden="1">{"'Índice'!$A$1:$K$49"}</definedName>
    <definedName name="__adm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GO95">#REF!</definedName>
    <definedName name="__AGO96">#REF!</definedName>
    <definedName name="__AGO97">#REF!</definedName>
    <definedName name="__AGO98">#REF!</definedName>
    <definedName name="__AGO99">#REF!</definedName>
    <definedName name="__arg13">#REF!</definedName>
    <definedName name="__arg16">#REF!</definedName>
    <definedName name="__ATD08">#REF!</definedName>
    <definedName name="__ATD1">#REF!</definedName>
    <definedName name="__BDI1">#REF!</definedName>
    <definedName name="__Brz1">#REF!</definedName>
    <definedName name="__Brz2">#REF!</definedName>
    <definedName name="__cab1">#REF!</definedName>
    <definedName name="__cad1">#REF!</definedName>
    <definedName name="__cad2">#REF!</definedName>
    <definedName name="__cad3">#REF!</definedName>
    <definedName name="__cad4">#REF!</definedName>
    <definedName name="__cad5">#REF!</definedName>
    <definedName name="__cal1">#REF!</definedName>
    <definedName name="__cal2">#REF!</definedName>
    <definedName name="__cal3">#REF!</definedName>
    <definedName name="__cal4">#REF!</definedName>
    <definedName name="__cal5">#REF!</definedName>
    <definedName name="__CAP20">#REF!</definedName>
    <definedName name="__ccd1">#REF!</definedName>
    <definedName name="__ccd2">#REF!</definedName>
    <definedName name="__ccd3">#REF!</definedName>
    <definedName name="__ccd4">#REF!</definedName>
    <definedName name="__ccd5">#REF!</definedName>
    <definedName name="__ccd6">#REF!</definedName>
    <definedName name="__ccd7">#REF!</definedName>
    <definedName name="__ccd8">#REF!</definedName>
    <definedName name="__ccd9">#REF!</definedName>
    <definedName name="__ccl1">#REF!</definedName>
    <definedName name="__ccl2">#REF!</definedName>
    <definedName name="__ccl3">#REF!</definedName>
    <definedName name="__ccl4">#REF!</definedName>
    <definedName name="__ccl5">#REF!</definedName>
    <definedName name="__ccl6">#REF!</definedName>
    <definedName name="__ccl7">#REF!</definedName>
    <definedName name="__ccl8">#REF!</definedName>
    <definedName name="__ccl9">#REF!</definedName>
    <definedName name="__CCM30">#REF!</definedName>
    <definedName name="__cdd1">#REF!</definedName>
    <definedName name="__cdd2">#REF!</definedName>
    <definedName name="__cdd3">#REF!</definedName>
    <definedName name="__cdd4">#REF!</definedName>
    <definedName name="__cdd5">#REF!</definedName>
    <definedName name="__cdd6">#REF!</definedName>
    <definedName name="__cdd7">#REF!</definedName>
    <definedName name="__cdd8">#REF!</definedName>
    <definedName name="__cdd9">#REF!</definedName>
    <definedName name="__cdl1">#REF!</definedName>
    <definedName name="__cdl2">#REF!</definedName>
    <definedName name="__cdl3">#REF!</definedName>
    <definedName name="__cdl4">#REF!</definedName>
    <definedName name="__cdl5">#REF!</definedName>
    <definedName name="__cdl6">#REF!</definedName>
    <definedName name="__cdl7">#REF!</definedName>
    <definedName name="__cdl8">#REF!</definedName>
    <definedName name="__cdl9">#REF!</definedName>
    <definedName name="__cfd1">#REF!</definedName>
    <definedName name="__cfd2">#REF!</definedName>
    <definedName name="__cfd3">#REF!</definedName>
    <definedName name="__cfd4">#REF!</definedName>
    <definedName name="__cfd5">#REF!</definedName>
    <definedName name="__cfd6">#REF!</definedName>
    <definedName name="__cfd7">#REF!</definedName>
    <definedName name="__cfd8">#REF!</definedName>
    <definedName name="__cfd9">#REF!</definedName>
    <definedName name="__cfl1">#REF!</definedName>
    <definedName name="__cfl2">#REF!</definedName>
    <definedName name="__cfl3">#REF!</definedName>
    <definedName name="__cfl4">#REF!</definedName>
    <definedName name="__cfl5">#REF!</definedName>
    <definedName name="__cfl6">#REF!</definedName>
    <definedName name="__cfl7">#REF!</definedName>
    <definedName name="__cfl8">#REF!</definedName>
    <definedName name="__cfl9">#REF!</definedName>
    <definedName name="__cid1">#REF!</definedName>
    <definedName name="__cid2">#REF!</definedName>
    <definedName name="__cid3">#REF!</definedName>
    <definedName name="__cid4">#REF!</definedName>
    <definedName name="__cid5">#REF!</definedName>
    <definedName name="__cid6">#REF!</definedName>
    <definedName name="__cid7">#REF!</definedName>
    <definedName name="__cid8">#REF!</definedName>
    <definedName name="__cid9">#REF!</definedName>
    <definedName name="__cil1">#REF!</definedName>
    <definedName name="__cil2">#REF!</definedName>
    <definedName name="__cil3">#REF!</definedName>
    <definedName name="__cil4">#REF!</definedName>
    <definedName name="__cil5">#REF!</definedName>
    <definedName name="__cil6">#REF!</definedName>
    <definedName name="__cil7">#REF!</definedName>
    <definedName name="__cil8">#REF!</definedName>
    <definedName name="__cil9">#REF!</definedName>
    <definedName name="__cmd1">#REF!</definedName>
    <definedName name="__cmd2">#REF!</definedName>
    <definedName name="__cmd3">#REF!</definedName>
    <definedName name="__cmd4">#REF!</definedName>
    <definedName name="__cml1">#REF!</definedName>
    <definedName name="__cml2">#REF!</definedName>
    <definedName name="__cml3">#REF!</definedName>
    <definedName name="__cml4">#REF!</definedName>
    <definedName name="__CMM30">#REF!</definedName>
    <definedName name="__cqd1">#REF!</definedName>
    <definedName name="__cqd2">#REF!</definedName>
    <definedName name="__cqd3">#REF!</definedName>
    <definedName name="__cqd4">#REF!</definedName>
    <definedName name="__cqd5">#REF!</definedName>
    <definedName name="__cqd6">#REF!</definedName>
    <definedName name="__cqd7">#REF!</definedName>
    <definedName name="__cqd8">#REF!</definedName>
    <definedName name="__cqd9">#REF!</definedName>
    <definedName name="__cql1">#REF!</definedName>
    <definedName name="__cql2">#REF!</definedName>
    <definedName name="__cql3">#REF!</definedName>
    <definedName name="__cql4">#REF!</definedName>
    <definedName name="__cql5">#REF!</definedName>
    <definedName name="__cql6">#REF!</definedName>
    <definedName name="__cql7">#REF!</definedName>
    <definedName name="__cql8">#REF!</definedName>
    <definedName name="__cql9">#REF!</definedName>
    <definedName name="__csd1">#REF!</definedName>
    <definedName name="__csd2">#REF!</definedName>
    <definedName name="__csd3">#REF!</definedName>
    <definedName name="__csd4">#REF!</definedName>
    <definedName name="__csd5">#REF!</definedName>
    <definedName name="__csl1">#REF!</definedName>
    <definedName name="__csl2">#REF!</definedName>
    <definedName name="__csl3">#REF!</definedName>
    <definedName name="__csl4">#REF!</definedName>
    <definedName name="__csl5">#REF!</definedName>
    <definedName name="__DEZ94">#REF!</definedName>
    <definedName name="__DEZ95">#REF!</definedName>
    <definedName name="__DEZ96">#REF!</definedName>
    <definedName name="__DEZ97">#REF!</definedName>
    <definedName name="__DEZ98">#REF!</definedName>
    <definedName name="__DEZ99">#REF!</definedName>
    <definedName name="__DFG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md1">#REF!</definedName>
    <definedName name="__dmd2">#REF!</definedName>
    <definedName name="__dmd3">#REF!</definedName>
    <definedName name="__dmd4">#REF!</definedName>
    <definedName name="__dml1">#REF!</definedName>
    <definedName name="__dml2">#REF!</definedName>
    <definedName name="__dml3">#REF!</definedName>
    <definedName name="__dml4">#REF!</definedName>
    <definedName name="__DPS8">#REF!</definedName>
    <definedName name="__ELE1">#REF!</definedName>
    <definedName name="__ELE2">#REF!</definedName>
    <definedName name="__ELE3">#REF!</definedName>
    <definedName name="__esc15">#REF!</definedName>
    <definedName name="__esc4">#REF!</definedName>
    <definedName name="__esc6">#REF!</definedName>
    <definedName name="__Ext2">#REF!</definedName>
    <definedName name="__EXT285">#REF!</definedName>
    <definedName name="__ext293">#REF!</definedName>
    <definedName name="__ext471">#REF!</definedName>
    <definedName name="__Fev1">#N/A</definedName>
    <definedName name="__FEV95">#REF!</definedName>
    <definedName name="__FEV96">#REF!</definedName>
    <definedName name="__FEV97">#REF!</definedName>
    <definedName name="__FEV98">#REF!</definedName>
    <definedName name="__FEV99">#REF!</definedName>
    <definedName name="__fod1">#REF!</definedName>
    <definedName name="__fod2">#REF!</definedName>
    <definedName name="__fod3">#REF!</definedName>
    <definedName name="__fod4">#REF!</definedName>
    <definedName name="__fod5">#REF!</definedName>
    <definedName name="__fod6">#REF!</definedName>
    <definedName name="__fod7">#REF!</definedName>
    <definedName name="__fod8">#REF!</definedName>
    <definedName name="__fod9">#REF!</definedName>
    <definedName name="__fol1">#REF!</definedName>
    <definedName name="__fol2">#REF!</definedName>
    <definedName name="__fol3">#REF!</definedName>
    <definedName name="__fol4">#REF!</definedName>
    <definedName name="__fol5">#REF!</definedName>
    <definedName name="__fol6">#REF!</definedName>
    <definedName name="__fol7">#REF!</definedName>
    <definedName name="__fol8">#REF!</definedName>
    <definedName name="__fol9">#REF!</definedName>
    <definedName name="__gcd1">#REF!</definedName>
    <definedName name="__gcd2">#REF!</definedName>
    <definedName name="__gcl1">#REF!</definedName>
    <definedName name="__gcl2">#REF!</definedName>
    <definedName name="__grd1">#REF!</definedName>
    <definedName name="__grd2">#REF!</definedName>
    <definedName name="__grd3">#REF!</definedName>
    <definedName name="__grd4">#REF!</definedName>
    <definedName name="__grd5">#REF!</definedName>
    <definedName name="__grd6">#REF!</definedName>
    <definedName name="__grd7">#REF!</definedName>
    <definedName name="__grd8">#REF!</definedName>
    <definedName name="__grd9">#REF!</definedName>
    <definedName name="__grl1">#REF!</definedName>
    <definedName name="__grl2">#REF!</definedName>
    <definedName name="__grl3">#REF!</definedName>
    <definedName name="__grl4">#REF!</definedName>
    <definedName name="__grl5">#REF!</definedName>
    <definedName name="__grl6">#REF!</definedName>
    <definedName name="__grl7">#REF!</definedName>
    <definedName name="__grl8">#REF!</definedName>
    <definedName name="__grl9">#REF!</definedName>
    <definedName name="__H111118">#REF!</definedName>
    <definedName name="__H121118">#REF!</definedName>
    <definedName name="__HCB5">#REF!</definedName>
    <definedName name="__I_1">#REF!</definedName>
    <definedName name="__IntlFixup" hidden="1">TRUE</definedName>
    <definedName name="__IntlFixupTable" hidden="1">#REF!</definedName>
    <definedName name="__JAN0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1">#N/A</definedName>
    <definedName name="__JAN95">#REF!</definedName>
    <definedName name="__JAN96">#REF!</definedName>
    <definedName name="__JAN97">#REF!</definedName>
    <definedName name="__JAN98">#REF!</definedName>
    <definedName name="__JAN99">#REF!</definedName>
    <definedName name="__JAZ1">#REF!</definedName>
    <definedName name="__JAZ11">#REF!</definedName>
    <definedName name="__JAZ2">#REF!</definedName>
    <definedName name="__JAZ22">#REF!</definedName>
    <definedName name="__JAZ3">#REF!</definedName>
    <definedName name="__JAZ33">#REF!</definedName>
    <definedName name="__JU7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L95">#REF!</definedName>
    <definedName name="__JUL96">#REF!</definedName>
    <definedName name="__JUL97">#REF!</definedName>
    <definedName name="__JUL98">#REF!</definedName>
    <definedName name="__JUL99">#REF!</definedName>
    <definedName name="__JUN95">#REF!</definedName>
    <definedName name="__JUN96">#REF!</definedName>
    <definedName name="__JUN97">#REF!</definedName>
    <definedName name="__JUN98">#REF!</definedName>
    <definedName name="__JUN99">#REF!</definedName>
    <definedName name="__ki5">#REF!</definedName>
    <definedName name="__kj1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M406407">#REF!</definedName>
    <definedName name="__kmf1">#REF!</definedName>
    <definedName name="__kmf2">#REF!</definedName>
    <definedName name="__Kmf293">#REF!</definedName>
    <definedName name="__Kmf471">#REF!</definedName>
    <definedName name="__kmi1">#REF!</definedName>
    <definedName name="__kmi2">#REF!</definedName>
    <definedName name="__Kmi293">#REF!</definedName>
    <definedName name="__Kmi471">#REF!</definedName>
    <definedName name="__la2">#REF!</definedName>
    <definedName name="__lad1">#REF!</definedName>
    <definedName name="__lad2">#REF!</definedName>
    <definedName name="__lad3">#REF!</definedName>
    <definedName name="__lad4">#REF!</definedName>
    <definedName name="__lad5">#REF!</definedName>
    <definedName name="__LAG2">#REF!</definedName>
    <definedName name="__lal1">#REF!</definedName>
    <definedName name="__lal2">#REF!</definedName>
    <definedName name="__lal3">#REF!</definedName>
    <definedName name="__lal4">#REF!</definedName>
    <definedName name="__lal5">#REF!</definedName>
    <definedName name="__lbd1">#REF!</definedName>
    <definedName name="__lbd2">#REF!</definedName>
    <definedName name="__lbd3">#REF!</definedName>
    <definedName name="__lbd5">#REF!</definedName>
    <definedName name="__lbv1">#REF!</definedName>
    <definedName name="__lbv2">#REF!</definedName>
    <definedName name="__lbv3">#REF!</definedName>
    <definedName name="__lbv4">#REF!</definedName>
    <definedName name="__lbv5">#REF!</definedName>
    <definedName name="__lkd4">#REF!</definedName>
    <definedName name="__lpd1">#REF!</definedName>
    <definedName name="__lpl1">#REF!</definedName>
    <definedName name="__lps1">#REF!</definedName>
    <definedName name="__lps2">#REF!</definedName>
    <definedName name="__lps3">#REF!</definedName>
    <definedName name="__lps4">#REF!</definedName>
    <definedName name="__MAI95">#REF!</definedName>
    <definedName name="__MAI96">#REF!</definedName>
    <definedName name="__MAI97">#REF!</definedName>
    <definedName name="__MAI98">#REF!</definedName>
    <definedName name="__MAI99">#REF!</definedName>
    <definedName name="__Mar1">#N/A</definedName>
    <definedName name="__MAR95">#REF!</definedName>
    <definedName name="__MAR96">#REF!</definedName>
    <definedName name="__MAR97">#REF!</definedName>
    <definedName name="__MAR98">#REF!</definedName>
    <definedName name="__MAR99">#REF!</definedName>
    <definedName name="__MOD01">#N/A</definedName>
    <definedName name="__NOV94">#REF!</definedName>
    <definedName name="__NOV95">#REF!</definedName>
    <definedName name="__NOV96">#REF!</definedName>
    <definedName name="__NOV97">#REF!</definedName>
    <definedName name="__NOV98">#REF!</definedName>
    <definedName name="__NOV99">#REF!</definedName>
    <definedName name="__Obs1">#REF!</definedName>
    <definedName name="__Obs2">#REF!</definedName>
    <definedName name="__OR1">#REF!</definedName>
    <definedName name="__OR12">#REF!</definedName>
    <definedName name="__OR13">#REF!</definedName>
    <definedName name="__OR14">#REF!</definedName>
    <definedName name="__OR15">#REF!</definedName>
    <definedName name="__OR16">#REF!</definedName>
    <definedName name="__OR17">#REF!</definedName>
    <definedName name="__OR18">#REF!</definedName>
    <definedName name="__OR19">#REF!</definedName>
    <definedName name="__OR2">#REF!</definedName>
    <definedName name="__OR3">#REF!</definedName>
    <definedName name="__OR4">#REF!</definedName>
    <definedName name="__OR5">#REF!</definedName>
    <definedName name="__OR6">#REF!</definedName>
    <definedName name="__OR7">#REF!</definedName>
    <definedName name="__OR8">#REF!</definedName>
    <definedName name="__OR9">#REF!</definedName>
    <definedName name="__OUT94">#REF!</definedName>
    <definedName name="__OUT95">#REF!</definedName>
    <definedName name="__OUT96">#REF!</definedName>
    <definedName name="__OUT97">#REF!</definedName>
    <definedName name="__OUT98" localSheetId="4" hidden="1">{#N/A,#N/A,TRUE,"Serviços"}</definedName>
    <definedName name="__OUT98" localSheetId="6" hidden="1">{#N/A,#N/A,TRUE,"Serviços"}</definedName>
    <definedName name="__OUT98" localSheetId="3" hidden="1">{#N/A,#N/A,TRUE,"Serviços"}</definedName>
    <definedName name="__OUT98" hidden="1">{#N/A,#N/A,TRUE,"Serviços"}</definedName>
    <definedName name="__OUT988888" localSheetId="4" hidden="1">{#N/A,#N/A,TRUE,"Serviços"}</definedName>
    <definedName name="__OUT988888" localSheetId="6" hidden="1">{#N/A,#N/A,TRUE,"Serviços"}</definedName>
    <definedName name="__OUT988888" localSheetId="3" hidden="1">{#N/A,#N/A,TRUE,"Serviços"}</definedName>
    <definedName name="__OUT988888" hidden="1">{#N/A,#N/A,TRUE,"Serviços"}</definedName>
    <definedName name="__OUT99">#REF!</definedName>
    <definedName name="__PA01" localSheetId="4" hidden="1">{"'teste'!$B$2:$R$49"}</definedName>
    <definedName name="__PA01" localSheetId="6" hidden="1">{"'teste'!$B$2:$R$49"}</definedName>
    <definedName name="__PA01" hidden="1">{"'teste'!$B$2:$R$49"}</definedName>
    <definedName name="__pad1">#REF!</definedName>
    <definedName name="__pad10">#REF!</definedName>
    <definedName name="__pad11">#REF!</definedName>
    <definedName name="__pad12">#REF!</definedName>
    <definedName name="__pad13">#REF!</definedName>
    <definedName name="__pad14">#REF!</definedName>
    <definedName name="__pad15">#REF!</definedName>
    <definedName name="__pad16">#REF!</definedName>
    <definedName name="__pad17">#REF!</definedName>
    <definedName name="__pad18">#REF!</definedName>
    <definedName name="__pad19">#REF!</definedName>
    <definedName name="__pad2">#REF!</definedName>
    <definedName name="__pad20">#REF!</definedName>
    <definedName name="__pad21">#REF!</definedName>
    <definedName name="__pad22">#REF!</definedName>
    <definedName name="__pad3">#REF!</definedName>
    <definedName name="__pad4">#REF!</definedName>
    <definedName name="__pad5">#REF!</definedName>
    <definedName name="__pad6">#REF!</definedName>
    <definedName name="__pad7">#REF!</definedName>
    <definedName name="__pad8">#REF!</definedName>
    <definedName name="__pad9">#REF!</definedName>
    <definedName name="__PAG1">"$#REF!.$C$16"</definedName>
    <definedName name="__PAG10">"$#REF!.$C$26"</definedName>
    <definedName name="__PAG11">"$#REF!.$C$27"</definedName>
    <definedName name="__PAG12">"$#REF!.$C$28"</definedName>
    <definedName name="__PAG13">"$#REF!.$C$21"</definedName>
    <definedName name="__PAG2">"$#REF!.$C$17"</definedName>
    <definedName name="__PAG3">"$#REF!.$C$18"</definedName>
    <definedName name="__PAG4">"$#REF!.$C$19"</definedName>
    <definedName name="__PAG5">"$#REF!.$C$20"</definedName>
    <definedName name="__PAG6">"$#REF!.$C$22"</definedName>
    <definedName name="__PAG7">"$#REF!.$C$23"</definedName>
    <definedName name="__PAG8">"$#REF!.$C$24"</definedName>
    <definedName name="__PAG9">"$#REF!.$C$25"</definedName>
    <definedName name="__pal1">#REF!</definedName>
    <definedName name="__pal10">#REF!</definedName>
    <definedName name="__pal11">#REF!</definedName>
    <definedName name="__pal12">#REF!</definedName>
    <definedName name="__pal13">#REF!</definedName>
    <definedName name="__pal14">#REF!</definedName>
    <definedName name="__pal15">#REF!</definedName>
    <definedName name="__pal16">#REF!</definedName>
    <definedName name="__pal17">#REF!</definedName>
    <definedName name="__pal18">#REF!</definedName>
    <definedName name="__pal19">#REF!</definedName>
    <definedName name="__pal2">#REF!</definedName>
    <definedName name="__pal20">#REF!</definedName>
    <definedName name="__pal21">#REF!</definedName>
    <definedName name="__pal22">#REF!</definedName>
    <definedName name="__pal3">#REF!</definedName>
    <definedName name="__pal4">#REF!</definedName>
    <definedName name="__pal5">#REF!</definedName>
    <definedName name="__pal6">#REF!</definedName>
    <definedName name="__pal7">#REF!</definedName>
    <definedName name="__pal8">#REF!</definedName>
    <definedName name="__pal9">#REF!</definedName>
    <definedName name="__pap1">#REF!</definedName>
    <definedName name="__pap10">#REF!</definedName>
    <definedName name="__pap11">#REF!</definedName>
    <definedName name="__pap12">#REF!</definedName>
    <definedName name="__pap13">#REF!</definedName>
    <definedName name="__pap14">#REF!</definedName>
    <definedName name="__pap15">#REF!</definedName>
    <definedName name="__pap16">#REF!</definedName>
    <definedName name="__pap17">#REF!</definedName>
    <definedName name="__pap18">#REF!</definedName>
    <definedName name="__pap19">#REF!</definedName>
    <definedName name="__pap2">#REF!</definedName>
    <definedName name="__pap20">#REF!</definedName>
    <definedName name="__pap21">#REF!</definedName>
    <definedName name="__pap22">#REF!</definedName>
    <definedName name="__pap3">#REF!</definedName>
    <definedName name="__pap4">#REF!</definedName>
    <definedName name="__pap5">#REF!</definedName>
    <definedName name="__pap6">#REF!</definedName>
    <definedName name="__pap7">#REF!</definedName>
    <definedName name="__pap8">#REF!</definedName>
    <definedName name="__pap9">#REF!</definedName>
    <definedName name="__pbr14">#REF!</definedName>
    <definedName name="__PCM30">#REF!</definedName>
    <definedName name="__pjd1">#REF!</definedName>
    <definedName name="__pjd10">#REF!</definedName>
    <definedName name="__pjd11">#REF!</definedName>
    <definedName name="__pjd12">#REF!</definedName>
    <definedName name="__pjd13">#REF!</definedName>
    <definedName name="__pjd14">#REF!</definedName>
    <definedName name="__pjd15">#REF!</definedName>
    <definedName name="__pjd16">#REF!</definedName>
    <definedName name="__pjd17">#REF!</definedName>
    <definedName name="__pjd18">#REF!</definedName>
    <definedName name="__pjd19">#REF!</definedName>
    <definedName name="__pjd2">#REF!</definedName>
    <definedName name="__pjd20">#REF!</definedName>
    <definedName name="__pjd21">#REF!</definedName>
    <definedName name="__pjd22">#REF!</definedName>
    <definedName name="__pjd23">#REF!</definedName>
    <definedName name="__pjd24">#REF!</definedName>
    <definedName name="__pjd25">#REF!</definedName>
    <definedName name="__pjd26">#REF!</definedName>
    <definedName name="__pjd27">#REF!</definedName>
    <definedName name="__pjd28">#REF!</definedName>
    <definedName name="__pjd29">#REF!</definedName>
    <definedName name="__pjd3">#REF!</definedName>
    <definedName name="__pjd30">#REF!</definedName>
    <definedName name="__pjd31">#REF!</definedName>
    <definedName name="__pjd32">#REF!</definedName>
    <definedName name="__pjd33">#REF!</definedName>
    <definedName name="__pjd34">#REF!</definedName>
    <definedName name="__pjd35">#REF!</definedName>
    <definedName name="__pjd4">#REF!</definedName>
    <definedName name="__pjd5">#REF!</definedName>
    <definedName name="__pjd6">#REF!</definedName>
    <definedName name="__pjd7">#REF!</definedName>
    <definedName name="__pjd8">#REF!</definedName>
    <definedName name="__pjd9">#REF!</definedName>
    <definedName name="__pjl1">#REF!</definedName>
    <definedName name="__pjl10">#REF!</definedName>
    <definedName name="__pjl11">#REF!</definedName>
    <definedName name="__pjl12">#REF!</definedName>
    <definedName name="__pjl13">#REF!</definedName>
    <definedName name="__pjl14">#REF!</definedName>
    <definedName name="__pjl15">#REF!</definedName>
    <definedName name="__pjl16">#REF!</definedName>
    <definedName name="__pjl17">#REF!</definedName>
    <definedName name="__pjl18">#REF!</definedName>
    <definedName name="__pjl19">#REF!</definedName>
    <definedName name="__pjl2">#REF!</definedName>
    <definedName name="__pjl20">#REF!</definedName>
    <definedName name="__pjl21">#REF!</definedName>
    <definedName name="__pjl22">#REF!</definedName>
    <definedName name="__pjl23">#REF!</definedName>
    <definedName name="__pjl24">#REF!</definedName>
    <definedName name="__pjl25">#REF!</definedName>
    <definedName name="__pjl26">#REF!</definedName>
    <definedName name="__pjl27">#REF!</definedName>
    <definedName name="__pjl28">#REF!</definedName>
    <definedName name="__pjl29">#REF!</definedName>
    <definedName name="__pjl3">#REF!</definedName>
    <definedName name="__pjl30">#REF!</definedName>
    <definedName name="__pjl31">#REF!</definedName>
    <definedName name="__pjl32">#REF!</definedName>
    <definedName name="__pjl33">#REF!</definedName>
    <definedName name="__pjl34">#REF!</definedName>
    <definedName name="__pjl35">#REF!</definedName>
    <definedName name="__pjl4">#REF!</definedName>
    <definedName name="__pjl5">#REF!</definedName>
    <definedName name="__pjl6">#REF!</definedName>
    <definedName name="__pjl7">#REF!</definedName>
    <definedName name="__pjl8">#REF!</definedName>
    <definedName name="__pjl9">#REF!</definedName>
    <definedName name="__pjp1">#REF!</definedName>
    <definedName name="__pjp10">#REF!</definedName>
    <definedName name="__pjp11">#REF!</definedName>
    <definedName name="__pjp12">#REF!</definedName>
    <definedName name="__pjp13">#REF!</definedName>
    <definedName name="__pjp14">#REF!</definedName>
    <definedName name="__pjp15">#REF!</definedName>
    <definedName name="__pjp16">#REF!</definedName>
    <definedName name="__pjp17">#REF!</definedName>
    <definedName name="__pjp18">#REF!</definedName>
    <definedName name="__pjp19">#REF!</definedName>
    <definedName name="__pjp2">#REF!</definedName>
    <definedName name="__pjp20">#REF!</definedName>
    <definedName name="__pjp21">#REF!</definedName>
    <definedName name="__pjp22">#REF!</definedName>
    <definedName name="__pjp23">#REF!</definedName>
    <definedName name="__pjp24">#REF!</definedName>
    <definedName name="__pjp25">#REF!</definedName>
    <definedName name="__pjp26">#REF!</definedName>
    <definedName name="__pjp27">#REF!</definedName>
    <definedName name="__pjp28">#REF!</definedName>
    <definedName name="__pjp29">#REF!</definedName>
    <definedName name="__pjp3">#REF!</definedName>
    <definedName name="__pjp30">#REF!</definedName>
    <definedName name="__pjp31">#REF!</definedName>
    <definedName name="__pjp32">#REF!</definedName>
    <definedName name="__pjp33">#REF!</definedName>
    <definedName name="__pjp34">#REF!</definedName>
    <definedName name="__pjp35">#REF!</definedName>
    <definedName name="__pjp4">#REF!</definedName>
    <definedName name="__pjp5">#REF!</definedName>
    <definedName name="__pjp6">#REF!</definedName>
    <definedName name="__pjp7">#REF!</definedName>
    <definedName name="__pjp8">#REF!</definedName>
    <definedName name="__pjp9">#REF!</definedName>
    <definedName name="__PL1">#REF!</definedName>
    <definedName name="__PLA2">#REF!</definedName>
    <definedName name="__PM334">#REF!</definedName>
    <definedName name="__PM335">#REF!</definedName>
    <definedName name="__PM346">#REF!</definedName>
    <definedName name="__PM406">#REF!</definedName>
    <definedName name="__PM412">#REF!</definedName>
    <definedName name="__PM609">#REF!</definedName>
    <definedName name="__PM970">#REF!</definedName>
    <definedName name="__PNV2002">#REF!</definedName>
    <definedName name="__PNV2003">#REF!</definedName>
    <definedName name="__PNV2009">#REF!</definedName>
    <definedName name="__psa1">#REF!</definedName>
    <definedName name="__psa2">#REF!</definedName>
    <definedName name="__psa3">#REF!</definedName>
    <definedName name="__psa4">#REF!</definedName>
    <definedName name="__psa5">#REF!</definedName>
    <definedName name="__psa6">#REF!</definedName>
    <definedName name="__psa7">#REF!</definedName>
    <definedName name="__psa8">#REF!</definedName>
    <definedName name="__psa9">#REF!</definedName>
    <definedName name="__psd1">#REF!</definedName>
    <definedName name="__psd2">#REF!</definedName>
    <definedName name="__psd3">#REF!</definedName>
    <definedName name="__psd4">#REF!</definedName>
    <definedName name="__psd5">#REF!</definedName>
    <definedName name="__psd6">#REF!</definedName>
    <definedName name="__psd7">#REF!</definedName>
    <definedName name="__psd8">#REF!</definedName>
    <definedName name="__psd9">#REF!</definedName>
    <definedName name="__psl1">#REF!</definedName>
    <definedName name="__psl2">#REF!</definedName>
    <definedName name="__psl3">#REF!</definedName>
    <definedName name="__psl4">#REF!</definedName>
    <definedName name="__psl5">#REF!</definedName>
    <definedName name="__psl6">#REF!</definedName>
    <definedName name="__psl7">#REF!</definedName>
    <definedName name="__psl8">#REF!</definedName>
    <definedName name="__psl9">#REF!</definedName>
    <definedName name="__PTB10">#REF!</definedName>
    <definedName name="__QQ2">#N/A</definedName>
    <definedName name="__r">#REF!</definedName>
    <definedName name="__Rbv1">#REF!</definedName>
    <definedName name="__rcd1">#REF!</definedName>
    <definedName name="__rcd11">#REF!</definedName>
    <definedName name="__rcd12">#REF!</definedName>
    <definedName name="__rcd13">#REF!</definedName>
    <definedName name="__rcd14">#REF!</definedName>
    <definedName name="__rcd2">#REF!</definedName>
    <definedName name="__rcd3">#REF!</definedName>
    <definedName name="__rcd4">#REF!</definedName>
    <definedName name="__rcd5">#REF!</definedName>
    <definedName name="__rcd6">#REF!</definedName>
    <definedName name="__rcd7">#REF!</definedName>
    <definedName name="__rcd8">#REF!</definedName>
    <definedName name="__rcd9">#REF!</definedName>
    <definedName name="__rcl1">#REF!</definedName>
    <definedName name="__rcl10">#REF!</definedName>
    <definedName name="__rcl11">#REF!</definedName>
    <definedName name="__rcl12">#REF!</definedName>
    <definedName name="__rcl13">#REF!</definedName>
    <definedName name="__rcl14">#REF!</definedName>
    <definedName name="__rcl2">#REF!</definedName>
    <definedName name="__rcl3">#REF!</definedName>
    <definedName name="__rcl4">#REF!</definedName>
    <definedName name="__rcl5">#REF!</definedName>
    <definedName name="__rcl6">#REF!</definedName>
    <definedName name="__rcl7">#REF!</definedName>
    <definedName name="__rcl8">#REF!</definedName>
    <definedName name="__rcl9">#REF!</definedName>
    <definedName name="__RET1">#REF!</definedName>
    <definedName name="__rmd1">#REF!</definedName>
    <definedName name="__rmd10">#REF!</definedName>
    <definedName name="__rmd11">#REF!</definedName>
    <definedName name="__rmd12">#REF!</definedName>
    <definedName name="__rmd13">#REF!</definedName>
    <definedName name="__rmd14">#REF!</definedName>
    <definedName name="__rmd15">#REF!</definedName>
    <definedName name="__rmd16">#REF!</definedName>
    <definedName name="__rmd17">#REF!</definedName>
    <definedName name="__rmd18">#REF!</definedName>
    <definedName name="__rmd2">#REF!</definedName>
    <definedName name="__rmd3">#REF!</definedName>
    <definedName name="__rmd4">#REF!</definedName>
    <definedName name="__rmd5">#REF!</definedName>
    <definedName name="__rmd6">#REF!</definedName>
    <definedName name="__rmd7">#REF!</definedName>
    <definedName name="__rmd8">#REF!</definedName>
    <definedName name="__rmd9">#REF!</definedName>
    <definedName name="__rml1">#REF!</definedName>
    <definedName name="__rml10">#REF!</definedName>
    <definedName name="__rml11">#REF!</definedName>
    <definedName name="__rml12">#REF!</definedName>
    <definedName name="__rml13">#REF!</definedName>
    <definedName name="__rml14">#REF!</definedName>
    <definedName name="__rml15">#REF!</definedName>
    <definedName name="__rml16">#REF!</definedName>
    <definedName name="__rml17">#REF!</definedName>
    <definedName name="__rml18">#REF!</definedName>
    <definedName name="__rml2">#REF!</definedName>
    <definedName name="__rml3">#REF!</definedName>
    <definedName name="__rml4">#REF!</definedName>
    <definedName name="__rml5">#REF!</definedName>
    <definedName name="__rml6">#REF!</definedName>
    <definedName name="__rml7">#REF!</definedName>
    <definedName name="__rml8">#REF!</definedName>
    <definedName name="__rml9">#REF!</definedName>
    <definedName name="__rod1">#REF!</definedName>
    <definedName name="__rod2">#REF!</definedName>
    <definedName name="__rod3">#REF!</definedName>
    <definedName name="__rod4">#REF!</definedName>
    <definedName name="__rod5">#REF!</definedName>
    <definedName name="__rod6">#REF!</definedName>
    <definedName name="__rod7">#REF!</definedName>
    <definedName name="__rod8">#REF!</definedName>
    <definedName name="__rod9">#REF!</definedName>
    <definedName name="__rol1">#REF!</definedName>
    <definedName name="__rol2">#REF!</definedName>
    <definedName name="__rol3">#REF!</definedName>
    <definedName name="__rol4">#REF!</definedName>
    <definedName name="__rol5">#REF!</definedName>
    <definedName name="__rol6">#REF!</definedName>
    <definedName name="__rol7">#REF!</definedName>
    <definedName name="__rol8">#REF!</definedName>
    <definedName name="__rol9">#REF!</definedName>
    <definedName name="__RP1">#N/A</definedName>
    <definedName name="__rpd1">#REF!</definedName>
    <definedName name="__rpd2">#REF!</definedName>
    <definedName name="__rpd3">#REF!</definedName>
    <definedName name="__rpd4">#REF!</definedName>
    <definedName name="__rpd5">#REF!</definedName>
    <definedName name="__rpd6">#REF!</definedName>
    <definedName name="__rpd7">#REF!</definedName>
    <definedName name="__rpd8">#REF!</definedName>
    <definedName name="__rpd9">#REF!</definedName>
    <definedName name="__rpl1">#REF!</definedName>
    <definedName name="__rpl2">#REF!</definedName>
    <definedName name="__rpl3">#REF!</definedName>
    <definedName name="__rpl4">#REF!</definedName>
    <definedName name="__rpl5">#REF!</definedName>
    <definedName name="__rpl6">#REF!</definedName>
    <definedName name="__rpl7">#REF!</definedName>
    <definedName name="__rpl8">#REF!</definedName>
    <definedName name="__rpl9">#REF!</definedName>
    <definedName name="__rsd10">#REF!</definedName>
    <definedName name="__S_1">#REF!</definedName>
    <definedName name="__S_1_2">#REF!</definedName>
    <definedName name="__S_1_3">#REF!</definedName>
    <definedName name="__S_1_5">#REF!</definedName>
    <definedName name="__S_1_6">#REF!</definedName>
    <definedName name="__S_1_9">#REF!</definedName>
    <definedName name="__SE2">#REF!</definedName>
    <definedName name="__SEG1">#REF!</definedName>
    <definedName name="__seg2">#REF!</definedName>
    <definedName name="__SET94">#REF!</definedName>
    <definedName name="__SET95">#REF!</definedName>
    <definedName name="__SET96">#REF!</definedName>
    <definedName name="__SET97">#REF!</definedName>
    <definedName name="__SET98">#REF!</definedName>
    <definedName name="__SET99">#REF!</definedName>
    <definedName name="__shc1">#REF!</definedName>
    <definedName name="__shc2">#REF!</definedName>
    <definedName name="__shc3">#REF!</definedName>
    <definedName name="__shc4">#REF!</definedName>
    <definedName name="__shc5">#REF!</definedName>
    <definedName name="__shc6">#REF!</definedName>
    <definedName name="__shc7">#REF!</definedName>
    <definedName name="__shc8">#REF!</definedName>
    <definedName name="__shc9">#REF!</definedName>
    <definedName name="__shd1">#REF!</definedName>
    <definedName name="__shd2">#REF!</definedName>
    <definedName name="__shd3">#REF!</definedName>
    <definedName name="__shd4">#REF!</definedName>
    <definedName name="__shd5">#REF!</definedName>
    <definedName name="__shd6">#REF!</definedName>
    <definedName name="__shd7">#REF!</definedName>
    <definedName name="__shd8">#REF!</definedName>
    <definedName name="__shd9">#REF!</definedName>
    <definedName name="__shl1">#REF!</definedName>
    <definedName name="__shl2">#REF!</definedName>
    <definedName name="__shl3">#REF!</definedName>
    <definedName name="__shl4">#REF!</definedName>
    <definedName name="__shl5">#REF!</definedName>
    <definedName name="__shl6">#REF!</definedName>
    <definedName name="__shl7">#REF!</definedName>
    <definedName name="__shl8">#REF!</definedName>
    <definedName name="__shl9">#REF!</definedName>
    <definedName name="__smd1">#REF!</definedName>
    <definedName name="__smd2">#REF!</definedName>
    <definedName name="__smd3">#REF!</definedName>
    <definedName name="__smd4">#REF!</definedName>
    <definedName name="__smd5">#REF!</definedName>
    <definedName name="__smd6">#REF!</definedName>
    <definedName name="__smd7">#REF!</definedName>
    <definedName name="__smd8">#REF!</definedName>
    <definedName name="__smd9">#REF!</definedName>
    <definedName name="__sml1">#REF!</definedName>
    <definedName name="__sml2">#REF!</definedName>
    <definedName name="__sml3">#REF!</definedName>
    <definedName name="__sml4">#REF!</definedName>
    <definedName name="__sml5">#REF!</definedName>
    <definedName name="__sml6">#REF!</definedName>
    <definedName name="__sml7">#REF!</definedName>
    <definedName name="__sml8">#REF!</definedName>
    <definedName name="__sml9">#REF!</definedName>
    <definedName name="__STC04">#REF!</definedName>
    <definedName name="__tab0198">#REF!</definedName>
    <definedName name="__TB10">#REF!</definedName>
    <definedName name="__tb97">"$#REF!.$E$71"</definedName>
    <definedName name="__tbw97">"$#REF!.$E$73"</definedName>
    <definedName name="__TCB4">#REF!</definedName>
    <definedName name="__TCB5">#REF!</definedName>
    <definedName name="__tcc4">#REF!</definedName>
    <definedName name="__TCM30">#REF!</definedName>
    <definedName name="__TEB4">#REF!</definedName>
    <definedName name="__TOT1">#REF!</definedName>
    <definedName name="__TOT2">#REF!</definedName>
    <definedName name="__TOT3">#REF!</definedName>
    <definedName name="__TOT4">#REF!</definedName>
    <definedName name="__TOT5">#REF!</definedName>
    <definedName name="__TOT6">#REF!</definedName>
    <definedName name="__TOT7">#REF!</definedName>
    <definedName name="__tot8">#REF!</definedName>
    <definedName name="__TP10">#REF!</definedName>
    <definedName name="__TP5">#REF!</definedName>
    <definedName name="__tsd1">#REF!</definedName>
    <definedName name="__TSD2">#REF!</definedName>
    <definedName name="__tsd3">#REF!</definedName>
    <definedName name="__tsd4">#REF!</definedName>
    <definedName name="__tsd5">#REF!</definedName>
    <definedName name="__tsl1">#REF!</definedName>
    <definedName name="__tsl2">#REF!</definedName>
    <definedName name="__tsl3">#REF!</definedName>
    <definedName name="__tsl4">#REF!</definedName>
    <definedName name="__tsl5">#REF!</definedName>
    <definedName name="__tt1" localSheetId="4">' Canteiro'!__tt1</definedName>
    <definedName name="__tt1" localSheetId="6">'Adm Local'!__tt1</definedName>
    <definedName name="__tt1">[0]!__tt1</definedName>
    <definedName name="__vdd1" localSheetId="4">#REF!</definedName>
    <definedName name="__vdd1">#REF!</definedName>
    <definedName name="__vdd2" localSheetId="4">#REF!</definedName>
    <definedName name="__vdd2">#REF!</definedName>
    <definedName name="__vdd3" localSheetId="4">#REF!</definedName>
    <definedName name="__vdd3">#REF!</definedName>
    <definedName name="__vdd4">#REF!</definedName>
    <definedName name="__vdd5">#REF!</definedName>
    <definedName name="__vdl1">#REF!</definedName>
    <definedName name="__vdl2">#REF!</definedName>
    <definedName name="__vdl3">#REF!</definedName>
    <definedName name="__vdl4">#REF!</definedName>
    <definedName name="__vdl5">#REF!</definedName>
    <definedName name="__VV9">#REF!</definedName>
    <definedName name="__x1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lfn.RTD" hidden="1">#NAME?</definedName>
    <definedName name="__xlnm.Print_Area_2">#REF!</definedName>
    <definedName name="__xlnm.Print_Area_4">NA()</definedName>
    <definedName name="__xlnm.Print_Area_8">#REF!</definedName>
    <definedName name="__xlnm.Print_Area_9">#REF!</definedName>
    <definedName name="_0">#REF!</definedName>
    <definedName name="_0_1">#REF!</definedName>
    <definedName name="_0_11">#REF!</definedName>
    <definedName name="_0_12">#REF!</definedName>
    <definedName name="_0_13">#REF!</definedName>
    <definedName name="_0_14">#N/A</definedName>
    <definedName name="_0_14_1">#N/A</definedName>
    <definedName name="_0_15">#REF!</definedName>
    <definedName name="_0_16">#REF!</definedName>
    <definedName name="_0_17">#REF!</definedName>
    <definedName name="_0_19">#REF!</definedName>
    <definedName name="_0_2">#REF!</definedName>
    <definedName name="_0_28">#REF!</definedName>
    <definedName name="_0_3">#REF!</definedName>
    <definedName name="_0_4">#REF!</definedName>
    <definedName name="_0_7">#REF!</definedName>
    <definedName name="_0_7_1">#REF!</definedName>
    <definedName name="_0_7_14">#N/A</definedName>
    <definedName name="_0_9">#REF!</definedName>
    <definedName name="_01.004.04">#REF!</definedName>
    <definedName name="_01.004.05">#REF!</definedName>
    <definedName name="_01.004.06">#REF!</definedName>
    <definedName name="_01.004.07">#REF!</definedName>
    <definedName name="_01.004.08">#REF!</definedName>
    <definedName name="_01.004.09">#REF!</definedName>
    <definedName name="_01.005.00">#REF!</definedName>
    <definedName name="_01.005.01">#REF!</definedName>
    <definedName name="_01.006.01">#REF!</definedName>
    <definedName name="_01.007.01">#REF!</definedName>
    <definedName name="_01.008.01">#REF!</definedName>
    <definedName name="_01.008.02">#REF!</definedName>
    <definedName name="_01.009.01">#REF!</definedName>
    <definedName name="_01.01">"$Plan1.$#REF!$#REF!:$#REF!$#REF!"</definedName>
    <definedName name="_01_09_96">#REF!</definedName>
    <definedName name="_01_09_96_25">#REF!</definedName>
    <definedName name="_01_09_96_4">#REF!</definedName>
    <definedName name="_01_09_966">#REF!</definedName>
    <definedName name="_02.000.00">#REF!</definedName>
    <definedName name="_02.001.01">#REF!</definedName>
    <definedName name="_02.002.01">#REF!</definedName>
    <definedName name="_02.003.01">#REF!</definedName>
    <definedName name="_02.004.00">#REF!</definedName>
    <definedName name="_02.004.01">#REF!</definedName>
    <definedName name="_02.005.01">#REF!</definedName>
    <definedName name="_02.006.00">#REF!</definedName>
    <definedName name="_02.006.01">#REF!</definedName>
    <definedName name="_02.006.02">#REF!</definedName>
    <definedName name="_02.006.03">#REF!</definedName>
    <definedName name="_02.007.01">#REF!</definedName>
    <definedName name="_02.009.01">#REF!</definedName>
    <definedName name="_02.010.01">#REF!</definedName>
    <definedName name="_02.011.01">#REF!</definedName>
    <definedName name="_03.000.00">#REF!</definedName>
    <definedName name="_03.001.01">#REF!</definedName>
    <definedName name="_03.002.01">#REF!</definedName>
    <definedName name="_03.003.00">#REF!</definedName>
    <definedName name="_03.003.01">#REF!</definedName>
    <definedName name="_03.003.02">#REF!</definedName>
    <definedName name="_03.003.03">#REF!</definedName>
    <definedName name="_03.003.04">#REF!</definedName>
    <definedName name="_03.004.00">#REF!</definedName>
    <definedName name="_03.004.01">#REF!</definedName>
    <definedName name="_03.004.02">#REF!</definedName>
    <definedName name="_03.004.03">#REF!</definedName>
    <definedName name="_03.005.01">#REF!</definedName>
    <definedName name="_03.006.00">#REF!</definedName>
    <definedName name="_03.006.01">#REF!</definedName>
    <definedName name="_03.006.02">#REF!</definedName>
    <definedName name="_03.007.00">#REF!</definedName>
    <definedName name="_03.007.01">#REF!</definedName>
    <definedName name="_03.007.02">#REF!</definedName>
    <definedName name="_03.008.01">#REF!</definedName>
    <definedName name="_04.000.00">#REF!</definedName>
    <definedName name="_04.001.00">#REF!</definedName>
    <definedName name="_04.001.01">#REF!</definedName>
    <definedName name="_04.001.02">#REF!</definedName>
    <definedName name="_04.001.03">#REF!</definedName>
    <definedName name="_04.001.04">#REF!</definedName>
    <definedName name="_04.001.05">#REF!</definedName>
    <definedName name="_04.001.06">#REF!</definedName>
    <definedName name="_04.002.00">#REF!</definedName>
    <definedName name="_04.002.01">#REF!</definedName>
    <definedName name="_04.002.02">#REF!</definedName>
    <definedName name="_04.002.03">#REF!</definedName>
    <definedName name="_04.002.04">#REF!</definedName>
    <definedName name="_04.003.00">#REF!</definedName>
    <definedName name="_04.003.01">#REF!</definedName>
    <definedName name="_04.003.02">#REF!</definedName>
    <definedName name="_04.003.03">#REF!</definedName>
    <definedName name="_04.003.04">#REF!</definedName>
    <definedName name="_04.004.00">#REF!</definedName>
    <definedName name="_04.004.01">#REF!</definedName>
    <definedName name="_04.004.02">#REF!</definedName>
    <definedName name="_04.004.03">#REF!</definedName>
    <definedName name="_04.005.01">#REF!</definedName>
    <definedName name="_04.005.02">#REF!</definedName>
    <definedName name="_04.006.00">#REF!</definedName>
    <definedName name="_04.006.01">#REF!</definedName>
    <definedName name="_04.006.02">#REF!</definedName>
    <definedName name="_04.006.03">#REF!</definedName>
    <definedName name="_04.007.00">#REF!</definedName>
    <definedName name="_04.007.01">#REF!</definedName>
    <definedName name="_04.007.02">#REF!</definedName>
    <definedName name="_04.007.03">#REF!</definedName>
    <definedName name="_04.007.04">#REF!</definedName>
    <definedName name="_04.007.05">#REF!</definedName>
    <definedName name="_04.007.06">#REF!</definedName>
    <definedName name="_04.007.07">#REF!</definedName>
    <definedName name="_04.008.01">#REF!</definedName>
    <definedName name="_04.009.01">#REF!</definedName>
    <definedName name="_04.010.01">#REF!</definedName>
    <definedName name="_04.011.00">#REF!</definedName>
    <definedName name="_04.011.01">#REF!</definedName>
    <definedName name="_04.011.02">#REF!</definedName>
    <definedName name="_04.012.01">#REF!</definedName>
    <definedName name="_04.012.02">#REF!</definedName>
    <definedName name="_04.013.01">#REF!</definedName>
    <definedName name="_04.013.02">#REF!</definedName>
    <definedName name="_04.013.03">#REF!</definedName>
    <definedName name="_04.013.04">#REF!</definedName>
    <definedName name="_04.013.05">#REF!</definedName>
    <definedName name="_04.013.06">#REF!</definedName>
    <definedName name="_04.014.01">#REF!</definedName>
    <definedName name="_04.015.01">#REF!</definedName>
    <definedName name="_04.016.01">#REF!</definedName>
    <definedName name="_04.017.01">#REF!</definedName>
    <definedName name="_08.302.01">#REF!</definedName>
    <definedName name="_08.302.01_1">#REF!</definedName>
    <definedName name="_1__123Graph_ACHART_1" hidden="1">#REF!</definedName>
    <definedName name="_1__123Graph_BGrßfico_10C" hidden="1">#REF!</definedName>
    <definedName name="_1_Excel_BuiltIn_Print_Titles_5_1">"$#REF!.$A$1:$IS$12"</definedName>
    <definedName name="_1_I_1">#REF!</definedName>
    <definedName name="_1_I_1_2">#REF!</definedName>
    <definedName name="_1_I_1_3">#REF!</definedName>
    <definedName name="_1_I_1_5">#REF!</definedName>
    <definedName name="_1_I_1_6">#REF!</definedName>
    <definedName name="_1_I_1_9">#REF!</definedName>
    <definedName name="_10__123Graph_BCHART_2" hidden="1">#REF!</definedName>
    <definedName name="_10_a_14_1">#REF!</definedName>
    <definedName name="_10_S_1_1_1_1_1_1">#REF!</definedName>
    <definedName name="_100Excel_BuiltIn_Print_Area_7_1_1_1">#N/A</definedName>
    <definedName name="_101Excel_BuiltIn_Print_Area_7_1_1_2">#N/A</definedName>
    <definedName name="_104Excel_BuiltIn_Print_Area_8_1">#REF!</definedName>
    <definedName name="_106Excel_BuiltIn_Print_Area_8_1_1">#N/A</definedName>
    <definedName name="_107Excel_BuiltIn_Print_Area_8_1_1_1">#N/A</definedName>
    <definedName name="_10Excel_BuiltIn_Print_Area_5_1_1">#REF!</definedName>
    <definedName name="_11.001.01">#REF!</definedName>
    <definedName name="_11_a_7_1">#N/A</definedName>
    <definedName name="_11_I_1_1_1_1_1_1">#REF!</definedName>
    <definedName name="_110Excel_BuiltIn_Print_Titles_1_1">#REF!</definedName>
    <definedName name="_112Excel_BuiltIn_Print_Titles_1_1_1">#N/A</definedName>
    <definedName name="_113Excel_BuiltIn_Print_Titles_1_1_1_1">#N/A</definedName>
    <definedName name="_113Excel_BuiltIn_Print_Titles_33_1">(#REF!,#REF!)</definedName>
    <definedName name="_114Excel_BuiltIn_Print_Titles_1_1_1_2">#N/A</definedName>
    <definedName name="_115Print_Area_MI_1_1">#REF!</definedName>
    <definedName name="_11Excel_BuiltIn_Print_Titles_30_1">(#REF!,#REF!)</definedName>
    <definedName name="_12_c_1">#REF!</definedName>
    <definedName name="_12_I_1_1_1_1_1_1_1">#REF!</definedName>
    <definedName name="_12_S_1_1_1_1_1_1_1">#REF!</definedName>
    <definedName name="_123" localSheetId="4" hidden="1">{#N/A,#N/A,TRUE,"Serviços"}</definedName>
    <definedName name="_123" localSheetId="6" hidden="1">{#N/A,#N/A,TRUE,"Serviços"}</definedName>
    <definedName name="_123" hidden="1">{#N/A,#N/A,TRUE,"Serviços"}</definedName>
    <definedName name="_129Excel_BuiltIn_Print_Titles_34_1" localSheetId="4">(#REF!,#REF!)</definedName>
    <definedName name="_129Excel_BuiltIn_Print_Titles_34_1">(#REF!,#REF!)</definedName>
    <definedName name="_13_c_11_1">#REF!</definedName>
    <definedName name="_13Excel_BuiltIn_Print_Area_11_1_1">"$#REF!.$A$1:$AL$33"</definedName>
    <definedName name="_13Excel_BuiltIn_Print_Area_6_1_1">#REF!</definedName>
    <definedName name="_13Excel_BuiltIn_Print_Titles_32_1">(#REF!,#REF!)</definedName>
    <definedName name="_14_c_12_1">#REF!</definedName>
    <definedName name="_145Excel_BuiltIn_Print_Titles_5_1">(#REF!,#REF!)</definedName>
    <definedName name="_14Excel_BuiltIn_Print_Area_28_1_1">"$#REF!.$A$1:$L$34"</definedName>
    <definedName name="_15__123Graph_CCHART_2" hidden="1">#REF!</definedName>
    <definedName name="_15_c_13_1">#REF!</definedName>
    <definedName name="_15_I_1_1_1_1_1_1_1">#REF!</definedName>
    <definedName name="_15_S_1">#REF!</definedName>
    <definedName name="_15Excel_BuiltIn_Print_Titles_2_1">#REF!</definedName>
    <definedName name="_15Excel_BuiltIn_Print_Titles_33_1">(#REF!,#REF!)</definedName>
    <definedName name="_15Excel_BuiltIn_Print_Titles_5_1">"$#REF!.$A$1:$IS$12"</definedName>
    <definedName name="_16_c_15_1">#REF!</definedName>
    <definedName name="_161Excel_BuiltIn_Print_Titles_7_1">(#REF!,#REF!)</definedName>
    <definedName name="_16Excel_BuiltIn_Print_Area_11_1_1">"$#REF!.$A$1:$AL$33"</definedName>
    <definedName name="_16Excel_BuiltIn_Print_Area_7_1_1">#REF!</definedName>
    <definedName name="_16Excel_BuiltIn_Print_Titles_6_1">"$#REF!.$A$1:$IS$12"</definedName>
    <definedName name="_17_c_16_1">#REF!</definedName>
    <definedName name="_177Excel_BuiltIn_Print_Titles_9_1">(#REF!,#REF!)</definedName>
    <definedName name="_17Excel_BuiltIn_Print_Titles_13_1">(#REF!,#REF!)</definedName>
    <definedName name="_17Excel_BuiltIn_Print_Titles_34_1">(#REF!,#REF!)</definedName>
    <definedName name="_17Excel_BuiltIn_Print_Titles_7_1">"$#REF!.$A$1:$IS$12"</definedName>
    <definedName name="_18_c_17_1">#REF!</definedName>
    <definedName name="_1830201" hidden="1">#N/A</definedName>
    <definedName name="_1830201_26">NA()</definedName>
    <definedName name="_1830201_27">NA()</definedName>
    <definedName name="_18Excel_BuiltIn_Print_Area_1_1">#REF!</definedName>
    <definedName name="_19_c_19_1">#REF!</definedName>
    <definedName name="_19_S_1">#REF!</definedName>
    <definedName name="_19Excel_BuiltIn_Print_Area_8_1_1">#REF!</definedName>
    <definedName name="_19Excel_BuiltIn_Print_Titles_5_1">(#REF!,#REF!)</definedName>
    <definedName name="_1Excel_BuiltIn_Print_Area_1_1">#REF!</definedName>
    <definedName name="_1Excel_BuiltIn_Print_Area_2_1">#REF!</definedName>
    <definedName name="_1Excel_BuiltIn_Print_Area_5_1">#REF!</definedName>
    <definedName name="_1Excel_BuiltIn_Print_Area_7_1">#REF!</definedName>
    <definedName name="_1Excel_BuiltIn_Print_Area_9_1">"$#REF!.$A$1:$P$515"</definedName>
    <definedName name="_1Excel_BuiltIn_Print_Titles_3_1">(#REF!,#REF!)</definedName>
    <definedName name="_1VB3">#REF!</definedName>
    <definedName name="_2">#REF!</definedName>
    <definedName name="_2__123Graph_BCHART_1" hidden="1">#REF!</definedName>
    <definedName name="_2_0_1">#N/A</definedName>
    <definedName name="_2_11">#REF!</definedName>
    <definedName name="_2_12">#REF!</definedName>
    <definedName name="_2_13">#REF!</definedName>
    <definedName name="_2_14">#N/A</definedName>
    <definedName name="_2_15">#REF!</definedName>
    <definedName name="_2_16">#REF!</definedName>
    <definedName name="_2_17">#REF!</definedName>
    <definedName name="_2_19">#REF!</definedName>
    <definedName name="_2_2">#REF!</definedName>
    <definedName name="_2_28">#REF!</definedName>
    <definedName name="_2_3">#REF!</definedName>
    <definedName name="_2_4">#REF!</definedName>
    <definedName name="_2_7">#REF!</definedName>
    <definedName name="_2_9">#REF!</definedName>
    <definedName name="_2_Excel_BuiltIn_Print_Titles_6_1">"$#REF!.$A$1:$IS$12"</definedName>
    <definedName name="_2_I_1">#REF!</definedName>
    <definedName name="_2_S_1">#REF!</definedName>
    <definedName name="_20__123Graph_DCHART_2" hidden="1">#REF!</definedName>
    <definedName name="_20_c_2_1">#REF!</definedName>
    <definedName name="_21_c_28_1">#REF!</definedName>
    <definedName name="_21Excel_BuiltIn_Print_Titles_7_1">(#REF!,#REF!)</definedName>
    <definedName name="_22_c_3_1">#REF!</definedName>
    <definedName name="_22Excel_BuiltIn_Print_Area_9_1_1">#REF!</definedName>
    <definedName name="_23_c_4_1">#REF!</definedName>
    <definedName name="_23_S_1_1_1_1_1_1">#REF!</definedName>
    <definedName name="_23Excel_BuiltIn_Print_Titles_9_1">(#REF!,#REF!)</definedName>
    <definedName name="_24_c_7_1">#REF!</definedName>
    <definedName name="_25_c_9_1">#REF!</definedName>
    <definedName name="_25Excel_BuiltIn_Print_Titles_2_1">#REF!</definedName>
    <definedName name="_27_I_1">#N/A</definedName>
    <definedName name="_27_S_1_1_1_1_1_1_1">#REF!</definedName>
    <definedName name="_28_I_1_1">#N/A</definedName>
    <definedName name="_28Excel_BuiltIn_Print_Area_11_1_1">"$#REF!.$A$1:$AL$33"</definedName>
    <definedName name="_29_I_1_2">#N/A</definedName>
    <definedName name="_29Excel_BuiltIn_Print_Area_28_1_1">"$#REF!.$A$1:$L$34"</definedName>
    <definedName name="_2Excel_BuiltIn_Print_Area_4_1_1">#REF!</definedName>
    <definedName name="_2Excel_BuiltIn_Print_Area_5_1">#REF!</definedName>
    <definedName name="_2Excel_BuiltIn_Print_Area_6_1">#REF!</definedName>
    <definedName name="_2Excel_BuiltIn_Print_Area_7_1">"'file:///Y:/ENGENHARIA/Deise Aoki/PATOS - OK/PATOS 05-09-2007-ok/Laptop - Arquivos/DNIT/PATOs/Rondonópolis/PATO_BR-364_km_000_ao_km_11290_LICITAÇÃO MAIO DE 2007.xls'#$reg_mec_fx_dm_.$#REF!$#REF!:$#REF!$#REF!"</definedName>
    <definedName name="_2Excel_BuiltIn_Print_Area_8_1">#REF!</definedName>
    <definedName name="_2X_0Print_Area_30">#REF!</definedName>
    <definedName name="_3__123Graph_XCHART_1" hidden="1">#REF!</definedName>
    <definedName name="_3_0_1_1">#N/A</definedName>
    <definedName name="_3_Excel_BuiltIn_Print_Titles_7_1">"$#REF!.$A$1:$IS$12"</definedName>
    <definedName name="_3_S_1">#REF!</definedName>
    <definedName name="_3_S_1_2">#REF!</definedName>
    <definedName name="_3_S_1_3">#REF!</definedName>
    <definedName name="_3_S_1_5">#REF!</definedName>
    <definedName name="_3_S_1_6">#REF!</definedName>
    <definedName name="_3_S_1_9">#REF!</definedName>
    <definedName name="_30Excel_BuiltIn_Print_Titles_5_1">"$#REF!.$A$1:$IS$12"</definedName>
    <definedName name="_31_S_1">#N/A</definedName>
    <definedName name="_31Excel_BuiltIn_Print_Titles_6_1">"$#REF!.$A$1:$IS$12"</definedName>
    <definedName name="_32_S_1_1">#N/A</definedName>
    <definedName name="_32Excel_BuiltIn_Print_Titles_7_1">"$#REF!.$A$1:$IS$12"</definedName>
    <definedName name="_33_S_1_2">#N/A</definedName>
    <definedName name="_33Excel_BuiltIn_Print_Titles_21_1">(#REF!,#REF!)</definedName>
    <definedName name="_34_S_14_1">#REF!</definedName>
    <definedName name="_35_x_1">#REF!</definedName>
    <definedName name="_36_x_11_1">#REF!</definedName>
    <definedName name="_37_x_12_1">#REF!</definedName>
    <definedName name="_38_x_13_1">#REF!</definedName>
    <definedName name="_39_x_15_1">#REF!</definedName>
    <definedName name="_3Excel_BuiltIn_Print_Area_10_1_1">#REF!</definedName>
    <definedName name="_3Excel_BuiltIn_Print_Area_11_1_1">"$#REF!.$A$1:$AL$33"</definedName>
    <definedName name="_3Excel_BuiltIn_Print_Area_4_1_1_1">#REF!</definedName>
    <definedName name="_3Excel_BuiltIn_Print_Titles_1_1">#REF!</definedName>
    <definedName name="_3Excel_BuiltIn_Print_Titles_13_1">(#REF!,#REF!)</definedName>
    <definedName name="_3S0120000">#N/A</definedName>
    <definedName name="_3S0120000_1">#REF!</definedName>
    <definedName name="_3S0193000">#N/A</definedName>
    <definedName name="_3S0193000_1">#REF!</definedName>
    <definedName name="_3S0220001">#N/A</definedName>
    <definedName name="_3S0220001_1">#REF!</definedName>
    <definedName name="_3S0223000">#N/A</definedName>
    <definedName name="_3S0223000_1">#REF!</definedName>
    <definedName name="_3S0240000">#N/A</definedName>
    <definedName name="_3S0240000_1">#REF!</definedName>
    <definedName name="_3S0251000">#N/A</definedName>
    <definedName name="_3S0251000_1">#REF!</definedName>
    <definedName name="_3S0253001">#N/A</definedName>
    <definedName name="_3S0253001_1">#REF!</definedName>
    <definedName name="_3S0254000">#N/A</definedName>
    <definedName name="_3S0254000_1">#REF!</definedName>
    <definedName name="_3S0260100">#N/A</definedName>
    <definedName name="_3S0260100_1">#REF!</definedName>
    <definedName name="_3S0290000">#N/A</definedName>
    <definedName name="_3S0290000_1">#REF!</definedName>
    <definedName name="_3S0331000">#N/A</definedName>
    <definedName name="_3S0331000_1">#REF!</definedName>
    <definedName name="_3S0332901">#N/A</definedName>
    <definedName name="_3S0332901_1">#REF!</definedName>
    <definedName name="_3S0334002">#N/A</definedName>
    <definedName name="_3S0334002_1">#REF!</definedName>
    <definedName name="_3S0335300">#N/A</definedName>
    <definedName name="_3S0335300_1">#REF!</definedName>
    <definedName name="_3S0337000">#N/A</definedName>
    <definedName name="_3S0337000_1">#REF!</definedName>
    <definedName name="_3S0394001">#N/A</definedName>
    <definedName name="_3S0394001_1">#REF!</definedName>
    <definedName name="_3S0394002">#N/A</definedName>
    <definedName name="_3S0394002_1">#REF!</definedName>
    <definedName name="_3S0395000">#N/A</definedName>
    <definedName name="_3S0395000_1">#REF!</definedName>
    <definedName name="_3S0400000">#N/A</definedName>
    <definedName name="_3S0400000_1">#REF!</definedName>
    <definedName name="_3S0400001">#N/A</definedName>
    <definedName name="_3S0400001_1">#REF!</definedName>
    <definedName name="_3S0459000">#N/A</definedName>
    <definedName name="_3S0459000_1">#REF!</definedName>
    <definedName name="_3S0499908">#N/A</definedName>
    <definedName name="_3S0499908_1">#REF!</definedName>
    <definedName name="_3S0500000">#N/A</definedName>
    <definedName name="_3S0500000_1">#REF!</definedName>
    <definedName name="_3S0500100">#N/A</definedName>
    <definedName name="_3S0500100_1">#REF!</definedName>
    <definedName name="_3S0510102">#N/A</definedName>
    <definedName name="_3S0510102_1">#REF!</definedName>
    <definedName name="_3S0810000">#N/A</definedName>
    <definedName name="_3S0810000_1">#REF!</definedName>
    <definedName name="_3S0810101">#N/A</definedName>
    <definedName name="_3S0810101_1">#REF!</definedName>
    <definedName name="_3S0810102">#N/A</definedName>
    <definedName name="_3S0810102_1">#REF!</definedName>
    <definedName name="_3S0810201">#N/A</definedName>
    <definedName name="_3S0810201_1">#REF!</definedName>
    <definedName name="_3S0810900">#N/A</definedName>
    <definedName name="_3S0810900_1">#REF!</definedName>
    <definedName name="_3S0820000">#N/A</definedName>
    <definedName name="_3S0820000_1">#REF!</definedName>
    <definedName name="_3S0830001">#N/A</definedName>
    <definedName name="_3S0830001_1">#REF!</definedName>
    <definedName name="_3S0830101">#N/A</definedName>
    <definedName name="_3S0830101_1">#REF!</definedName>
    <definedName name="_3S0830102">#N/A</definedName>
    <definedName name="_3S0830102_1">#REF!</definedName>
    <definedName name="_3S0830103">#N/A</definedName>
    <definedName name="_3S0830103_1">#REF!</definedName>
    <definedName name="_3S0830201">#N/A</definedName>
    <definedName name="_3S0830201_1">#REF!</definedName>
    <definedName name="_3S0830202">#N/A</definedName>
    <definedName name="_3S0830202_1">#REF!</definedName>
    <definedName name="_3S0830203">#N/A</definedName>
    <definedName name="_3S0830203_1">#REF!</definedName>
    <definedName name="_3S0830204">#N/A</definedName>
    <definedName name="_3S0830204_1">#REF!</definedName>
    <definedName name="_3S0830205">#N/A</definedName>
    <definedName name="_3S0830205_1">#REF!</definedName>
    <definedName name="_3S0840000">#N/A</definedName>
    <definedName name="_3S0840000_1">#REF!</definedName>
    <definedName name="_3S0840001">#N/A</definedName>
    <definedName name="_3S0840001_1">#REF!</definedName>
    <definedName name="_3S0840002">#N/A</definedName>
    <definedName name="_3S0840002_1">#REF!</definedName>
    <definedName name="_3S0840100">#N/A</definedName>
    <definedName name="_3S0840100_1">#REF!</definedName>
    <definedName name="_3S0840200">#N/A</definedName>
    <definedName name="_3S0840200_1">#REF!</definedName>
    <definedName name="_3S0840300">#N/A</definedName>
    <definedName name="_3S0840300_1">#REF!</definedName>
    <definedName name="_3S0840400">#N/A</definedName>
    <definedName name="_3S0840400_1">#REF!</definedName>
    <definedName name="_3S0850000">#N/A</definedName>
    <definedName name="_3S0850000_1">#REF!</definedName>
    <definedName name="_3S0850100">#N/A</definedName>
    <definedName name="_3S0850100_1">#REF!</definedName>
    <definedName name="_3S0851000">#N/A</definedName>
    <definedName name="_3S0851000_1">#REF!</definedName>
    <definedName name="_3S0851100">#N/A</definedName>
    <definedName name="_3S0851100_1">#REF!</definedName>
    <definedName name="_3S0890000">#N/A</definedName>
    <definedName name="_3S0890000_1">#REF!</definedName>
    <definedName name="_3S0890001">#N/A</definedName>
    <definedName name="_3S0890001_1">#REF!</definedName>
    <definedName name="_3S0890100">#N/A</definedName>
    <definedName name="_3S0890100_1">#REF!</definedName>
    <definedName name="_3S0890101">#N/A</definedName>
    <definedName name="_3S0890101_1">#REF!</definedName>
    <definedName name="_3S0891000">#N/A</definedName>
    <definedName name="_3S0891000_1">#REF!</definedName>
    <definedName name="_3S0900200">#N/A</definedName>
    <definedName name="_3S0900200_1">#REF!</definedName>
    <definedName name="_3S0900203">#N/A</definedName>
    <definedName name="_3S0900203_1">#REF!</definedName>
    <definedName name="_3S0900241">#N/A</definedName>
    <definedName name="_3S0900241_1">#REF!</definedName>
    <definedName name="_3S0920270">#N/A</definedName>
    <definedName name="_3S0920270_1">#REF!</definedName>
    <definedName name="_3subtrecho1_13_1">#REF!</definedName>
    <definedName name="_4_0_14_1">#REF!</definedName>
    <definedName name="_4_I_1">#REF!</definedName>
    <definedName name="_40_x_16_1">#REF!</definedName>
    <definedName name="_41_x_17_1">#REF!</definedName>
    <definedName name="_42_x_19_1">#REF!</definedName>
    <definedName name="_43_x_2_1">#REF!</definedName>
    <definedName name="_43Excel_BuiltIn_Print_Area_11_1_1">"$#REF!.$A$1:$AL$33"</definedName>
    <definedName name="_44_x_28_1">#REF!</definedName>
    <definedName name="_44Excel_BuiltIn_Print_Area_28_1_1">"$#REF!.$A$1:$L$34"</definedName>
    <definedName name="_45_x_3_1">#REF!</definedName>
    <definedName name="_45Excel_BuiltIn_Print_Titles_5_1">"$#REF!.$A$1:$IS$12"</definedName>
    <definedName name="_46_x_4_1">#REF!</definedName>
    <definedName name="_46Excel_BuiltIn_Print_Titles_6_1">"$#REF!.$A$1:$IS$12"</definedName>
    <definedName name="_47_x_7_1">#REF!</definedName>
    <definedName name="_47Excel_BuiltIn_Print_Titles_7_1">"$#REF!.$A$1:$IS$12"</definedName>
    <definedName name="_48_x_9_1">#REF!</definedName>
    <definedName name="_49Excel_BuiltIn_Print_Titles_29_1">(#REF!,#REF!)</definedName>
    <definedName name="_4Excel_BuiltIn_Print_Area_11_1_1">"$#REF!.$A$1:$AL$33"</definedName>
    <definedName name="_4Excel_BuiltIn_Print_Titles_3_1_1">(#REF!,#REF!)</definedName>
    <definedName name="_4S0612001">#N/A</definedName>
    <definedName name="_4S0612001_1">#REF!</definedName>
    <definedName name="_4S0612101">#N/A</definedName>
    <definedName name="_4S0612101_1">#REF!</definedName>
    <definedName name="_4S0612111">#N/A</definedName>
    <definedName name="_4S0612111_1">#REF!</definedName>
    <definedName name="_4S0620002">#N/A</definedName>
    <definedName name="_4S0620002_1">#REF!</definedName>
    <definedName name="_4subtrecho1_24_13_1">#REF!</definedName>
    <definedName name="_4X_0Print_Area">#REF!</definedName>
    <definedName name="_4X_0Print_Area_10">#REF!</definedName>
    <definedName name="_4X_0Print_Area_19">#REF!</definedName>
    <definedName name="_4X_0Print_Area_20">#REF!</definedName>
    <definedName name="_4X_0Print_Area_23">#REF!</definedName>
    <definedName name="_4X_0Print_Area_25">#REF!</definedName>
    <definedName name="_5__123Graph_ACHART_2" hidden="1">#REF!</definedName>
    <definedName name="_5_0_7_1">#N/A</definedName>
    <definedName name="_5_I_1_1_1_1_1_1">#REF!</definedName>
    <definedName name="_50_z_1">#N/A</definedName>
    <definedName name="_51_z_1_1">#N/A</definedName>
    <definedName name="_52Excel_BuiltIn_Criteria_1">#REF!</definedName>
    <definedName name="_53Excel_BuiltIn_Criteria_11_1">#REF!</definedName>
    <definedName name="_54Excel_BuiltIn_Criteria_12_1">#REF!</definedName>
    <definedName name="_55Excel_BuiltIn_Criteria_13_1">#REF!</definedName>
    <definedName name="_56Excel_BuiltIn_Criteria_15_1">#REF!</definedName>
    <definedName name="_57Excel_BuiltIn_Criteria_16_1">#REF!</definedName>
    <definedName name="_58Excel_BuiltIn_Criteria_17_1">#REF!</definedName>
    <definedName name="_59Excel_BuiltIn_Criteria_19_1">#REF!</definedName>
    <definedName name="_5Excel_BuiltIn_Print_Titles_21_1">(#REF!,#REF!)</definedName>
    <definedName name="_5Excel_BuiltIn_Print_Titles_3_1_1_1">(#REF!,#REF!)</definedName>
    <definedName name="_5X__Print_Area">#REF!</definedName>
    <definedName name="_5X__Print_Area_10">#REF!</definedName>
    <definedName name="_5X__Print_Area_19">#REF!</definedName>
    <definedName name="_5X__Print_Area_20">#REF!</definedName>
    <definedName name="_5X__Print_Area_23">#REF!</definedName>
    <definedName name="_5X__Print_Area_25">#REF!</definedName>
    <definedName name="_6_2_1">#N/A</definedName>
    <definedName name="_6_I_1">#REF!</definedName>
    <definedName name="_6_I_1_1_1_1_1_1_1">#REF!</definedName>
    <definedName name="_60Excel_BuiltIn_Criteria_2_1">#REF!</definedName>
    <definedName name="_61Excel_BuiltIn_Criteria_28_1">#REF!</definedName>
    <definedName name="_62Excel_BuiltIn_Criteria_3_1">#REF!</definedName>
    <definedName name="_63Excel_BuiltIn_Criteria_4_1">#REF!</definedName>
    <definedName name="_64Excel_BuiltIn_Criteria_7_1">#REF!</definedName>
    <definedName name="_65Excel_BuiltIn_Criteria_9_1">#REF!</definedName>
    <definedName name="_65Excel_BuiltIn_Print_Titles_3_1">(#REF!,#REF!)</definedName>
    <definedName name="_67Excel_BuiltIn_Database_1">#N/A</definedName>
    <definedName name="_68Excel_BuiltIn_Database_1_1">#N/A</definedName>
    <definedName name="_6Excel_BuiltIn_Print_Area_12_1_1">#REF!</definedName>
    <definedName name="_7_I_1">#REF!</definedName>
    <definedName name="_70Excel_BuiltIn_Print_Area_1_1">#REF!</definedName>
    <definedName name="_72Excel_BuiltIn_Print_Area_1_1_1">#N/A</definedName>
    <definedName name="_74Excel_BuiltIn_Print_Area_1_1_1_1">#REF!</definedName>
    <definedName name="_76Excel_BuiltIn_Print_Area_1_1_1_1_1">#N/A</definedName>
    <definedName name="_77Excel_BuiltIn_Print_Area_1_1_1_1_1_1">#N/A</definedName>
    <definedName name="_78Excel_BuiltIn_Print_Area_1_1_1_1_1_1_1">#N/A</definedName>
    <definedName name="_79Excel_BuiltIn_Print_Area_1_1_1_1_1_1_1_1">#N/A</definedName>
    <definedName name="_7Excel_BuiltIn_Print_Titles_29_1">(#REF!,#REF!)</definedName>
    <definedName name="_8_a_1">#N/A</definedName>
    <definedName name="_8_S_1">#REF!</definedName>
    <definedName name="_80Excel_BuiltIn_Print_Area_1_1_1_1_1_1_1_1_1">#N/A</definedName>
    <definedName name="_81Excel_BuiltIn_Print_Area_1_1_1_1_1_1_1_1_1_1">#N/A</definedName>
    <definedName name="_81Excel_BuiltIn_Print_Titles_30_1">(#REF!,#REF!)</definedName>
    <definedName name="_82Excel_BuiltIn_Print_Area_2_1">#REF!</definedName>
    <definedName name="_85Excel_BuiltIn_Print_Area_2_1_1_1_1_1_1">#N/A</definedName>
    <definedName name="_86Excel_BuiltIn_Print_Area_2_1_1_1_1_1_1_1">#N/A</definedName>
    <definedName name="_87Excel_BuiltIn_Print_Area_2_1_1_1_1_1_1_1_1">#N/A</definedName>
    <definedName name="_88Excel_BuiltIn_Print_Area_20_1">#REF!</definedName>
    <definedName name="_89Excel_BuiltIn_Print_Area_3_1">#REF!</definedName>
    <definedName name="_9_a_1_1">#N/A</definedName>
    <definedName name="_9_I_1_1_1_1_1_1">#REF!</definedName>
    <definedName name="_90Excel_BuiltIn_Print_Area_3_1_1">#N/A</definedName>
    <definedName name="_91Excel_BuiltIn_Print_Area_3_1_1_1">#N/A</definedName>
    <definedName name="_92Excel_BuiltIn_Print_Area_3_1_1_1_1">#N/A</definedName>
    <definedName name="_93Excel_BuiltIn_Print_Area_3_1_1_1_1_1">#N/A</definedName>
    <definedName name="_94Excel_BuiltIn_Print_Area_6_1">#REF!</definedName>
    <definedName name="_97Excel_BuiltIn_Print_Area_7_1">#REF!</definedName>
    <definedName name="_97Excel_BuiltIn_Print_Titles_32_1">(#REF!,#REF!)</definedName>
    <definedName name="_99Excel_BuiltIn_Print_Area_7_1_1">#N/A</definedName>
    <definedName name="_9Excel_BuiltIn_Print_Area_2_1_1">#REF!</definedName>
    <definedName name="_9Excel_BuiltIn_Print_Titles_3_1">(#REF!,#REF!)</definedName>
    <definedName name="_a">#REF!</definedName>
    <definedName name="_a_1">#REF!</definedName>
    <definedName name="_a_11">#REF!</definedName>
    <definedName name="_a_12">#REF!</definedName>
    <definedName name="_a_13">#REF!</definedName>
    <definedName name="_a_14">#N/A</definedName>
    <definedName name="_a_14_1">#N/A</definedName>
    <definedName name="_a_15">#REF!</definedName>
    <definedName name="_a_16">#REF!</definedName>
    <definedName name="_a_17">#REF!</definedName>
    <definedName name="_a_19">#REF!</definedName>
    <definedName name="_a_2">#REF!</definedName>
    <definedName name="_a_28">#REF!</definedName>
    <definedName name="_a_3">#REF!</definedName>
    <definedName name="_a_4">#REF!</definedName>
    <definedName name="_a_7">#REF!</definedName>
    <definedName name="_a_7_1">#REF!</definedName>
    <definedName name="_a_7_14">#N/A</definedName>
    <definedName name="_a_9">#REF!</definedName>
    <definedName name="_A1">#N/A</definedName>
    <definedName name="_A10">#N/A</definedName>
    <definedName name="_A11">#N/A</definedName>
    <definedName name="_A12">#N/A</definedName>
    <definedName name="_A13">#N/A</definedName>
    <definedName name="_A14">#REF!</definedName>
    <definedName name="_A15">#N/A</definedName>
    <definedName name="_A16">#N/A</definedName>
    <definedName name="_A17">#N/A</definedName>
    <definedName name="_A19">#N/A</definedName>
    <definedName name="_A2">#N/A</definedName>
    <definedName name="_A20">#N/A</definedName>
    <definedName name="_A21">#N/A</definedName>
    <definedName name="_A22">#N/A</definedName>
    <definedName name="_A23">#N/A</definedName>
    <definedName name="_A24">#N/A</definedName>
    <definedName name="_A25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9">#N/A</definedName>
    <definedName name="_a999" localSheetId="4" hidden="1">{#N/A,#N/A,FALSE,"ANEXO3 99 ERA";#N/A,#N/A,FALSE,"ANEXO3 99 UBÁ2";#N/A,#N/A,FALSE,"ANEXO3 99 DTU";#N/A,#N/A,FALSE,"ANEXO3 99 RDR";#N/A,#N/A,FALSE,"ANEXO3 99 UBÁ4";#N/A,#N/A,FALSE,"ANEXO3 99 UBÁ6"}</definedName>
    <definedName name="_a999" localSheetId="6" hidden="1">{#N/A,#N/A,FALSE,"ANEXO3 99 ERA";#N/A,#N/A,FALSE,"ANEXO3 99 UBÁ2";#N/A,#N/A,FALSE,"ANEXO3 99 DTU";#N/A,#N/A,FALSE,"ANEXO3 99 RDR";#N/A,#N/A,FALSE,"ANEXO3 99 UBÁ4";#N/A,#N/A,FALSE,"ANEXO3 99 UBÁ6"}</definedName>
    <definedName name="_a999" hidden="1">{#N/A,#N/A,FALSE,"ANEXO3 99 ERA";#N/A,#N/A,FALSE,"ANEXO3 99 UBÁ2";#N/A,#N/A,FALSE,"ANEXO3 99 DTU";#N/A,#N/A,FALSE,"ANEXO3 99 RDR";#N/A,#N/A,FALSE,"ANEXO3 99 UBÁ4";#N/A,#N/A,FALSE,"ANEXO3 99 UBÁ6"}</definedName>
    <definedName name="_AA2">#N/A</definedName>
    <definedName name="_Abr1">#REF!</definedName>
    <definedName name="_ACA25">#REF!</definedName>
    <definedName name="_ACA50">#REF!</definedName>
    <definedName name="_ACM30">#REF!</definedName>
    <definedName name="_adm1" localSheetId="4" hidden="1">{"'Índice'!$A$1:$K$49"}</definedName>
    <definedName name="_adm1" localSheetId="6" hidden="1">{"'Índice'!$A$1:$K$49"}</definedName>
    <definedName name="_adm1" hidden="1">{"'Índice'!$A$1:$K$49"}</definedName>
    <definedName name="_adm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go1">#REF!</definedName>
    <definedName name="_arg13">#REF!</definedName>
    <definedName name="_arg16">#REF!</definedName>
    <definedName name="_ATD1">#REF!</definedName>
    <definedName name="_ATERRO">"'file:///B:/PATO - BR - 425 aditivo.xls'#$COMPOS1.$#REF!$#REF!:$#REF!$#REF!"</definedName>
    <definedName name="_ATERRO_16">"'file:///B:/PATO - BR - 425 aditivo.xls'#$COMPOS1.$#REF!$#REF!:$#REF!$#REF!"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t2">#REF!</definedName>
    <definedName name="_BDI1">#REF!</definedName>
    <definedName name="_BDI10">#REF!</definedName>
    <definedName name="_BDI11">#REF!</definedName>
    <definedName name="_BDI12">#REF!</definedName>
    <definedName name="_BDI13">#REF!</definedName>
    <definedName name="_BDI14">#REF!</definedName>
    <definedName name="_BDI2">#REF!</definedName>
    <definedName name="_BDI3">#REF!</definedName>
    <definedName name="_BDI4">#REF!</definedName>
    <definedName name="_BDI5">#REF!</definedName>
    <definedName name="_BDI6">#REF!</definedName>
    <definedName name="_BDI7">#REF!</definedName>
    <definedName name="_BDI8">#REF!</definedName>
    <definedName name="_BDI9">#REF!</definedName>
    <definedName name="_Brz1">#REF!</definedName>
    <definedName name="_Brz2">#REF!</definedName>
    <definedName name="_c_11">#REF!</definedName>
    <definedName name="_c_12">#REF!</definedName>
    <definedName name="_c_13">#REF!</definedName>
    <definedName name="_c_15">#REF!</definedName>
    <definedName name="_c_16">#REF!</definedName>
    <definedName name="_c_17">#REF!</definedName>
    <definedName name="_c_19">#REF!</definedName>
    <definedName name="_c_2">#REF!</definedName>
    <definedName name="_c_28">#REF!</definedName>
    <definedName name="_c_3">#REF!</definedName>
    <definedName name="_c_4">#REF!</definedName>
    <definedName name="_c_7">#REF!</definedName>
    <definedName name="_c_9">#REF!</definedName>
    <definedName name="_cab1">#REF!</definedName>
    <definedName name="_CAP20">#REF!</definedName>
    <definedName name="_cc1" localSheetId="4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localSheetId="6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1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_CCM30">#REF!</definedName>
    <definedName name="_CMM30">#REF!</definedName>
    <definedName name="_Dez1">#REF!</definedName>
    <definedName name="_DFG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ELE1">#REF!</definedName>
    <definedName name="_ELE2">#REF!</definedName>
    <definedName name="_ELE3">#REF!</definedName>
    <definedName name="_esc15">#REF!</definedName>
    <definedName name="_ESC2">#REF!</definedName>
    <definedName name="_ESC3">#REF!</definedName>
    <definedName name="_esc4">#REF!</definedName>
    <definedName name="_esc6">#REF!</definedName>
    <definedName name="_Excel_BuiltIn_Print_Area_11_1_1">"$#REF!.$A$1:$AL$33"</definedName>
    <definedName name="_Excel_BuiltIn_Print_Titles_5_1">"$#REF!.$A$1:$IS$12"</definedName>
    <definedName name="_Excel_BuiltIn_Print_Titles_6_1">"$#REF!.$A$1:$IS$12"</definedName>
    <definedName name="_Excel_BuiltIn_Print_Titles_7_1">"$#REF!.$A$1:$IS$12"</definedName>
    <definedName name="_Ext2">#REF!</definedName>
    <definedName name="_Ext2_3">#REF!</definedName>
    <definedName name="_Ext2_4">#REF!</definedName>
    <definedName name="_Ext2_5">#REF!</definedName>
    <definedName name="_Ext22">#REF!</definedName>
    <definedName name="_EXT285">#REF!</definedName>
    <definedName name="_EXT285_13">#REF!</definedName>
    <definedName name="_EXT285_26">#REF!</definedName>
    <definedName name="_EXT285_33">#REF!</definedName>
    <definedName name="_EXT285_5">#REF!</definedName>
    <definedName name="_EXT285_6">#REF!</definedName>
    <definedName name="_EXT285_7">#REF!</definedName>
    <definedName name="_EXT285_8">#REF!</definedName>
    <definedName name="_EXT285_9">#REF!</definedName>
    <definedName name="_ext293">#REF!</definedName>
    <definedName name="_ext293_13">#REF!</definedName>
    <definedName name="_ext293_26">#REF!</definedName>
    <definedName name="_ext293_33">#REF!</definedName>
    <definedName name="_ext293_5">#REF!</definedName>
    <definedName name="_ext293_6">#REF!</definedName>
    <definedName name="_ext293_7">#REF!</definedName>
    <definedName name="_ext293_8">#REF!</definedName>
    <definedName name="_ext293_9">#REF!</definedName>
    <definedName name="_EXT3">#REF!</definedName>
    <definedName name="_EXT377">#REF!</definedName>
    <definedName name="_EXT377_13">#REF!</definedName>
    <definedName name="_EXT377_26">#REF!</definedName>
    <definedName name="_EXT377_33">#REF!</definedName>
    <definedName name="_EXT377_5">#REF!</definedName>
    <definedName name="_EXT377_6">#REF!</definedName>
    <definedName name="_EXT377_7">#REF!</definedName>
    <definedName name="_EXT377_8">#REF!</definedName>
    <definedName name="_EXT377_9">#REF!</definedName>
    <definedName name="_ext471">#REF!</definedName>
    <definedName name="_ext471_13">#REF!</definedName>
    <definedName name="_ext471_26">#REF!</definedName>
    <definedName name="_ext471_33">#REF!</definedName>
    <definedName name="_ext471_5">#REF!</definedName>
    <definedName name="_ext471_6">#REF!</definedName>
    <definedName name="_ext471_7">#REF!</definedName>
    <definedName name="_ext471_8">#REF!</definedName>
    <definedName name="_ext471_9">#REF!</definedName>
    <definedName name="_Fev1">#REF!</definedName>
    <definedName name="_Fill" localSheetId="4" hidden="1">#REF!</definedName>
    <definedName name="_Fill" hidden="1">#REF!</definedName>
    <definedName name="_fill1" hidden="1">#REF!</definedName>
    <definedName name="_Filll" hidden="1">#REF!</definedName>
    <definedName name="_xlnm._FilterDatabase" localSheetId="4" hidden="1">#REF!</definedName>
    <definedName name="_xlnm._FilterDatabase" localSheetId="2" hidden="1">CCU!$A$1:$M$936</definedName>
    <definedName name="_xlnm._FilterDatabase" localSheetId="5" hidden="1">'CPU CODEVASF'!#REF!</definedName>
    <definedName name="_xlnm._FilterDatabase" localSheetId="3" hidden="1">Mob!$A$11:$H$47</definedName>
    <definedName name="_xlnm._FilterDatabase" localSheetId="15" hidden="1">'Mom. Transporte'!$B$20:$O$93</definedName>
    <definedName name="_xlnm._FilterDatabase" localSheetId="0" hidden="1">'RESUMO MODULO TOTAL'!$B$9:$L$58</definedName>
    <definedName name="_xlnm._FilterDatabase" hidden="1">#REF!</definedName>
    <definedName name="_H111118" localSheetId="4">#REF!</definedName>
    <definedName name="_H111118">#REF!</definedName>
    <definedName name="_H121118" localSheetId="4">#REF!</definedName>
    <definedName name="_H121118">#REF!</definedName>
    <definedName name="_HCB5">#REF!</definedName>
    <definedName name="_I">#REF!</definedName>
    <definedName name="_I_1">#REF!</definedName>
    <definedName name="_I_1_1">#REF!</definedName>
    <definedName name="_I_1_1_1">#REF!</definedName>
    <definedName name="_I_1_1_1_1">"$#REF!.$M$34:$IF$768"</definedName>
    <definedName name="_I_1_1_1_1_1">"$#REF!.$M$34:$IF$775"</definedName>
    <definedName name="_I_1_1_1_1_1_1">#REF!</definedName>
    <definedName name="_I_1_1_1_1_1_1_1">"$#REF!.$J$39:$IK$824"</definedName>
    <definedName name="_I_1_1_1_1_1_1_1_1">"$#REF!.$J$57:$IK$831"</definedName>
    <definedName name="_I_1_1_1_24">#REF!</definedName>
    <definedName name="_I_1_1_1_25">#REF!</definedName>
    <definedName name="_I_1_1_1_29">"$#REF!.$J$39:$IK$824"</definedName>
    <definedName name="_I_1_1_1_8">#REF!</definedName>
    <definedName name="_I_1_1_10">"$#REF!.$N$76:$IO$881"</definedName>
    <definedName name="_I_1_1_11">"$#REF!.$N$76:$IO$881"</definedName>
    <definedName name="_I_1_1_12">"$#REF!.$N$76:$IO$881"</definedName>
    <definedName name="_I_1_1_19">#REF!</definedName>
    <definedName name="_I_1_1_19_24">#REF!</definedName>
    <definedName name="_I_1_1_19_25">#REF!</definedName>
    <definedName name="_I_1_1_19_29">"$#REF!.$K$58:$IL$832"</definedName>
    <definedName name="_I_1_1_19_8">#REF!</definedName>
    <definedName name="_I_1_1_22">"$#REF!.$N$76:$IO$881"</definedName>
    <definedName name="_I_1_1_24">#REF!</definedName>
    <definedName name="_I_1_1_25">#REF!</definedName>
    <definedName name="_I_1_1_29">"$#REF!.$J$59:$IK$833"</definedName>
    <definedName name="_I_1_1_3">"$#REF!.$N$76:$IO$881"</definedName>
    <definedName name="_I_1_1_3_1">"$#REF!.$N$76:$IO$881"</definedName>
    <definedName name="_I_1_1_4">"$#REF!.$N$76:$IO$881"</definedName>
    <definedName name="_I_1_1_4_1">"$#REF!.$N$76:$IO$881"</definedName>
    <definedName name="_I_1_1_5">"$#REF!.$N$76:$IO$881"</definedName>
    <definedName name="_I_1_1_5_1">"$#REF!.$N$76:$IO$881"</definedName>
    <definedName name="_I_1_1_6">"$#REF!.$N$76:$IO$881"</definedName>
    <definedName name="_I_1_1_6_1">"$#REF!.$N$76:$IO$881"</definedName>
    <definedName name="_I_1_1_7">"$#REF!.$N$76:$IO$881"</definedName>
    <definedName name="_I_1_1_7_1">"$#REF!.$N$76:$IO$881"</definedName>
    <definedName name="_I_1_1_8">#REF!</definedName>
    <definedName name="_I_1_1_9">"$#REF!.$N$76:$IO$881"</definedName>
    <definedName name="_I_1_10">"$#REF!.$N$69:$IO$874"</definedName>
    <definedName name="_I_1_11">"$#REF!.$N$69:$IO$874"</definedName>
    <definedName name="_I_1_12">"$#REF!.$N$69:$IO$874"</definedName>
    <definedName name="_I_1_15">"$#REF!.$M$34:$IF$777"</definedName>
    <definedName name="_I_1_16">"$#REF!.$M$34:$IF$777"</definedName>
    <definedName name="_I_1_19">#REF!</definedName>
    <definedName name="_I_1_19_24">#REF!</definedName>
    <definedName name="_I_1_19_25">#REF!</definedName>
    <definedName name="_I_1_19_29">"$#REF!.$K$39:$IL$825"</definedName>
    <definedName name="_I_1_19_8">#REF!</definedName>
    <definedName name="_I_1_22">"$#REF!.$N$69:$IO$874"</definedName>
    <definedName name="_I_1_24">#REF!</definedName>
    <definedName name="_I_1_25">#REF!</definedName>
    <definedName name="_I_1_29">"$#REF!.$J$39:$IK$824"</definedName>
    <definedName name="_I_1_3">"$#REF!.$N$69:$IO$874"</definedName>
    <definedName name="_I_1_3_1">"$#REF!.$N$69:$IO$874"</definedName>
    <definedName name="_I_1_4">"$#REF!.$N$69:$IO$874"</definedName>
    <definedName name="_I_1_4_1">"$#REF!.$N$69:$IO$874"</definedName>
    <definedName name="_I_1_5">"$#REF!.$N$69:$IO$874"</definedName>
    <definedName name="_I_1_5_1">"$#REF!.$N$69:$IO$874"</definedName>
    <definedName name="_I_1_6">"$#REF!.$N$69:$IO$874"</definedName>
    <definedName name="_I_1_6_1">"$#REF!.$N$69:$IO$874"</definedName>
    <definedName name="_I_1_7">"$#REF!.$N$69:$IO$874"</definedName>
    <definedName name="_I_1_7_1">"$#REF!.$N$69:$IO$874"</definedName>
    <definedName name="_I_1_8">#REF!</definedName>
    <definedName name="_I_1_9">"$#REF!.$N$69:$IO$874"</definedName>
    <definedName name="_I_10">"$#REF!.$J$66:$IK$857"</definedName>
    <definedName name="_I_11">"$#REF!.$J$88:$IK$886"</definedName>
    <definedName name="_I_12">"$#REF!.$M$34:$IF$801"</definedName>
    <definedName name="_I_15">"$#REF!.$M$34:$IF$770"</definedName>
    <definedName name="_I_15_1">"$#REF!.$M$34:$IF$770"</definedName>
    <definedName name="_I_16">"$#REF!.$M$34:$IF$770"</definedName>
    <definedName name="_I_16_1">"$#REF!.$M$34:$IF$801"</definedName>
    <definedName name="_I_19">#REF!</definedName>
    <definedName name="_I_19_24">#REF!</definedName>
    <definedName name="_I_19_25">#REF!</definedName>
    <definedName name="_I_19_29">"$#REF!.$K$39:$IL$825"</definedName>
    <definedName name="_I_19_8">#REF!</definedName>
    <definedName name="_I_21">#REF!</definedName>
    <definedName name="_I_22">#REF!</definedName>
    <definedName name="_I_22_1">#REF!</definedName>
    <definedName name="_I_24">#REF!</definedName>
    <definedName name="_I_24_1">#REF!</definedName>
    <definedName name="_I_24_1_1">#REF!</definedName>
    <definedName name="_I_25">#REF!</definedName>
    <definedName name="_I_25_1">#REF!</definedName>
    <definedName name="_I_25_1_1">#REF!</definedName>
    <definedName name="_I_29">"$#REF!.$J$39:$IK$826"</definedName>
    <definedName name="_I_3">"$#REF!.$N$69:$IO$874"</definedName>
    <definedName name="_I_3_1">"$#REF!.$N$69:$IO$874"</definedName>
    <definedName name="_I_4">"$#REF!.$J$88:$IK$886"</definedName>
    <definedName name="_I_4_1">"$#REF!.$J$66:$IK$857"</definedName>
    <definedName name="_I_5">"$#REF!.$J$88:$IK$886"</definedName>
    <definedName name="_I_5_1">"$#REF!.$J$66:$IK$857"</definedName>
    <definedName name="_I_6">"$#REF!.$J$88:$IK$886"</definedName>
    <definedName name="_I_6_1">"$#REF!.$J$66:$IK$857"</definedName>
    <definedName name="_I_7">#REF!</definedName>
    <definedName name="_I_7_1">#REF!</definedName>
    <definedName name="_I_7_1_1">"$#REF!.$J$66:$IK$857"</definedName>
    <definedName name="_I_7_1_1_1">"$#REF!.$J$66:$IK$857"</definedName>
    <definedName name="_I_7_2">"$#REF!.$J$88:$IK$886"</definedName>
    <definedName name="_I_7_2_1">"$#REF!.$J$88:$IK$886"</definedName>
    <definedName name="_I_8">#REF!</definedName>
    <definedName name="_I_9">"$#REF!.$J$88:$IK$886"</definedName>
    <definedName name="_JAN0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1">#REF!</definedName>
    <definedName name="_JAN2003">#REF!</definedName>
    <definedName name="_JAZ1">#REF!</definedName>
    <definedName name="_JAZ11">#REF!</definedName>
    <definedName name="_JAZ2">#REF!</definedName>
    <definedName name="_JAZ22">#REF!</definedName>
    <definedName name="_JAZ3">#REF!</definedName>
    <definedName name="_JAZ33">#REF!</definedName>
    <definedName name="_JU7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l1">#REF!</definedName>
    <definedName name="_Jun1">#REF!</definedName>
    <definedName name="_Kay1" hidden="1">#REF!</definedName>
    <definedName name="_Key1" localSheetId="4" hidden="1">#REF!</definedName>
    <definedName name="_Key1" hidden="1">#REF!</definedName>
    <definedName name="_Key2" localSheetId="4" hidden="1">#REF!</definedName>
    <definedName name="_Key2" hidden="1">#REF!</definedName>
    <definedName name="_ki5" localSheetId="4">#REF!</definedName>
    <definedName name="_ki5">#REF!</definedName>
    <definedName name="_ki5_3">#REF!</definedName>
    <definedName name="_ki5_4">#REF!</definedName>
    <definedName name="_ki5_5">#REF!</definedName>
    <definedName name="_kit55">#REF!</definedName>
    <definedName name="_kj1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M406407">#REF!</definedName>
    <definedName name="_km736">#REF!</definedName>
    <definedName name="_kmf1">#REF!</definedName>
    <definedName name="_kmf2">#REF!</definedName>
    <definedName name="_Kmf285" localSheetId="4">#REF!</definedName>
    <definedName name="_Kmf285">#REF!</definedName>
    <definedName name="_Kmf293" localSheetId="4">#REF!</definedName>
    <definedName name="_Kmf293">#REF!</definedName>
    <definedName name="_Kmf293_13">#REF!</definedName>
    <definedName name="_Kmf293_26">#REF!</definedName>
    <definedName name="_Kmf293_33">#REF!</definedName>
    <definedName name="_Kmf293_5">#REF!</definedName>
    <definedName name="_Kmf293_6">#REF!</definedName>
    <definedName name="_Kmf293_7">#REF!</definedName>
    <definedName name="_Kmf293_8">#REF!</definedName>
    <definedName name="_Kmf293_9">#REF!</definedName>
    <definedName name="_kmf377">#REF!</definedName>
    <definedName name="_kmf377_13">#REF!</definedName>
    <definedName name="_kmf377_26">#REF!</definedName>
    <definedName name="_kmf377_33">#REF!</definedName>
    <definedName name="_kmf377_5">#REF!</definedName>
    <definedName name="_kmf377_6">#REF!</definedName>
    <definedName name="_kmf377_7">#REF!</definedName>
    <definedName name="_kmf377_8">#REF!</definedName>
    <definedName name="_kmf377_9">#REF!</definedName>
    <definedName name="_Kmf471">#REF!</definedName>
    <definedName name="_Kmf471_13">#REF!</definedName>
    <definedName name="_Kmf471_26">#REF!</definedName>
    <definedName name="_Kmf471_33">#REF!</definedName>
    <definedName name="_Kmf471_5">#REF!</definedName>
    <definedName name="_Kmf471_6">#REF!</definedName>
    <definedName name="_Kmf471_7">#REF!</definedName>
    <definedName name="_Kmf471_8">#REF!</definedName>
    <definedName name="_Kmf471_9">#REF!</definedName>
    <definedName name="_kmi1">#REF!</definedName>
    <definedName name="_kmi2">#REF!</definedName>
    <definedName name="_Kmi285" localSheetId="4">#REF!</definedName>
    <definedName name="_Kmi285">#REF!</definedName>
    <definedName name="_Kmi293" localSheetId="4">#REF!</definedName>
    <definedName name="_Kmi293">#REF!</definedName>
    <definedName name="_Kmi293_13">#REF!</definedName>
    <definedName name="_Kmi293_26">#REF!</definedName>
    <definedName name="_Kmi293_33">#REF!</definedName>
    <definedName name="_Kmi293_5">#REF!</definedName>
    <definedName name="_Kmi293_6">#REF!</definedName>
    <definedName name="_Kmi293_7">#REF!</definedName>
    <definedName name="_Kmi293_8">#REF!</definedName>
    <definedName name="_Kmi293_9">#REF!</definedName>
    <definedName name="_kmi377">#REF!</definedName>
    <definedName name="_kmi377_13">#REF!</definedName>
    <definedName name="_kmi377_26">#REF!</definedName>
    <definedName name="_kmi377_33">#REF!</definedName>
    <definedName name="_kmi377_5">#REF!</definedName>
    <definedName name="_kmi377_6">#REF!</definedName>
    <definedName name="_kmi377_7">#REF!</definedName>
    <definedName name="_kmi377_8">#REF!</definedName>
    <definedName name="_kmi377_9">#REF!</definedName>
    <definedName name="_Kmi471">#REF!</definedName>
    <definedName name="_Kmi471_13">#REF!</definedName>
    <definedName name="_Kmi471_26">#REF!</definedName>
    <definedName name="_Kmi471_33">#REF!</definedName>
    <definedName name="_Kmi471_5">#REF!</definedName>
    <definedName name="_Kmi471_6">#REF!</definedName>
    <definedName name="_Kmi471_7">#REF!</definedName>
    <definedName name="_Kmi471_8">#REF!</definedName>
    <definedName name="_Kmi471_9">#REF!</definedName>
    <definedName name="_la2">#REF!</definedName>
    <definedName name="_LAG2">#REF!</definedName>
    <definedName name="_Mai1">#REF!</definedName>
    <definedName name="_Mar1">#REF!</definedName>
    <definedName name="_MatMult_A" hidden="1">#REF!</definedName>
    <definedName name="_MED1" localSheetId="4">#REF!</definedName>
    <definedName name="_MED1">#REF!</definedName>
    <definedName name="_MOD01">#N/A</definedName>
    <definedName name="_Nov1" localSheetId="4">#REF!</definedName>
    <definedName name="_Nov1">#REF!</definedName>
    <definedName name="_Obs1" localSheetId="4">#REF!</definedName>
    <definedName name="_Obs1">#REF!</definedName>
    <definedName name="_Obs2">#REF!</definedName>
    <definedName name="_OR1">#REF!</definedName>
    <definedName name="_OR12">#REF!</definedName>
    <definedName name="_OR13">#REF!</definedName>
    <definedName name="_OR14">#REF!</definedName>
    <definedName name="_OR15">#REF!</definedName>
    <definedName name="_OR16">#REF!</definedName>
    <definedName name="_OR17">#REF!</definedName>
    <definedName name="_OR18">#REF!</definedName>
    <definedName name="_OR19">#REF!</definedName>
    <definedName name="_OR2">#REF!</definedName>
    <definedName name="_OR3">#REF!</definedName>
    <definedName name="_OR4">#REF!</definedName>
    <definedName name="_OR5">#REF!</definedName>
    <definedName name="_OR6">#REF!</definedName>
    <definedName name="_OR7">#REF!</definedName>
    <definedName name="_OR8">#REF!</definedName>
    <definedName name="_OR9">#REF!</definedName>
    <definedName name="_Order1" hidden="1">255</definedName>
    <definedName name="_Order2" hidden="1">0</definedName>
    <definedName name="_Out1">#REF!</definedName>
    <definedName name="_OUT98" localSheetId="4" hidden="1">{#N/A,#N/A,TRUE,"Serviços"}</definedName>
    <definedName name="_OUT98" localSheetId="6" hidden="1">{#N/A,#N/A,TRUE,"Serviços"}</definedName>
    <definedName name="_OUT98" localSheetId="3" hidden="1">{#N/A,#N/A,TRUE,"Serviços"}</definedName>
    <definedName name="_OUT98" hidden="1">{#N/A,#N/A,TRUE,"Serviços"}</definedName>
    <definedName name="_OUT98_" localSheetId="4" hidden="1">{#N/A,#N/A,TRUE,"Serviços"}</definedName>
    <definedName name="_OUT98_" localSheetId="6" hidden="1">{#N/A,#N/A,TRUE,"Serviços"}</definedName>
    <definedName name="_OUT98_" hidden="1">{#N/A,#N/A,TRUE,"Serviços"}</definedName>
    <definedName name="_OUTTTT9888" localSheetId="4" hidden="1">{#N/A,#N/A,TRUE,"Serviços"}</definedName>
    <definedName name="_OUTTTT9888" localSheetId="6" hidden="1">{#N/A,#N/A,TRUE,"Serviços"}</definedName>
    <definedName name="_OUTTTT9888" localSheetId="3" hidden="1">{#N/A,#N/A,TRUE,"Serviços"}</definedName>
    <definedName name="_OUTTTT9888" hidden="1">{#N/A,#N/A,TRUE,"Serviços"}</definedName>
    <definedName name="_PA01" localSheetId="4" hidden="1">{"'teste'!$B$2:$R$49"}</definedName>
    <definedName name="_PA01" localSheetId="6" hidden="1">{"'teste'!$B$2:$R$49"}</definedName>
    <definedName name="_PA01" hidden="1">{"'teste'!$B$2:$R$49"}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se_On" localSheetId="4" hidden="1">#REF!</definedName>
    <definedName name="_Parse_On" hidden="1">#REF!</definedName>
    <definedName name="_Parse_Out" localSheetId="4" hidden="1">#REF!</definedName>
    <definedName name="_Parse_Out" hidden="1">#REF!</definedName>
    <definedName name="_PCM30">#REF!</definedName>
    <definedName name="_PE412">#N/A</definedName>
    <definedName name="_PL1">#REF!</definedName>
    <definedName name="_PL1_4">#REF!</definedName>
    <definedName name="_PL11">#REF!</definedName>
    <definedName name="_PLA2">#REF!</definedName>
    <definedName name="_PM334">#REF!</definedName>
    <definedName name="_PM335">#REF!</definedName>
    <definedName name="_PM346">#REF!</definedName>
    <definedName name="_PM405">#N/A</definedName>
    <definedName name="_PM406">#REF!</definedName>
    <definedName name="_PM412">#REF!</definedName>
    <definedName name="_PM609">#REF!</definedName>
    <definedName name="_PM970">#REF!</definedName>
    <definedName name="_PNV174BMT0134">#REF!</definedName>
    <definedName name="_PNV2002">#REF!</definedName>
    <definedName name="_PNV2003">#REF!</definedName>
    <definedName name="_PNV2004">#REF!</definedName>
    <definedName name="_PNV2009">#REF!</definedName>
    <definedName name="_PTB10">#REF!</definedName>
    <definedName name="_pu334">#N/A</definedName>
    <definedName name="_pu335">#N/A</definedName>
    <definedName name="_PUE412">#N/A</definedName>
    <definedName name="_pum405">#N/A</definedName>
    <definedName name="_pum969">#N/A</definedName>
    <definedName name="_q">#REF!</definedName>
    <definedName name="_QQ2">#N/A</definedName>
    <definedName name="_r">#REF!</definedName>
    <definedName name="_r_15">#REF!</definedName>
    <definedName name="_r_4">#REF!</definedName>
    <definedName name="_r2d2">#REF!</definedName>
    <definedName name="_Rbv1">#REF!</definedName>
    <definedName name="_rc2br1">#REF!</definedName>
    <definedName name="_rc2br2">#REF!</definedName>
    <definedName name="_rc2br3">#REF!</definedName>
    <definedName name="_rc2br4">#REF!</definedName>
    <definedName name="_rc2br5">#REF!</definedName>
    <definedName name="_rc2br6">#REF!</definedName>
    <definedName name="_rc2br7">#REF!</definedName>
    <definedName name="_rc2br8">#REF!</definedName>
    <definedName name="_rc2br9">#REF!</definedName>
    <definedName name="_rc2d1">#REF!</definedName>
    <definedName name="_rc2d2">#REF!</definedName>
    <definedName name="_rc2d3">#REF!</definedName>
    <definedName name="_rc2d4">#REF!</definedName>
    <definedName name="_rc2d5">#REF!</definedName>
    <definedName name="_rc2d6">#REF!</definedName>
    <definedName name="_rc2d7">#REF!</definedName>
    <definedName name="_rc2d8">#REF!</definedName>
    <definedName name="_rc2d9">#REF!</definedName>
    <definedName name="_rc2l1">#REF!</definedName>
    <definedName name="_rc2l2">#REF!</definedName>
    <definedName name="_rc2l3">#REF!</definedName>
    <definedName name="_rc2l4">#REF!</definedName>
    <definedName name="_rc2l5">#REF!</definedName>
    <definedName name="_rc2l6">#REF!</definedName>
    <definedName name="_rc2l7">#REF!</definedName>
    <definedName name="_rc2l8">#REF!</definedName>
    <definedName name="_rc2l9">#REF!</definedName>
    <definedName name="_rc2larg1">#REF!</definedName>
    <definedName name="_rc2larg2">#REF!</definedName>
    <definedName name="_rc2larg3">#REF!</definedName>
    <definedName name="_rc2larg4">#REF!</definedName>
    <definedName name="_rc2larg5">#REF!</definedName>
    <definedName name="_rc2larg6">#REF!</definedName>
    <definedName name="_rc2larg7">#REF!</definedName>
    <definedName name="_rc2larg8">#REF!</definedName>
    <definedName name="_rc2larg9">#REF!</definedName>
    <definedName name="_RECONF.">#REF!</definedName>
    <definedName name="_RECONF._16">"$#REF!.$#REF!$#REF!:$#REF!$#REF!"</definedName>
    <definedName name="_RECONF_">"$#REF!.$#REF!$#REF!:$#REF!$#REF!"</definedName>
    <definedName name="_RECONF__16">"$#REF!.$#REF!$#REF!:$#REF!$#REF!"</definedName>
    <definedName name="_RECONFORMAÇÃO">"'file:///B:/PATO - BR - 425 aditivo.xls'#$COMPOS1.$#REF!$#REF!:$#REF!$#REF!"</definedName>
    <definedName name="_RECONFORMAÇÃO_16">"'file:///B:/PATO - BR - 425 aditivo.xls'#$COMPOS1.$#REF!$#REF!:$#REF!$#REF!"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T1" localSheetId="4">#REF!</definedName>
    <definedName name="_RET1">#REF!</definedName>
    <definedName name="_RODOVIA">#REF!</definedName>
    <definedName name="_RP1">#N/A</definedName>
    <definedName name="_S">#REF!</definedName>
    <definedName name="_S_1">#REF!</definedName>
    <definedName name="_S_1_1">#REF!</definedName>
    <definedName name="_S_1_1_1">#REF!</definedName>
    <definedName name="_S_1_1_1_1">"'file:///B:/PATO - BR - 425 aditivo.xls'#$COMPOS1.$#REF!$#REF!:$#REF!$#REF!"</definedName>
    <definedName name="_S_1_1_1_1_1">"'file:///B:/PATO - BR - 425 aditivo.xls'#$COMPOS1.$#REF!$#REF!:$#REF!$#REF!"</definedName>
    <definedName name="_S_1_1_1_1_1_1">#REF!</definedName>
    <definedName name="_S_1_1_1_1_1_1_1">"'file:///B:/PATO - BR - 425 aditivo.xls'#$COMPOS1.$#REF!$#REF!:$#REF!$#REF!"</definedName>
    <definedName name="_S_1_1_1_1_1_1_1_1">"'file:///B:/PATO - BR - 425 aditivo.xls'#$COMPOS1.$#REF!$#REF!:$#REF!$#REF!"</definedName>
    <definedName name="_S_1_1_1_10">"'file:///B:/PATO - BR - 425 aditivo.xls'#$COMPOS1.$#REF!$#REF!:$#REF!$#REF!"</definedName>
    <definedName name="_S_1_1_1_11">"'file:///B:/PATO - BR - 425 aditivo.xls'#$COMPOS1.$#REF!$#REF!:$#REF!$#REF!"</definedName>
    <definedName name="_S_1_1_1_12">"'file:///B:/PATO - BR - 425 aditivo.xls'#$COMPOS1.$#REF!$#REF!:$#REF!$#REF!"</definedName>
    <definedName name="_S_1_1_1_16">"'file:///B:/PATO - BR - 425 aditivo.xls'#$COMPOS1.$#REF!$#REF!:$#REF!$#REF!"</definedName>
    <definedName name="_S_1_1_1_2">#REF!</definedName>
    <definedName name="_S_1_1_1_2_1">"'file:///B:/PATO - BR - 425 aditivo.xls'#$COMPOS1.$#REF!$#REF!:$#REF!$#REF!"</definedName>
    <definedName name="_S_1_1_1_2_1_1">"'file:///B:/PATO - BR - 425 aditivo.xls'#$COMPOS1.$#REF!$#REF!:$#REF!$#REF!"</definedName>
    <definedName name="_S_1_1_1_2_1_1_1">"'file:///B:/PATO - BR - 425 aditivo.xls'#$COMPOS1.$#REF!$#REF!:$#REF!$#REF!"</definedName>
    <definedName name="_S_1_1_1_21">#REF!</definedName>
    <definedName name="_S_1_1_1_26">"'file:///B:/PATO - BR - 425 aditivo.xls'#$COMPOS1.$#REF!$#REF!:$#REF!$#REF!"</definedName>
    <definedName name="_S_1_1_1_27">"'file:///B:/PATO - BR - 425 aditivo.xls'#$COMPOS1.$#REF!$#REF!:$#REF!$#REF!"</definedName>
    <definedName name="_S_1_1_1_27_1">"'file:///B:/PATO - BR - 425 aditivo.xls'#$COMPOS1.$#REF!$#REF!:$#REF!$#REF!"</definedName>
    <definedName name="_S_1_1_1_3">#REF!</definedName>
    <definedName name="_S_1_1_1_5">"'file:///B:/PATO - BR - 425 aditivo.xls'#$COMPOS1.$#REF!$#REF!:$#REF!$#REF!"</definedName>
    <definedName name="_S_1_1_1_5_1">"'file:///B:/PATO - BR - 425 aditivo.xls'#$COMPOS1.$#REF!$#REF!:$#REF!$#REF!"</definedName>
    <definedName name="_S_1_1_1_5_1_1">"'file:///B:/PATO - BR - 425 aditivo.xls'#$COMPOS1.$#REF!$#REF!:$#REF!$#REF!"</definedName>
    <definedName name="_S_1_1_1_5_1_1_1">"'file:///B:/PATO - BR - 425 aditivo.xls'#$COMPOS1.$#REF!$#REF!:$#REF!$#REF!"</definedName>
    <definedName name="_S_1_1_1_6">#REF!</definedName>
    <definedName name="_S_1_1_1_6_1">"'file:///B:/PATO - BR - 425 aditivo.xls'#$COMPOS1.$#REF!$#REF!:$#REF!$#REF!"</definedName>
    <definedName name="_S_1_1_1_6_1_1">"'file:///B:/PATO - BR - 425 aditivo.xls'#$COMPOS1.$#REF!$#REF!:$#REF!$#REF!"</definedName>
    <definedName name="_S_1_1_1_6_1_1_1">"'file:///B:/PATO - BR - 425 aditivo.xls'#$COMPOS1.$#REF!$#REF!:$#REF!$#REF!"</definedName>
    <definedName name="_S_1_1_1_7">"'file:///B:/PATO - BR - 425 aditivo.xls'#$COMPOS1.$#REF!$#REF!:$#REF!$#REF!"</definedName>
    <definedName name="_S_1_1_1_7_1">"'file:///B:/PATO - BR - 425 aditivo.xls'#$COMPOS1.$#REF!$#REF!:$#REF!$#REF!"</definedName>
    <definedName name="_S_1_1_1_8">"'file:///B:/PATO - BR - 425 aditivo.xls'#$COMPOS1.$#REF!$#REF!:$#REF!$#REF!"</definedName>
    <definedName name="_S_1_1_1_9">"'file:///B:/PATO - BR - 425 aditivo.xls'#$COMPOS1.$#REF!$#REF!:$#REF!$#REF!"</definedName>
    <definedName name="_S_1_1_1_9_1">"'file:///B:/PATO - BR - 425 aditivo.xls'#$COMPOS1.$#REF!$#REF!:$#REF!$#REF!"</definedName>
    <definedName name="_S_1_1_1_9_1_1">"'file:///B:/PATO - BR - 425 aditivo.xls'#$COMPOS1.$#REF!$#REF!:$#REF!$#REF!"</definedName>
    <definedName name="_S_1_1_10">"'file:///B:/PATO - BR - 425 aditivo.xls'#$COMPOS1.$#REF!$#REF!:$#REF!$#REF!"</definedName>
    <definedName name="_S_1_1_10_1">"'file:///B:/PATO - BR - 425 aditivo.xls'#$COMPOS1.$#REF!$#REF!:$#REF!$#REF!"</definedName>
    <definedName name="_S_1_1_11">"'file:///B:/PATO - BR - 425 aditivo.xls'#$COMPOS1.$#REF!$#REF!:$#REF!$#REF!"</definedName>
    <definedName name="_S_1_1_11_1">"'file:///B:/PATO - BR - 425 aditivo.xls'#$COMPOS1.$#REF!$#REF!:$#REF!$#REF!"</definedName>
    <definedName name="_S_1_1_12">"'file:///B:/PATO - BR - 425 aditivo.xls'#$COMPOS1.$#REF!$#REF!:$#REF!$#REF!"</definedName>
    <definedName name="_S_1_1_16">"'file:///B:/PATO - BR - 425 aditivo.xls'#$COMPOS1.$#REF!$#REF!:$#REF!$#REF!"</definedName>
    <definedName name="_S_1_1_2">#REF!</definedName>
    <definedName name="_S_1_1_2_1">"'file:///B:/PATO - BR - 425 aditivo.xls'#$COMPOS1.$#REF!$#REF!:$#REF!$#REF!"</definedName>
    <definedName name="_S_1_1_2_1_1">"'file:///B:/PATO - BR - 425 aditivo.xls'#$COMPOS1.$#REF!$#REF!:$#REF!$#REF!"</definedName>
    <definedName name="_S_1_1_2_1_1_1">"'file:///B:/PATO - BR - 425 aditivo.xls'#$COMPOS1.$#REF!$#REF!:$#REF!$#REF!"</definedName>
    <definedName name="_S_1_1_21">#REF!</definedName>
    <definedName name="_S_1_1_22">"'file:///B:/PATO - BR - 425 aditivo.xls'#$COMPOS1.$#REF!$#REF!:$#REF!$#REF!"</definedName>
    <definedName name="_S_1_1_26">"'file:///B:/PATO - BR - 425 aditivo.xls'#$COMPOS1.$#REF!$#REF!:$#REF!$#REF!"</definedName>
    <definedName name="_S_1_1_27">"'file:///B:/PATO - BR - 425 aditivo.xls'#$COMPOS1.$#REF!$#REF!:$#REF!$#REF!"</definedName>
    <definedName name="_S_1_1_27_1">"'file:///B:/PATO - BR - 425 aditivo.xls'#$COMPOS1.$#REF!$#REF!:$#REF!$#REF!"</definedName>
    <definedName name="_S_1_1_3">#REF!</definedName>
    <definedName name="_S_1_1_3_1">"'file:///B:/PATO - BR - 425 aditivo.xls'#$COMPOS1.$#REF!$#REF!:$#REF!$#REF!"</definedName>
    <definedName name="_S_1_1_3_1_1">"'file:///B:/PATO - BR - 425 aditivo.xls'#$COMPOS1.$#REF!$#REF!:$#REF!$#REF!"</definedName>
    <definedName name="_S_1_1_3_1_1_1">"'file:///B:/PATO - BR - 425 aditivo.xls'#$COMPOS1.$#REF!$#REF!:$#REF!$#REF!"</definedName>
    <definedName name="_S_1_1_4">"'file:///B:/PATO - BR - 425 aditivo.xls'#$COMPOS1.$#REF!$#REF!:$#REF!$#REF!"</definedName>
    <definedName name="_S_1_1_4_1">"'file:///B:/PATO - BR - 425 aditivo.xls'#$COMPOS1.$#REF!$#REF!:$#REF!$#REF!"</definedName>
    <definedName name="_S_1_1_5">"'file:///B:/PATO - BR - 425 aditivo.xls'#$COMPOS1.$#REF!$#REF!:$#REF!$#REF!"</definedName>
    <definedName name="_S_1_1_5_1">"'file:///B:/PATO - BR - 425 aditivo.xls'#$COMPOS1.$#REF!$#REF!:$#REF!$#REF!"</definedName>
    <definedName name="_S_1_1_5_1_1">"'file:///B:/PATO - BR - 425 aditivo.xls'#$COMPOS1.$#REF!$#REF!:$#REF!$#REF!"</definedName>
    <definedName name="_S_1_1_5_1_1_1">"'file:///B:/PATO - BR - 425 aditivo.xls'#$COMPOS1.$#REF!$#REF!:$#REF!$#REF!"</definedName>
    <definedName name="_S_1_1_6">#REF!</definedName>
    <definedName name="_S_1_1_6_1">"'file:///B:/PATO - BR - 425 aditivo.xls'#$COMPOS1.$#REF!$#REF!:$#REF!$#REF!"</definedName>
    <definedName name="_S_1_1_6_1_1">"'file:///B:/PATO - BR - 425 aditivo.xls'#$COMPOS1.$#REF!$#REF!:$#REF!$#REF!"</definedName>
    <definedName name="_S_1_1_6_1_1_1">"'file:///B:/PATO - BR - 425 aditivo.xls'#$COMPOS1.$#REF!$#REF!:$#REF!$#REF!"</definedName>
    <definedName name="_S_1_1_7">"'file:///B:/PATO - BR - 425 aditivo.xls'#$COMPOS1.$#REF!$#REF!:$#REF!$#REF!"</definedName>
    <definedName name="_S_1_1_7_1">"'file:///B:/PATO - BR - 425 aditivo.xls'#$COMPOS1.$#REF!$#REF!:$#REF!$#REF!"</definedName>
    <definedName name="_S_1_1_8">"'file:///B:/PATO - BR - 425 aditivo.xls'#$COMPOS1.$#REF!$#REF!:$#REF!$#REF!"</definedName>
    <definedName name="_S_1_1_9">"'file:///B:/PATO - BR - 425 aditivo.xls'#$COMPOS1.$#REF!$#REF!:$#REF!$#REF!"</definedName>
    <definedName name="_S_1_1_9_1">"'file:///B:/PATO - BR - 425 aditivo.xls'#$COMPOS1.$#REF!$#REF!:$#REF!$#REF!"</definedName>
    <definedName name="_S_1_1_9_1_1">"'file:///B:/PATO - BR - 425 aditivo.xls'#$COMPOS1.$#REF!$#REF!:$#REF!$#REF!"</definedName>
    <definedName name="_S_1_1_9_1_1_1">"'file:///B:/PATO - BR - 425 aditivo.xls'#$COMPOS1.$#REF!$#REF!:$#REF!$#REF!"</definedName>
    <definedName name="_S_1_10">"'file:///B:/PATO - BR - 425 aditivo.xls'#$COMPOS1.$#REF!$#REF!:$#REF!$#REF!"</definedName>
    <definedName name="_S_1_10_1">"'file:///B:/PATO - BR - 425 aditivo.xls'#$COMPOS1.$#REF!$#REF!:$#REF!$#REF!"</definedName>
    <definedName name="_S_1_11">"'file:///B:/PATO - BR - 425 aditivo.xls'#$COMPOS1.$#REF!$#REF!:$#REF!$#REF!"</definedName>
    <definedName name="_S_1_11_1">"'file:///B:/PATO - BR - 425 aditivo.xls'#$COMPOS1.$#REF!$#REF!:$#REF!$#REF!"</definedName>
    <definedName name="_S_1_12">"'file:///B:/PATO - BR - 425 aditivo.xls'#$COMPOS1.$#REF!$#REF!:$#REF!$#REF!"</definedName>
    <definedName name="_S_1_12_1">"'file:///B:/PATO - BR - 425 aditivo.xls'#$COMPOS1.$#REF!$#REF!:$#REF!$#REF!"</definedName>
    <definedName name="_S_1_14">#N/A</definedName>
    <definedName name="_S_1_16">"'file:///B:/PATO - BR - 425 aditivo.xls'#$COMPOS1.$#REF!$#REF!:$#REF!$#REF!"</definedName>
    <definedName name="_S_1_16_1">"'file:///B:/PATO - BR - 425 aditivo.xls'#$COMPOS1.$#REF!$#REF!:$#REF!$#REF!"</definedName>
    <definedName name="_S_1_2">#REF!</definedName>
    <definedName name="_S_1_2_1">"'file:///B:/PATO - BR - 425 aditivo.xls'#$COMPOS1.$#REF!$#REF!:$#REF!$#REF!"</definedName>
    <definedName name="_S_1_2_1_1">"'file:///B:/PATO - BR - 425 aditivo.xls'#$COMPOS1.$#REF!$#REF!:$#REF!$#REF!"</definedName>
    <definedName name="_S_1_2_1_1_1">"'file:///B:/PATO - BR - 425 aditivo.xls'#$COMPOS1.$#REF!$#REF!:$#REF!$#REF!"</definedName>
    <definedName name="_S_1_2_1_1_1_1">"'file:///B:/PATO - BR - 425 aditivo.xls'#$COMPOS1.$#REF!$#REF!:$#REF!$#REF!"</definedName>
    <definedName name="_S_1_2_2">"'file:///B:/PATO - BR - 425 aditivo.xls'#$COMPOS1.$#REF!$#REF!:$#REF!$#REF!"</definedName>
    <definedName name="_S_1_21">#REF!</definedName>
    <definedName name="_S_1_22">"'file:///B:/PATO - BR - 425 aditivo.xls'#$COMPOS1.$#REF!$#REF!:$#REF!$#REF!"</definedName>
    <definedName name="_S_1_26">"'file:///B:/PATO - BR - 425 aditivo.xls'#$COMPOS1.$#REF!$#REF!:$#REF!$#REF!"</definedName>
    <definedName name="_S_1_26_1">"'file:///B:/PATO - BR - 425 aditivo.xls'#$COMPOS1.$#REF!$#REF!:$#REF!$#REF!"</definedName>
    <definedName name="_S_1_27">"'file:///B:/PATO - BR - 425 aditivo.xls'#$COMPOS1.$#REF!$#REF!:$#REF!$#REF!"</definedName>
    <definedName name="_S_1_27_1">"'file:///B:/PATO - BR - 425 aditivo.xls'#$COMPOS1.$#REF!$#REF!:$#REF!$#REF!"</definedName>
    <definedName name="_S_1_27_1_1">"'file:///B:/PATO - BR - 425 aditivo.xls'#$COMPOS1.$#REF!$#REF!:$#REF!$#REF!"</definedName>
    <definedName name="_S_1_27_2">"'file:///B:/PATO - BR - 425 aditivo.xls'#$COMPOS1.$#REF!$#REF!:$#REF!$#REF!"</definedName>
    <definedName name="_S_1_3">#REF!</definedName>
    <definedName name="_S_1_3_1">"'file:///B:/PATO - BR - 425 aditivo.xls'#$COMPOS1.$#REF!$#REF!:$#REF!$#REF!"</definedName>
    <definedName name="_S_1_3_1_1">"'file:///B:/PATO - BR - 425 aditivo.xls'#$COMPOS1.$#REF!$#REF!:$#REF!$#REF!"</definedName>
    <definedName name="_S_1_3_1_1_1">"'file:///B:/PATO - BR - 425 aditivo.xls'#$COMPOS1.$#REF!$#REF!:$#REF!$#REF!"</definedName>
    <definedName name="_S_1_4">"'file:///B:/PATO - BR - 425 aditivo.xls'#$COMPOS1.$#REF!$#REF!:$#REF!$#REF!"</definedName>
    <definedName name="_S_1_4_1">"'file:///B:/PATO - BR - 425 aditivo.xls'#$COMPOS1.$#REF!$#REF!:$#REF!$#REF!"</definedName>
    <definedName name="_S_1_4_1_1">"'file:///B:/PATO - BR - 425 aditivo.xls'#$COMPOS1.$#REF!$#REF!:$#REF!$#REF!"</definedName>
    <definedName name="_S_1_4_2">"'file:///B:/PATO - BR - 425 aditivo.xls'#$COMPOS1.$#REF!$#REF!:$#REF!$#REF!"</definedName>
    <definedName name="_S_1_5">"'file:///B:/PATO - BR - 425 aditivo.xls'#$COMPOS1.$#REF!$#REF!:$#REF!$#REF!"</definedName>
    <definedName name="_S_1_5_1">"'file:///B:/PATO - BR - 425 aditivo.xls'#$COMPOS1.$#REF!$#REF!:$#REF!$#REF!"</definedName>
    <definedName name="_S_1_5_1_1">"'file:///B:/PATO - BR - 425 aditivo.xls'#$COMPOS1.$#REF!$#REF!:$#REF!$#REF!"</definedName>
    <definedName name="_S_1_5_1_1_1">"'file:///B:/PATO - BR - 425 aditivo.xls'#$COMPOS1.$#REF!$#REF!:$#REF!$#REF!"</definedName>
    <definedName name="_S_1_5_1_1_1_1">"'file:///B:/PATO - BR - 425 aditivo.xls'#$COMPOS1.$#REF!$#REF!:$#REF!$#REF!"</definedName>
    <definedName name="_S_1_5_2">"'file:///B:/PATO - BR - 425 aditivo.xls'#$COMPOS1.$#REF!$#REF!:$#REF!$#REF!"</definedName>
    <definedName name="_S_1_6">#REF!</definedName>
    <definedName name="_S_1_6_1">"'file:///B:/PATO - BR - 425 aditivo.xls'#$COMPOS1.$#REF!$#REF!:$#REF!$#REF!"</definedName>
    <definedName name="_S_1_6_1_1">"'file:///B:/PATO - BR - 425 aditivo.xls'#$COMPOS1.$#REF!$#REF!:$#REF!$#REF!"</definedName>
    <definedName name="_S_1_6_1_1_1">"'file:///B:/PATO - BR - 425 aditivo.xls'#$COMPOS1.$#REF!$#REF!:$#REF!$#REF!"</definedName>
    <definedName name="_S_1_6_1_1_1_1">"'file:///B:/PATO - BR - 425 aditivo.xls'#$COMPOS1.$#REF!$#REF!:$#REF!$#REF!"</definedName>
    <definedName name="_S_1_6_2">"'file:///B:/PATO - BR - 425 aditivo.xls'#$COMPOS1.$#REF!$#REF!:$#REF!$#REF!"</definedName>
    <definedName name="_S_1_7">"'file:///B:/PATO - BR - 425 aditivo.xls'#$COMPOS1.$#REF!$#REF!:$#REF!$#REF!"</definedName>
    <definedName name="_S_1_7_1">"'file:///B:/PATO - BR - 425 aditivo.xls'#$COMPOS1.$#REF!$#REF!:$#REF!$#REF!"</definedName>
    <definedName name="_S_1_7_1_1">"'file:///B:/PATO - BR - 425 aditivo.xls'#$COMPOS1.$#REF!$#REF!:$#REF!$#REF!"</definedName>
    <definedName name="_S_1_7_2">"'file:///B:/PATO - BR - 425 aditivo.xls'#$COMPOS1.$#REF!$#REF!:$#REF!$#REF!"</definedName>
    <definedName name="_S_1_8">"'file:///B:/PATO - BR - 425 aditivo.xls'#$COMPOS1.$#REF!$#REF!:$#REF!$#REF!"</definedName>
    <definedName name="_S_1_9">"'file:///B:/PATO - BR - 425 aditivo.xls'#$COMPOS1.$#REF!$#REF!:$#REF!$#REF!"</definedName>
    <definedName name="_S_1_9_1">"'file:///B:/PATO - BR - 425 aditivo.xls'#$COMPOS1.$#REF!$#REF!:$#REF!$#REF!"</definedName>
    <definedName name="_S_1_9_1_1">"'file:///B:/PATO - BR - 425 aditivo.xls'#$COMPOS1.$#REF!$#REF!:$#REF!$#REF!"</definedName>
    <definedName name="_S_1_9_1_1_1">"'file:///B:/PATO - BR - 425 aditivo.xls'#$COMPOS1.$#REF!$#REF!:$#REF!$#REF!"</definedName>
    <definedName name="_S_10">#REF!</definedName>
    <definedName name="_S_11">#REF!</definedName>
    <definedName name="_S_11_1">"'file:///B:/PATO - BR - 425 aditivo.xls'#$COMPOS1.$#REF!$#REF!:$#REF!$#REF!"</definedName>
    <definedName name="_S_12">#REF!</definedName>
    <definedName name="_S_12_1">"'file:///B:/PATO - BR - 425 aditivo.xls'#$COMPOS1.$#REF!$#REF!:$#REF!$#REF!"</definedName>
    <definedName name="_S_13">#REF!</definedName>
    <definedName name="_S_14">#N/A</definedName>
    <definedName name="_S_14_1">#N/A</definedName>
    <definedName name="_S_15">#REF!</definedName>
    <definedName name="_S_15_1">"'file:///B:/PATO - BR - 425 aditivo.xls'#$COMPOS1.$#REF!$#REF!:$#REF!$#REF!"</definedName>
    <definedName name="_S_16">#REF!</definedName>
    <definedName name="_S_16_1">"'file:///B:/PATO - BR - 425 aditivo.xls'#$COMPOS1.$#REF!$#REF!:$#REF!$#REF!"</definedName>
    <definedName name="_S_17">#REF!</definedName>
    <definedName name="_S_19">#REF!</definedName>
    <definedName name="_S_2">#REF!</definedName>
    <definedName name="_S_2_1">#REF!</definedName>
    <definedName name="_S_2_1_1">"'file:///B:/PATO - BR - 425 aditivo.xls'#$COMPOS1.$#REF!$#REF!:$#REF!$#REF!"</definedName>
    <definedName name="_S_2_1_1_1">"'file:///B:/PATO - BR - 425 aditivo.xls'#$COMPOS1.$#REF!$#REF!:$#REF!$#REF!"</definedName>
    <definedName name="_S_2_1_1_1_1">"'file:///B:/PATO - BR - 425 aditivo.xls'#$COMPOS1.$#REF!$#REF!:$#REF!$#REF!"</definedName>
    <definedName name="_S_2_2">"'file:///B:/PATO - BR - 425 aditivo.xls'#$COMPOS1.$#REF!$#REF!:$#REF!$#REF!"</definedName>
    <definedName name="_S_2_2_1">"'file:///B:/PATO - BR - 425 aditivo.xls'#$COMPOS1.$#REF!$#REF!:$#REF!$#REF!"</definedName>
    <definedName name="_S_2_2_1_1">"'file:///B:/PATO - BR - 425 aditivo.xls'#$COMPOS1.$#REF!$#REF!:$#REF!$#REF!"</definedName>
    <definedName name="_S_21">#REF!</definedName>
    <definedName name="_S_24">#REF!</definedName>
    <definedName name="_S_24_1">#REF!</definedName>
    <definedName name="_S_24_1_1">#REF!</definedName>
    <definedName name="_S_25">#REF!</definedName>
    <definedName name="_S_25_1">#REF!</definedName>
    <definedName name="_S_25_1_1">#REF!</definedName>
    <definedName name="_S_26">#REF!</definedName>
    <definedName name="_S_26_1">"'file:///B:/PATO - BR - 425 aditivo.xls'#$COMPOS1.$#REF!$#REF!:$#REF!$#REF!"</definedName>
    <definedName name="_S_27">#REF!</definedName>
    <definedName name="_S_27_1">"'file:///B:/PATO - BR - 425 aditivo.xls'#$COMPOS1.$#REF!$#REF!:$#REF!$#REF!"</definedName>
    <definedName name="_S_27_1_1">"'file:///B:/PATO - BR - 425 aditivo.xls'#$COMPOS1.$#REF!$#REF!:$#REF!$#REF!"</definedName>
    <definedName name="_S_27_2">"'file:///B:/PATO - BR - 425 aditivo.xls'#$COMPOS1.$#REF!$#REF!:$#REF!$#REF!"</definedName>
    <definedName name="_S_28">#REF!</definedName>
    <definedName name="_S_29">#REF!</definedName>
    <definedName name="_S_3" localSheetId="4">#REF!</definedName>
    <definedName name="_S_3">#REF!</definedName>
    <definedName name="_S_3_1">#REF!</definedName>
    <definedName name="_S_3_1_1">"'file:///B:/PATO - BR - 425 aditivo.xls'#$COMPOS1.$#REF!$#REF!:$#REF!$#REF!"</definedName>
    <definedName name="_S_3_1_1_1">"'file:///B:/PATO - BR - 425 aditivo.xls'#$COMPOS1.$#REF!$#REF!:$#REF!$#REF!"</definedName>
    <definedName name="_S_3_2">"'file:///B:/PATO - BR - 425 aditivo.xls'#$COMPOS1.$#REF!$#REF!:$#REF!$#REF!"</definedName>
    <definedName name="_S_3_2_1">"'file:///B:/PATO - BR - 425 aditivo.xls'#$COMPOS1.$#REF!$#REF!:$#REF!$#REF!"</definedName>
    <definedName name="_S_31">#REF!</definedName>
    <definedName name="_S_4" localSheetId="4">#REF!</definedName>
    <definedName name="_S_4">#REF!</definedName>
    <definedName name="_S_4_1">"'file:///B:/PATO - BR - 425 aditivo.xls'#$COMPOS1.$#REF!$#REF!:$#REF!$#REF!"</definedName>
    <definedName name="_S_4_1_1">"'file:///B:/PATO - BR - 425 aditivo.xls'#$COMPOS1.$#REF!$#REF!:$#REF!$#REF!"</definedName>
    <definedName name="_S_4_2">"'file:///B:/PATO - BR - 425 aditivo.xls'#$COMPOS1.$#REF!$#REF!:$#REF!$#REF!"</definedName>
    <definedName name="_S_5">"'file:///B:/PATO - BR - 425 aditivo.xls'#$COMPOS1.$#REF!$#REF!:$#REF!$#REF!"</definedName>
    <definedName name="_S_5_1">"'file:///B:/PATO - BR - 425 aditivo.xls'#$COMPOS1.$#REF!$#REF!:$#REF!$#REF!"</definedName>
    <definedName name="_S_5_1_1">"'file:///B:/PATO - BR - 425 aditivo.xls'#$COMPOS1.$#REF!$#REF!:$#REF!$#REF!"</definedName>
    <definedName name="_S_5_1_1_1">"'file:///B:/PATO - BR - 425 aditivo.xls'#$COMPOS1.$#REF!$#REF!:$#REF!$#REF!"</definedName>
    <definedName name="_S_5_1_1_1_1">"'file:///B:/PATO - BR - 425 aditivo.xls'#$COMPOS1.$#REF!$#REF!:$#REF!$#REF!"</definedName>
    <definedName name="_S_5_2">"'file:///B:/PATO - BR - 425 aditivo.xls'#$COMPOS1.$#REF!$#REF!:$#REF!$#REF!"</definedName>
    <definedName name="_S_5_2_1">"'file:///B:/PATO - BR - 425 aditivo.xls'#$COMPOS1.$#REF!$#REF!:$#REF!$#REF!"</definedName>
    <definedName name="_S_5_2_1_1">"'file:///B:/PATO - BR - 425 aditivo.xls'#$COMPOS1.$#REF!$#REF!:$#REF!$#REF!"</definedName>
    <definedName name="_S_6">#REF!</definedName>
    <definedName name="_S_6_1">#REF!</definedName>
    <definedName name="_S_6_1_1">"'file:///B:/PATO - BR - 425 aditivo.xls'#$COMPOS1.$#REF!$#REF!:$#REF!$#REF!"</definedName>
    <definedName name="_S_6_1_1_1">"'file:///B:/PATO - BR - 425 aditivo.xls'#$COMPOS1.$#REF!$#REF!:$#REF!$#REF!"</definedName>
    <definedName name="_S_6_1_1_1_1">"'file:///B:/PATO - BR - 425 aditivo.xls'#$COMPOS1.$#REF!$#REF!:$#REF!$#REF!"</definedName>
    <definedName name="_S_6_2">"'file:///B:/PATO - BR - 425 aditivo.xls'#$COMPOS1.$#REF!$#REF!:$#REF!$#REF!"</definedName>
    <definedName name="_S_6_2_1">"'file:///B:/PATO - BR - 425 aditivo.xls'#$COMPOS1.$#REF!$#REF!:$#REF!$#REF!"</definedName>
    <definedName name="_S_6_2_1_1">"'file:///B:/PATO - BR - 425 aditivo.xls'#$COMPOS1.$#REF!$#REF!:$#REF!$#REF!"</definedName>
    <definedName name="_S_7">#REF!</definedName>
    <definedName name="_S_7_1">"'file:///B:/PATO - BR - 425 aditivo.xls'#$COMPOS1.$#REF!$#REF!:$#REF!$#REF!"</definedName>
    <definedName name="_S_7_1_1">"'file:///B:/PATO - BR - 425 aditivo.xls'#$COMPOS1.$#REF!$#REF!:$#REF!$#REF!"</definedName>
    <definedName name="_S_7_2">"'file:///B:/PATO - BR - 425 aditivo.xls'#$COMPOS1.$#REF!$#REF!:$#REF!$#REF!"</definedName>
    <definedName name="_S_8">"'file:///B:/PATO - BR - 425 aditivo.xls'#$COMPOS1.$#REF!$#REF!:$#REF!$#REF!"</definedName>
    <definedName name="_S_9">#REF!</definedName>
    <definedName name="_S_9_1">"'file:///B:/PATO - BR - 425 aditivo.xls'#$COMPOS1.$#REF!$#REF!:$#REF!$#REF!"</definedName>
    <definedName name="_S_9_1_1">#REF!</definedName>
    <definedName name="_S_9_2">"'file:///B:/PATO - BR - 425 aditivo.xls'#$COMPOS1.$#REF!$#REF!:$#REF!$#REF!"</definedName>
    <definedName name="_S_9_2_1">"'file:///B:/PATO - BR - 425 aditivo.xls'#$COMPOS1.$#REF!$#REF!:$#REF!$#REF!"</definedName>
    <definedName name="_SC1">#N/A</definedName>
    <definedName name="_SC10">#N/A</definedName>
    <definedName name="_SC11">#N/A</definedName>
    <definedName name="_SC12">#N/A</definedName>
    <definedName name="_SC13">#N/A</definedName>
    <definedName name="_SC14">#N/A</definedName>
    <definedName name="_SC2">#N/A</definedName>
    <definedName name="_SC3">#N/A</definedName>
    <definedName name="_SC4">#N/A</definedName>
    <definedName name="_SC5">#N/A</definedName>
    <definedName name="_SC6">#N/A</definedName>
    <definedName name="_SC7">#N/A</definedName>
    <definedName name="_SC8">#N/A</definedName>
    <definedName name="_SC9">#N/A</definedName>
    <definedName name="_SE2">#REF!</definedName>
    <definedName name="_SEG1">#REF!</definedName>
    <definedName name="_seg2">#REF!</definedName>
    <definedName name="_Set1">#REF!</definedName>
    <definedName name="_Sort" localSheetId="4" hidden="1">#REF!</definedName>
    <definedName name="_Sort" hidden="1">#REF!</definedName>
    <definedName name="_STC04">#REF!</definedName>
    <definedName name="_SUBTRECHO">#REF!</definedName>
    <definedName name="_tab0198">#REF!</definedName>
    <definedName name="_tab1">#REF!</definedName>
    <definedName name="_Table1_In1" hidden="1">#REF!</definedName>
    <definedName name="_Table1_Out" hidden="1">#REF!</definedName>
    <definedName name="_Table2_Out" hidden="1">#REF!</definedName>
    <definedName name="_TB10">#REF!</definedName>
    <definedName name="_tb97">#REF!</definedName>
    <definedName name="_tbw97">#REF!</definedName>
    <definedName name="_TCB4">#REF!</definedName>
    <definedName name="_TCB5">#REF!</definedName>
    <definedName name="_tcc4">#REF!</definedName>
    <definedName name="_TCM30">#REF!</definedName>
    <definedName name="_TEB4">#REF!</definedName>
    <definedName name="_TOT1">#REF!</definedName>
    <definedName name="_TOT2">#REF!</definedName>
    <definedName name="_TOT3">#REF!</definedName>
    <definedName name="_TOT4">#REF!</definedName>
    <definedName name="_TOT5">#REF!</definedName>
    <definedName name="_TOT6">#REF!</definedName>
    <definedName name="_TOT7">#REF!</definedName>
    <definedName name="_tot8">#REF!</definedName>
    <definedName name="_TP10">#REF!</definedName>
    <definedName name="_TP5">#REF!</definedName>
    <definedName name="_TRECHO">#REF!</definedName>
    <definedName name="_TSD2" localSheetId="4">#REF!</definedName>
    <definedName name="_TSD2">#REF!</definedName>
    <definedName name="_tt1" localSheetId="4">' Canteiro'!_tt1</definedName>
    <definedName name="_tt1" localSheetId="6">'Adm Local'!_tt1</definedName>
    <definedName name="_tt1">[0]!_tt1</definedName>
    <definedName name="_VV9" localSheetId="4">#REF!</definedName>
    <definedName name="_VV9">#REF!</definedName>
    <definedName name="_x_11" localSheetId="4">#REF!</definedName>
    <definedName name="_x_11">#REF!</definedName>
    <definedName name="_x_12">#REF!</definedName>
    <definedName name="_x_13">#REF!</definedName>
    <definedName name="_x_15">#REF!</definedName>
    <definedName name="_x_16">#REF!</definedName>
    <definedName name="_x_17">#REF!</definedName>
    <definedName name="_x_19">#REF!</definedName>
    <definedName name="_x_2">#REF!</definedName>
    <definedName name="_x_28">#REF!</definedName>
    <definedName name="_x_3">#REF!</definedName>
    <definedName name="_x_4">#REF!</definedName>
    <definedName name="_x_7">#REF!</definedName>
    <definedName name="_x_9">#REF!</definedName>
    <definedName name="_x1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XX">#REF!</definedName>
    <definedName name="_z_1">#REF!</definedName>
    <definedName name="_z_11">#REF!</definedName>
    <definedName name="_z_12">#REF!</definedName>
    <definedName name="_z_13">#REF!</definedName>
    <definedName name="_z_15">#REF!</definedName>
    <definedName name="_z_16">#REF!</definedName>
    <definedName name="_z_17">#REF!</definedName>
    <definedName name="_z_19">#REF!</definedName>
    <definedName name="_z_2">#REF!</definedName>
    <definedName name="_z_28">#REF!</definedName>
    <definedName name="_z_3">#REF!</definedName>
    <definedName name="_z_4">#REF!</definedName>
    <definedName name="_z_7">#REF!</definedName>
    <definedName name="_z_9">#REF!</definedName>
    <definedName name="A" hidden="1">#REF!</definedName>
    <definedName name="A_1">#REF!</definedName>
    <definedName name="a_25">#REF!</definedName>
    <definedName name="a_4">#REF!</definedName>
    <definedName name="a_adiantamento">#REF!</definedName>
    <definedName name="a_aquis_CAP20">#REF!</definedName>
    <definedName name="a_aquis_CM30">#REF!</definedName>
    <definedName name="a_aquis_RR1C">#REF!</definedName>
    <definedName name="a_aquis_RR1C_polímero">#REF!</definedName>
    <definedName name="a_aquis_RR2C">#REF!</definedName>
    <definedName name="a_área_pint_faixa">#REF!</definedName>
    <definedName name="a_área_pint_lig_acost">#REF!</definedName>
    <definedName name="a_área_TSD">#REF!</definedName>
    <definedName name="a_área_TSS">#REF!</definedName>
    <definedName name="a_automóvel">#REF!</definedName>
    <definedName name="a_automóvel_10">#REF!</definedName>
    <definedName name="a_automóvel_27">#REF!</definedName>
    <definedName name="a_automóvel_6">#REF!</definedName>
    <definedName name="a_automóvel_9">#REF!</definedName>
    <definedName name="a_balizador">#REF!</definedName>
    <definedName name="a_balizador_10">#REF!</definedName>
    <definedName name="a_balizador_27">#REF!</definedName>
    <definedName name="a_balizador_6">#REF!</definedName>
    <definedName name="a_balizador_9">#REF!</definedName>
    <definedName name="a_betoneira">#REF!</definedName>
    <definedName name="a_betoneira_10">#REF!</definedName>
    <definedName name="a_betoneira_6">#REF!</definedName>
    <definedName name="a_betoneira_9">#REF!</definedName>
    <definedName name="A_BritaGrad">1.2246</definedName>
    <definedName name="a_britarp">#REF!</definedName>
    <definedName name="a_britarp_10">#REF!</definedName>
    <definedName name="a_britarp_27">#REF!</definedName>
    <definedName name="a_britarp_6">#REF!</definedName>
    <definedName name="a_britarp_9">#REF!</definedName>
    <definedName name="a_bueiros">#REF!</definedName>
    <definedName name="a_bueiros_10">#REF!</definedName>
    <definedName name="a_bueiros_27">#REF!</definedName>
    <definedName name="a_bueiros_6">#REF!</definedName>
    <definedName name="a_bueiros_9">#REF!</definedName>
    <definedName name="a_caiação">#REF!</definedName>
    <definedName name="a_caiação_10">#REF!</definedName>
    <definedName name="a_caiação_27">#REF!</definedName>
    <definedName name="a_caiação_6">#REF!</definedName>
    <definedName name="a_caiação_9">#REF!</definedName>
    <definedName name="a_caibro">#REF!</definedName>
    <definedName name="a_caibro_10">#REF!</definedName>
    <definedName name="a_caibro_27">#REF!</definedName>
    <definedName name="a_caibro_6">#REF!</definedName>
    <definedName name="a_caibro_9">#REF!</definedName>
    <definedName name="a_canteiro">#REF!</definedName>
    <definedName name="a_cap20mbuq">#REF!</definedName>
    <definedName name="a_cap20mbuq_10">#REF!</definedName>
    <definedName name="a_cap20mbuq_27">#REF!</definedName>
    <definedName name="a_cap20mbuq_6">#REF!</definedName>
    <definedName name="a_cap20mbuq_9">#REF!</definedName>
    <definedName name="a_capaf">#REF!</definedName>
    <definedName name="a_capaselante">#REF!</definedName>
    <definedName name="a_capaselante_10">#REF!</definedName>
    <definedName name="a_capaselante_27">#REF!</definedName>
    <definedName name="a_capaselante_6">#REF!</definedName>
    <definedName name="a_capaselante_9">#REF!</definedName>
    <definedName name="a_capinamanual">#REF!</definedName>
    <definedName name="a_capinamanual_10">#REF!</definedName>
    <definedName name="a_capinamanual_27">#REF!</definedName>
    <definedName name="a_capinamanual_6">#REF!</definedName>
    <definedName name="a_capinamanual_9">#REF!</definedName>
    <definedName name="a_cascalho">#REF!</definedName>
    <definedName name="a_CBUQ_acost">#REF!</definedName>
    <definedName name="a_cbuq_fresagem">#REF!</definedName>
    <definedName name="a_cbuq_h5">#REF!</definedName>
    <definedName name="a_CBUQ_pista">#REF!</definedName>
    <definedName name="a_cbuq_recic_base">#REF!</definedName>
    <definedName name="a_cerca">#REF!</definedName>
    <definedName name="a_cerca_10">#REF!</definedName>
    <definedName name="a_cerca_27">#REF!</definedName>
    <definedName name="a_cerca_6">#REF!</definedName>
    <definedName name="a_cerca_9">#REF!</definedName>
    <definedName name="a_chapa">#REF!</definedName>
    <definedName name="a_chapa_10">#REF!</definedName>
    <definedName name="a_chapa_27">#REF!</definedName>
    <definedName name="a_chapa_6">#REF!</definedName>
    <definedName name="a_chapa_9">#REF!</definedName>
    <definedName name="a_cm30rp">#REF!</definedName>
    <definedName name="a_cm30rp_10">#REF!</definedName>
    <definedName name="a_cm30rp_27">#REF!</definedName>
    <definedName name="a_cm30rp_6">#REF!</definedName>
    <definedName name="a_cm30rp_9">#REF!</definedName>
    <definedName name="a_concreto_cimento">#REF!</definedName>
    <definedName name="a_concreto_cimento_10">#REF!</definedName>
    <definedName name="a_concreto_cimento_27">#REF!</definedName>
    <definedName name="a_concreto_cimento_6">#REF!</definedName>
    <definedName name="a_concreto_cimento_9">#REF!</definedName>
    <definedName name="a_concretociclópico">#REF!</definedName>
    <definedName name="a_concretociclópico_10">#REF!</definedName>
    <definedName name="a_concretociclópico_27">#REF!</definedName>
    <definedName name="a_concretociclópico_6">#REF!</definedName>
    <definedName name="a_concretociclópico_9">#REF!</definedName>
    <definedName name="a_conserv">#REF!</definedName>
    <definedName name="a_correção">#REF!</definedName>
    <definedName name="a_defensa">#REF!</definedName>
    <definedName name="a_defensa_10">#REF!</definedName>
    <definedName name="a_defensa_27">#REF!</definedName>
    <definedName name="a_defensa_6">#REF!</definedName>
    <definedName name="a_defensa_9">#REF!</definedName>
    <definedName name="a_desobstrução">#REF!</definedName>
    <definedName name="a_desobstrução_10">#REF!</definedName>
    <definedName name="a_desobstrução_27">#REF!</definedName>
    <definedName name="a_desobstrução_6">#REF!</definedName>
    <definedName name="a_desobstrução_9">#REF!</definedName>
    <definedName name="a_estorno">#REF!</definedName>
    <definedName name="a_formas">#REF!</definedName>
    <definedName name="a_formas_10">#REF!</definedName>
    <definedName name="a_formas_27">#REF!</definedName>
    <definedName name="a_formas_6">#REF!</definedName>
    <definedName name="a_formas_9">#REF!</definedName>
    <definedName name="a_fresagem">#REF!</definedName>
    <definedName name="a_imp_cascalho">#REF!</definedName>
    <definedName name="a_imp_recic_base">#REF!</definedName>
    <definedName name="a_imp_reestab_base">#REF!</definedName>
    <definedName name="A_km">#REF!</definedName>
    <definedName name="a_lama_asf_fina">#REF!</definedName>
    <definedName name="a_lama_asf_fina_10">#REF!</definedName>
    <definedName name="a_lama_asf_fina_27">#REF!</definedName>
    <definedName name="a_lama_asf_fina_6">#REF!</definedName>
    <definedName name="a_lama_asf_fina_9">#REF!</definedName>
    <definedName name="a_limpezaplaca">#REF!</definedName>
    <definedName name="a_limpezaplaca_10">#REF!</definedName>
    <definedName name="a_limpezaplaca_27">#REF!</definedName>
    <definedName name="a_limpezaplaca_6">#REF!</definedName>
    <definedName name="a_limpezaplaca_9">#REF!</definedName>
    <definedName name="a_limpezaponte">#REF!</definedName>
    <definedName name="a_limpezaponte_10">#REF!</definedName>
    <definedName name="a_limpezaponte_27">#REF!</definedName>
    <definedName name="a_limpezaponte_6">#REF!</definedName>
    <definedName name="a_limpezaponte_9">#REF!</definedName>
    <definedName name="a_micro">#REF!</definedName>
    <definedName name="a_misturaf">#REF!</definedName>
    <definedName name="a_misturaf_10">#REF!</definedName>
    <definedName name="a_misturaf_6">#REF!</definedName>
    <definedName name="a_misturaf_9">#REF!</definedName>
    <definedName name="a_misturaq">#REF!</definedName>
    <definedName name="a_misturaq_10">#REF!</definedName>
    <definedName name="a_misturaq_27">#REF!</definedName>
    <definedName name="a_misturaq_6">#REF!</definedName>
    <definedName name="a_misturaq_9">#REF!</definedName>
    <definedName name="a_mnt">#REF!</definedName>
    <definedName name="a_mob">#REF!</definedName>
    <definedName name="a_parafuso_1">#REF!</definedName>
    <definedName name="a_parafuso_1_10">#REF!</definedName>
    <definedName name="a_parafuso_1_27">#REF!</definedName>
    <definedName name="a_parafuso_1_6">#REF!</definedName>
    <definedName name="a_parafuso_1_9">#REF!</definedName>
    <definedName name="a_parafuso_4">#REF!</definedName>
    <definedName name="a_parafuso_4_10">#REF!</definedName>
    <definedName name="a_parafuso_4_27">#REF!</definedName>
    <definedName name="a_parafuso_4_6">#REF!</definedName>
    <definedName name="a_parafuso_4_9">#REF!</definedName>
    <definedName name="a_ped_arr">#REF!</definedName>
    <definedName name="a_pedraarrumada">#REF!</definedName>
    <definedName name="a_pedraarrumada_10">#REF!</definedName>
    <definedName name="a_pedraarrumada_27">#REF!</definedName>
    <definedName name="a_pedraarrumada_6">#REF!</definedName>
    <definedName name="a_pedraarrumada_9">#REF!</definedName>
    <definedName name="a_pedrajogada">#REF!</definedName>
    <definedName name="a_pedrajogada_10">#REF!</definedName>
    <definedName name="a_pedrajogada_27">#REF!</definedName>
    <definedName name="a_pedrajogada_6">#REF!</definedName>
    <definedName name="a_pedrajogada_9">#REF!</definedName>
    <definedName name="a_película">#REF!</definedName>
    <definedName name="a_película_10">#REF!</definedName>
    <definedName name="a_película_27">#REF!</definedName>
    <definedName name="a_película_6">#REF!</definedName>
    <definedName name="a_película_9">#REF!</definedName>
    <definedName name="A_Pilar">0.75^2*PI()</definedName>
    <definedName name="a_pint_faixa">#REF!</definedName>
    <definedName name="a_pint_lig_fresa">#REF!</definedName>
    <definedName name="a_pint_lig_fresagem">#REF!</definedName>
    <definedName name="a_pint_lig_h5">#REF!</definedName>
    <definedName name="a_pintura">#REF!</definedName>
    <definedName name="a_pintura_10">#REF!</definedName>
    <definedName name="a_pintura_27">#REF!</definedName>
    <definedName name="a_pintura_6">#REF!</definedName>
    <definedName name="a_pintura_9">#REF!</definedName>
    <definedName name="a_placa">#REF!</definedName>
    <definedName name="a_placa_10">#REF!</definedName>
    <definedName name="a_placa_27">#REF!</definedName>
    <definedName name="a_placa_6">#REF!</definedName>
    <definedName name="a_placa_9">#REF!</definedName>
    <definedName name="a_rec_mec_aterro">#REF!</definedName>
    <definedName name="a_recic_base">#REF!</definedName>
    <definedName name="a_recomposiçãoguardacorpo">#REF!</definedName>
    <definedName name="a_recomposiçãoguardacorpo_10">#REF!</definedName>
    <definedName name="a_recomposiçãoguardacorpo_27">#REF!</definedName>
    <definedName name="a_recomposiçãoguardacorpo_6">#REF!</definedName>
    <definedName name="a_recomposiçãoguardacorpo_9">#REF!</definedName>
    <definedName name="a_recomposiçãomanual">#REF!</definedName>
    <definedName name="a_recomposiçãomanual_10">#REF!</definedName>
    <definedName name="a_recomposiçãomanual_27">#REF!</definedName>
    <definedName name="a_recomposiçãomanual_6">#REF!</definedName>
    <definedName name="a_recomposiçãomanual_9">#REF!</definedName>
    <definedName name="a_recomposiçãomecanizada">#REF!</definedName>
    <definedName name="a_recomposiçãomecanizada_10">#REF!</definedName>
    <definedName name="a_recomposiçãomecanizada_27">#REF!</definedName>
    <definedName name="a_recomposiçãomecanizada_6">#REF!</definedName>
    <definedName name="a_recomposiçãomecanizada_9">#REF!</definedName>
    <definedName name="a_reestab_base">#REF!</definedName>
    <definedName name="a_remprof">#REF!</definedName>
    <definedName name="a_rep_loc_acost">#REF!</definedName>
    <definedName name="a_rep_localizados">#REF!</definedName>
    <definedName name="a_revest_veg">#REF!</definedName>
    <definedName name="a_revest_veg_10">#REF!</definedName>
    <definedName name="a_revest_veg_27">#REF!</definedName>
    <definedName name="a_revest_veg_6">#REF!</definedName>
    <definedName name="a_revest_veg_9">#REF!</definedName>
    <definedName name="a_rl1clama">#REF!</definedName>
    <definedName name="a_rl1clama_10">#REF!</definedName>
    <definedName name="a_rl1clama_6">#REF!</definedName>
    <definedName name="a_rl1clama_9">#REF!</definedName>
    <definedName name="a_rm1cmbb">#REF!</definedName>
    <definedName name="a_rm1cmbb_10">#REF!</definedName>
    <definedName name="a_rm1cmbb_27">#REF!</definedName>
    <definedName name="a_rm1cmbb_6">#REF!</definedName>
    <definedName name="a_rm1cmbb_9">#REF!</definedName>
    <definedName name="a_rm1cmbuf">#REF!</definedName>
    <definedName name="a_rm1cmbuf_10">#REF!</definedName>
    <definedName name="a_rm1cmbuf_27">#REF!</definedName>
    <definedName name="a_rm1cmbuf_6">#REF!</definedName>
    <definedName name="a_rm1cmbuf_9">#REF!</definedName>
    <definedName name="a_rr1cpint">#REF!</definedName>
    <definedName name="a_rr1cpint_10">#REF!</definedName>
    <definedName name="a_rr1cpint_6">#REF!</definedName>
    <definedName name="a_rr1cpint_9">#REF!</definedName>
    <definedName name="a_rr1ctb">#REF!</definedName>
    <definedName name="a_rr1ctb_10">#REF!</definedName>
    <definedName name="a_rr1ctb_27">#REF!</definedName>
    <definedName name="a_rr1ctb_6">#REF!</definedName>
    <definedName name="a_rr1ctb_9">#REF!</definedName>
    <definedName name="a_rr2ccapa">#REF!</definedName>
    <definedName name="a_rr2ccapa_10">#REF!</definedName>
    <definedName name="a_rr2ccapa_27">#REF!</definedName>
    <definedName name="a_rr2ccapa_6">#REF!</definedName>
    <definedName name="a_rr2ccapa_9">#REF!</definedName>
    <definedName name="a_rr2ctrat">#REF!</definedName>
    <definedName name="a_rr2ctrat_10">#REF!</definedName>
    <definedName name="a_rr2ctrat_27">#REF!</definedName>
    <definedName name="a_rr2ctrat_6">#REF!</definedName>
    <definedName name="a_rr2ctrat_9">#REF!</definedName>
    <definedName name="a_sarjetameiofio">#REF!</definedName>
    <definedName name="a_sarjetameiofio_10">#REF!</definedName>
    <definedName name="a_sarjetameiofio_27">#REF!</definedName>
    <definedName name="a_sarjetameiofio_6">#REF!</definedName>
    <definedName name="a_sarjetameiofio_9">#REF!</definedName>
    <definedName name="a_scotchlite">#REF!</definedName>
    <definedName name="a_scotchlite_10">#REF!</definedName>
    <definedName name="a_scotchlite_27">#REF!</definedName>
    <definedName name="a_scotchlite_6">#REF!</definedName>
    <definedName name="a_scotchlite_9">#REF!</definedName>
    <definedName name="A_Sec_Laj_Tras">1.1728</definedName>
    <definedName name="A_Sec_Tabu">2.45</definedName>
    <definedName name="a_serv_mnt_fx_dominio">#REF!</definedName>
    <definedName name="a_serv_mnt_pista_acost">#REF!</definedName>
    <definedName name="a_sinalização">#REF!</definedName>
    <definedName name="a_sinalização_10">#REF!</definedName>
    <definedName name="a_sinalização_27">#REF!</definedName>
    <definedName name="a_sinalização_6">#REF!</definedName>
    <definedName name="a_sinalização_9">#REF!</definedName>
    <definedName name="a_tacha_bi">#REF!</definedName>
    <definedName name="a_tachabid">#REF!</definedName>
    <definedName name="a_tachabid_10">#REF!</definedName>
    <definedName name="a_tachabid_27">#REF!</definedName>
    <definedName name="a_tachabid_6">#REF!</definedName>
    <definedName name="a_tachabid_9">#REF!</definedName>
    <definedName name="a_tachamono">#REF!</definedName>
    <definedName name="a_tachamono_10">#REF!</definedName>
    <definedName name="a_tachamono_27">#REF!</definedName>
    <definedName name="a_tachamono_6">#REF!</definedName>
    <definedName name="a_tachamono_9">#REF!</definedName>
    <definedName name="a_tachãobid">#REF!</definedName>
    <definedName name="a_tachãobid_10">#REF!</definedName>
    <definedName name="a_tachãobid_27">#REF!</definedName>
    <definedName name="a_tachãobid_6">#REF!</definedName>
    <definedName name="a_tachãobid_9">#REF!</definedName>
    <definedName name="a_tachãomono">#REF!</definedName>
    <definedName name="a_tachãomono_10">#REF!</definedName>
    <definedName name="a_tachãomono_27">#REF!</definedName>
    <definedName name="a_tachãomono_6">#REF!</definedName>
    <definedName name="a_tachãomono_9">#REF!</definedName>
    <definedName name="a_tapab">#REF!</definedName>
    <definedName name="a_tapabq">#REF!</definedName>
    <definedName name="a_tcarroceria">#REF!</definedName>
    <definedName name="a_tcarroceria_10">#REF!</definedName>
    <definedName name="a_tcarroceria_27">#REF!</definedName>
    <definedName name="a_tcarroceria_6">#REF!</definedName>
    <definedName name="a_tcarroceria_9">#REF!</definedName>
    <definedName name="a_tcomercial">#REF!</definedName>
    <definedName name="a_tcomercial_10">#REF!</definedName>
    <definedName name="a_tcomercial_27">#REF!</definedName>
    <definedName name="a_tcomercial_6">#REF!</definedName>
    <definedName name="a_tcomercial_9">#REF!</definedName>
    <definedName name="a_tespecial">#REF!</definedName>
    <definedName name="a_tespecial_10">#REF!</definedName>
    <definedName name="a_tespecial_27">#REF!</definedName>
    <definedName name="a_tespecial_6">#REF!</definedName>
    <definedName name="a_tespecial_9">#REF!</definedName>
    <definedName name="a_tinta">#REF!</definedName>
    <definedName name="a_tinta_10">#REF!</definedName>
    <definedName name="a_tinta_27">#REF!</definedName>
    <definedName name="a_tinta_6">#REF!</definedName>
    <definedName name="a_tinta_9">#REF!</definedName>
    <definedName name="a_total_taxa_bidi">#REF!</definedName>
    <definedName name="a_tr_rr2ccapa">#REF!</definedName>
    <definedName name="a_tr_rr2ccapa_10">#REF!</definedName>
    <definedName name="a_tr_rr2ccapa_6">#REF!</definedName>
    <definedName name="a_tr_rr2ccapa_9">#REF!</definedName>
    <definedName name="a_transp_CAP20">#REF!</definedName>
    <definedName name="a_transp_EAD">#REF!</definedName>
    <definedName name="a_tratamento">#REF!</definedName>
    <definedName name="a_tratamento_10">#REF!</definedName>
    <definedName name="a_tratamento_27">#REF!</definedName>
    <definedName name="a_tratamento_6">#REF!</definedName>
    <definedName name="a_tratamento_9">#REF!</definedName>
    <definedName name="a_travessas">#REF!</definedName>
    <definedName name="a_travessas_10">#REF!</definedName>
    <definedName name="a_travessas_27">#REF!</definedName>
    <definedName name="a_travessas_6">#REF!</definedName>
    <definedName name="a_travessas_9">#REF!</definedName>
    <definedName name="a_trcm30rp">#REF!</definedName>
    <definedName name="a_trrl1clama">#REF!</definedName>
    <definedName name="a_trrl1clama_10">#REF!</definedName>
    <definedName name="a_trrl1clama_27">#REF!</definedName>
    <definedName name="a_trrl1clama_6">#REF!</definedName>
    <definedName name="a_trrl1clama_9">#REF!</definedName>
    <definedName name="a_trrm1cmbb">#REF!</definedName>
    <definedName name="a_trrm1cmbb_10">#REF!</definedName>
    <definedName name="a_trrm1cmbb_6">#REF!</definedName>
    <definedName name="a_trrm1cmbb_9">#REF!</definedName>
    <definedName name="a_trrm1cmbuf">#REF!</definedName>
    <definedName name="a_trrm1cmbuf_10">#REF!</definedName>
    <definedName name="a_trrm1cmbuf_27">#REF!</definedName>
    <definedName name="a_trrm1cmbuf_6">#REF!</definedName>
    <definedName name="a_trrm1cmbuf_9">#REF!</definedName>
    <definedName name="a_trrr1cpint">#REF!</definedName>
    <definedName name="a_trrr1cpint_10">#REF!</definedName>
    <definedName name="a_trrr1cpint_27">#REF!</definedName>
    <definedName name="a_trrr1cpint_6">#REF!</definedName>
    <definedName name="a_trrr1cpint_9">#REF!</definedName>
    <definedName name="a_trrr1ctb">#REF!</definedName>
    <definedName name="a_trrr1ctb_10">#REF!</definedName>
    <definedName name="a_trrr1ctb_27">#REF!</definedName>
    <definedName name="a_trrr1ctb_6">#REF!</definedName>
    <definedName name="a_trrr1ctb_9">#REF!</definedName>
    <definedName name="a_trrr2ctrat">#REF!</definedName>
    <definedName name="a_trrr2ctrat_10">#REF!</definedName>
    <definedName name="a_trrr2ctrat_27">#REF!</definedName>
    <definedName name="a_trrr2ctrat_6">#REF!</definedName>
    <definedName name="a_trrr2ctrat_9">#REF!</definedName>
    <definedName name="a_tss">#REF!</definedName>
    <definedName name="a_valasdrenagem">#REF!</definedName>
    <definedName name="a_valasdrenagem_10">#REF!</definedName>
    <definedName name="a_valasdrenagem_27">#REF!</definedName>
    <definedName name="a_valasdrenagem_6">#REF!</definedName>
    <definedName name="a_valasdrenagem_9">#REF!</definedName>
    <definedName name="a_vol_fresagem">#REF!</definedName>
    <definedName name="a000" localSheetId="4" hidden="1">{#N/A,#N/A,FALSE,"ANEXO3 99 ERA";#N/A,#N/A,FALSE,"ANEXO3 99 UBÁ2";#N/A,#N/A,FALSE,"ANEXO3 99 DTU";#N/A,#N/A,FALSE,"ANEXO3 99 RDR";#N/A,#N/A,FALSE,"ANEXO3 99 UBÁ4";#N/A,#N/A,FALSE,"ANEXO3 99 UBÁ6"}</definedName>
    <definedName name="a000" localSheetId="6" hidden="1">{#N/A,#N/A,FALSE,"ANEXO3 99 ERA";#N/A,#N/A,FALSE,"ANEXO3 99 UBÁ2";#N/A,#N/A,FALSE,"ANEXO3 99 DTU";#N/A,#N/A,FALSE,"ANEXO3 99 RDR";#N/A,#N/A,FALSE,"ANEXO3 99 UBÁ4";#N/A,#N/A,FALSE,"ANEXO3 99 UBÁ6"}</definedName>
    <definedName name="a000" hidden="1">{#N/A,#N/A,FALSE,"ANEXO3 99 ERA";#N/A,#N/A,FALSE,"ANEXO3 99 UBÁ2";#N/A,#N/A,FALSE,"ANEXO3 99 DTU";#N/A,#N/A,FALSE,"ANEXO3 99 RDR";#N/A,#N/A,FALSE,"ANEXO3 99 UBÁ4";#N/A,#N/A,FALSE,"ANEXO3 99 UBÁ6"}</definedName>
    <definedName name="a14.1.18">#REF!</definedName>
    <definedName name="aa" localSheetId="4" hidden="1">{"'Quadro'!$A$4:$BG$78"}</definedName>
    <definedName name="aa" localSheetId="6" hidden="1">{"'Quadro'!$A$4:$BG$78"}</definedName>
    <definedName name="aa" hidden="1">{"'Quadro'!$A$4:$BG$78"}</definedName>
    <definedName name="AA_1" localSheetId="4">' Canteiro'!AA_1</definedName>
    <definedName name="AA_1" localSheetId="6">'Adm Local'!AA_1</definedName>
    <definedName name="AA_1">[0]!AA_1</definedName>
    <definedName name="AA_10" localSheetId="4">' Canteiro'!AA_10</definedName>
    <definedName name="AA_10" localSheetId="6">'Adm Local'!AA_10</definedName>
    <definedName name="AA_10">[0]!AA_10</definedName>
    <definedName name="AA_12" localSheetId="4">' Canteiro'!AA_12</definedName>
    <definedName name="AA_12" localSheetId="6">'Adm Local'!AA_12</definedName>
    <definedName name="AA_12">[0]!AA_12</definedName>
    <definedName name="AA_13" localSheetId="4">' Canteiro'!AA_13</definedName>
    <definedName name="AA_13" localSheetId="6">'Adm Local'!AA_13</definedName>
    <definedName name="AA_13">[0]!AA_13</definedName>
    <definedName name="AA_14" localSheetId="4">' Canteiro'!AA_14</definedName>
    <definedName name="AA_14" localSheetId="6">'Adm Local'!AA_14</definedName>
    <definedName name="AA_14">[0]!AA_14</definedName>
    <definedName name="AA_19" localSheetId="4">' Canteiro'!AA_19</definedName>
    <definedName name="AA_19" localSheetId="6">'Adm Local'!AA_19</definedName>
    <definedName name="AA_19">[0]!AA_19</definedName>
    <definedName name="AA_2" localSheetId="4">' Canteiro'!AA_2</definedName>
    <definedName name="AA_2" localSheetId="6">'Adm Local'!AA_2</definedName>
    <definedName name="AA_2">[0]!AA_2</definedName>
    <definedName name="AA_20">#N/A</definedName>
    <definedName name="AA_21" localSheetId="4">' Canteiro'!AA_21</definedName>
    <definedName name="AA_21" localSheetId="6">'Adm Local'!AA_21</definedName>
    <definedName name="AA_21">[0]!AA_21</definedName>
    <definedName name="AA_22" localSheetId="4">' Canteiro'!AA_22</definedName>
    <definedName name="AA_22" localSheetId="6">'Adm Local'!AA_22</definedName>
    <definedName name="AA_22">[0]!AA_22</definedName>
    <definedName name="AA_23" localSheetId="4">' Canteiro'!AA_23</definedName>
    <definedName name="AA_23" localSheetId="6">'Adm Local'!AA_23</definedName>
    <definedName name="AA_23">[0]!AA_23</definedName>
    <definedName name="AA_24" localSheetId="4">' Canteiro'!AA_24</definedName>
    <definedName name="AA_24" localSheetId="6">'Adm Local'!AA_24</definedName>
    <definedName name="AA_24">[0]!AA_24</definedName>
    <definedName name="AA_25" localSheetId="4">' Canteiro'!AA_25</definedName>
    <definedName name="AA_25" localSheetId="6">'Adm Local'!AA_25</definedName>
    <definedName name="AA_25">[0]!AA_25</definedName>
    <definedName name="AA_26" localSheetId="4">' Canteiro'!AA_26</definedName>
    <definedName name="AA_26" localSheetId="6">'Adm Local'!AA_26</definedName>
    <definedName name="AA_26">[0]!AA_26</definedName>
    <definedName name="AA_27" localSheetId="4">' Canteiro'!AA_27</definedName>
    <definedName name="AA_27" localSheetId="6">'Adm Local'!AA_27</definedName>
    <definedName name="AA_27">[0]!AA_27</definedName>
    <definedName name="AA_28" localSheetId="4">' Canteiro'!AA_28</definedName>
    <definedName name="AA_28" localSheetId="6">'Adm Local'!AA_28</definedName>
    <definedName name="AA_28">[0]!AA_28</definedName>
    <definedName name="AA_29" localSheetId="4">' Canteiro'!AA_29</definedName>
    <definedName name="AA_29" localSheetId="6">'Adm Local'!AA_29</definedName>
    <definedName name="AA_29">[0]!AA_29</definedName>
    <definedName name="AA_3" localSheetId="4">' Canteiro'!AA_3</definedName>
    <definedName name="AA_3" localSheetId="6">'Adm Local'!AA_3</definedName>
    <definedName name="AA_3">[0]!AA_3</definedName>
    <definedName name="AA_30" localSheetId="4">' Canteiro'!AA_30</definedName>
    <definedName name="AA_30" localSheetId="6">'Adm Local'!AA_30</definedName>
    <definedName name="AA_30">[0]!AA_30</definedName>
    <definedName name="AA_31" localSheetId="4">' Canteiro'!AA_31</definedName>
    <definedName name="AA_31" localSheetId="6">'Adm Local'!AA_31</definedName>
    <definedName name="AA_31">[0]!AA_31</definedName>
    <definedName name="AA_32" localSheetId="4">' Canteiro'!AA_32</definedName>
    <definedName name="AA_32" localSheetId="6">'Adm Local'!AA_32</definedName>
    <definedName name="AA_32">[0]!AA_32</definedName>
    <definedName name="AA_33" localSheetId="4">' Canteiro'!AA_33</definedName>
    <definedName name="AA_33" localSheetId="6">'Adm Local'!AA_33</definedName>
    <definedName name="AA_33">[0]!AA_33</definedName>
    <definedName name="AA_34" localSheetId="4">' Canteiro'!AA_34</definedName>
    <definedName name="AA_34" localSheetId="6">'Adm Local'!AA_34</definedName>
    <definedName name="AA_34">[0]!AA_34</definedName>
    <definedName name="AA_35" localSheetId="4">' Canteiro'!AA_35</definedName>
    <definedName name="AA_35" localSheetId="6">'Adm Local'!AA_35</definedName>
    <definedName name="AA_35">[0]!AA_35</definedName>
    <definedName name="AA_36" localSheetId="4">' Canteiro'!AA_36</definedName>
    <definedName name="AA_36" localSheetId="6">'Adm Local'!AA_36</definedName>
    <definedName name="AA_36">[0]!AA_36</definedName>
    <definedName name="AA_37" localSheetId="4">' Canteiro'!AA_37</definedName>
    <definedName name="AA_37" localSheetId="6">'Adm Local'!AA_37</definedName>
    <definedName name="AA_37">[0]!AA_37</definedName>
    <definedName name="AA_38" localSheetId="4">' Canteiro'!AA_38</definedName>
    <definedName name="AA_38" localSheetId="6">'Adm Local'!AA_38</definedName>
    <definedName name="AA_38">[0]!AA_38</definedName>
    <definedName name="AA_39" localSheetId="4">' Canteiro'!AA_39</definedName>
    <definedName name="AA_39" localSheetId="6">'Adm Local'!AA_39</definedName>
    <definedName name="AA_39">[0]!AA_39</definedName>
    <definedName name="AA_4" localSheetId="4">' Canteiro'!AA_4</definedName>
    <definedName name="AA_4" localSheetId="6">'Adm Local'!AA_4</definedName>
    <definedName name="AA_4">[0]!AA_4</definedName>
    <definedName name="AA_40" localSheetId="4">' Canteiro'!AA_40</definedName>
    <definedName name="AA_40" localSheetId="6">'Adm Local'!AA_40</definedName>
    <definedName name="AA_40">[0]!AA_40</definedName>
    <definedName name="AA_41" localSheetId="4">' Canteiro'!AA_41</definedName>
    <definedName name="AA_41" localSheetId="6">'Adm Local'!AA_41</definedName>
    <definedName name="AA_41">[0]!AA_41</definedName>
    <definedName name="AA_42" localSheetId="4">' Canteiro'!AA_42</definedName>
    <definedName name="AA_42" localSheetId="6">'Adm Local'!AA_42</definedName>
    <definedName name="AA_42">[0]!AA_42</definedName>
    <definedName name="AA_43" localSheetId="4">' Canteiro'!AA_43</definedName>
    <definedName name="AA_43" localSheetId="6">'Adm Local'!AA_43</definedName>
    <definedName name="AA_43">[0]!AA_43</definedName>
    <definedName name="AA_44" localSheetId="4">' Canteiro'!AA_44</definedName>
    <definedName name="AA_44" localSheetId="6">'Adm Local'!AA_44</definedName>
    <definedName name="AA_44">[0]!AA_44</definedName>
    <definedName name="AA_45" localSheetId="4">' Canteiro'!AA_45</definedName>
    <definedName name="AA_45" localSheetId="6">'Adm Local'!AA_45</definedName>
    <definedName name="AA_45">[0]!AA_45</definedName>
    <definedName name="AA_46" localSheetId="4">' Canteiro'!AA_46</definedName>
    <definedName name="AA_46" localSheetId="6">'Adm Local'!AA_46</definedName>
    <definedName name="AA_46">[0]!AA_46</definedName>
    <definedName name="AA_47" localSheetId="4">' Canteiro'!AA_47</definedName>
    <definedName name="AA_47" localSheetId="6">'Adm Local'!AA_47</definedName>
    <definedName name="AA_47">[0]!AA_47</definedName>
    <definedName name="AA_48" localSheetId="4">' Canteiro'!AA_48</definedName>
    <definedName name="AA_48" localSheetId="6">'Adm Local'!AA_48</definedName>
    <definedName name="AA_48">[0]!AA_48</definedName>
    <definedName name="AA_5" localSheetId="4">' Canteiro'!AA_5</definedName>
    <definedName name="AA_5" localSheetId="6">'Adm Local'!AA_5</definedName>
    <definedName name="AA_5">[0]!AA_5</definedName>
    <definedName name="AA_51" localSheetId="4">' Canteiro'!AA_51</definedName>
    <definedName name="AA_51" localSheetId="6">'Adm Local'!AA_51</definedName>
    <definedName name="AA_51">[0]!AA_51</definedName>
    <definedName name="AA_52" localSheetId="4">' Canteiro'!AA_52</definedName>
    <definedName name="AA_52" localSheetId="6">'Adm Local'!AA_52</definedName>
    <definedName name="AA_52">[0]!AA_52</definedName>
    <definedName name="AA_53" localSheetId="4">' Canteiro'!AA_53</definedName>
    <definedName name="AA_53" localSheetId="6">'Adm Local'!AA_53</definedName>
    <definedName name="AA_53">[0]!AA_53</definedName>
    <definedName name="AA_54" localSheetId="4">' Canteiro'!AA_54</definedName>
    <definedName name="AA_54" localSheetId="6">'Adm Local'!AA_54</definedName>
    <definedName name="AA_54">[0]!AA_54</definedName>
    <definedName name="AA_55" localSheetId="4">' Canteiro'!AA_55</definedName>
    <definedName name="AA_55" localSheetId="6">'Adm Local'!AA_55</definedName>
    <definedName name="AA_55">[0]!AA_55</definedName>
    <definedName name="AA_56" localSheetId="4">' Canteiro'!AA_56</definedName>
    <definedName name="AA_56" localSheetId="6">'Adm Local'!AA_56</definedName>
    <definedName name="AA_56">[0]!AA_56</definedName>
    <definedName name="AA_57" localSheetId="4">' Canteiro'!AA_57</definedName>
    <definedName name="AA_57" localSheetId="6">'Adm Local'!AA_57</definedName>
    <definedName name="AA_57">[0]!AA_57</definedName>
    <definedName name="AA_58" localSheetId="4">' Canteiro'!AA_58</definedName>
    <definedName name="AA_58" localSheetId="6">'Adm Local'!AA_58</definedName>
    <definedName name="AA_58">[0]!AA_58</definedName>
    <definedName name="AA_59" localSheetId="4">' Canteiro'!AA_59</definedName>
    <definedName name="AA_59" localSheetId="6">'Adm Local'!AA_59</definedName>
    <definedName name="AA_59">[0]!AA_59</definedName>
    <definedName name="AA_6" localSheetId="4">' Canteiro'!AA_6</definedName>
    <definedName name="AA_6" localSheetId="6">'Adm Local'!AA_6</definedName>
    <definedName name="AA_6">[0]!AA_6</definedName>
    <definedName name="AA_60" localSheetId="4">' Canteiro'!AA_60</definedName>
    <definedName name="AA_60" localSheetId="6">'Adm Local'!AA_60</definedName>
    <definedName name="AA_60">[0]!AA_60</definedName>
    <definedName name="AA_61" localSheetId="4">' Canteiro'!AA_61</definedName>
    <definedName name="AA_61" localSheetId="6">'Adm Local'!AA_61</definedName>
    <definedName name="AA_61">[0]!AA_61</definedName>
    <definedName name="AA_62" localSheetId="4">' Canteiro'!AA_62</definedName>
    <definedName name="AA_62" localSheetId="6">'Adm Local'!AA_62</definedName>
    <definedName name="AA_62">[0]!AA_62</definedName>
    <definedName name="AA_63" localSheetId="4">' Canteiro'!AA_63</definedName>
    <definedName name="AA_63" localSheetId="6">'Adm Local'!AA_63</definedName>
    <definedName name="AA_63">[0]!AA_63</definedName>
    <definedName name="AA_64" localSheetId="4">' Canteiro'!AA_64</definedName>
    <definedName name="AA_64" localSheetId="6">'Adm Local'!AA_64</definedName>
    <definedName name="AA_64">[0]!AA_64</definedName>
    <definedName name="AA_65" localSheetId="4">' Canteiro'!AA_65</definedName>
    <definedName name="AA_65" localSheetId="6">'Adm Local'!AA_65</definedName>
    <definedName name="AA_65">[0]!AA_65</definedName>
    <definedName name="AA_66" localSheetId="4">' Canteiro'!AA_66</definedName>
    <definedName name="AA_66" localSheetId="6">'Adm Local'!AA_66</definedName>
    <definedName name="AA_66">[0]!AA_66</definedName>
    <definedName name="AA_67" localSheetId="4">' Canteiro'!AA_67</definedName>
    <definedName name="AA_67" localSheetId="6">'Adm Local'!AA_67</definedName>
    <definedName name="AA_67">[0]!AA_67</definedName>
    <definedName name="AA_68" localSheetId="4">' Canteiro'!AA_68</definedName>
    <definedName name="AA_68" localSheetId="6">'Adm Local'!AA_68</definedName>
    <definedName name="AA_68">[0]!AA_68</definedName>
    <definedName name="AA_69" localSheetId="4">' Canteiro'!AA_69</definedName>
    <definedName name="AA_69" localSheetId="6">'Adm Local'!AA_69</definedName>
    <definedName name="AA_69">[0]!AA_69</definedName>
    <definedName name="AA_7" localSheetId="4">' Canteiro'!AA_7</definedName>
    <definedName name="AA_7" localSheetId="6">'Adm Local'!AA_7</definedName>
    <definedName name="AA_7">[0]!AA_7</definedName>
    <definedName name="AA_70" localSheetId="4">' Canteiro'!AA_70</definedName>
    <definedName name="AA_70" localSheetId="6">'Adm Local'!AA_70</definedName>
    <definedName name="AA_70">[0]!AA_70</definedName>
    <definedName name="AA_71" localSheetId="4">' Canteiro'!AA_71</definedName>
    <definedName name="AA_71" localSheetId="6">'Adm Local'!AA_71</definedName>
    <definedName name="AA_71">[0]!AA_71</definedName>
    <definedName name="AA_72" localSheetId="4">' Canteiro'!AA_72</definedName>
    <definedName name="AA_72" localSheetId="6">'Adm Local'!AA_72</definedName>
    <definedName name="AA_72">[0]!AA_72</definedName>
    <definedName name="AA_8" localSheetId="4">' Canteiro'!AA_8</definedName>
    <definedName name="AA_8" localSheetId="6">'Adm Local'!AA_8</definedName>
    <definedName name="AA_8">[0]!AA_8</definedName>
    <definedName name="AA_9" localSheetId="4">' Canteiro'!AA_9</definedName>
    <definedName name="AA_9" localSheetId="6">'Adm Local'!AA_9</definedName>
    <definedName name="AA_9">[0]!AA_9</definedName>
    <definedName name="AAA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DOCTOPS" hidden="1">"AAA_SET"</definedName>
    <definedName name="AAA_duser" hidden="1">"OFF"</definedName>
    <definedName name="aaaa" localSheetId="4" hidden="1">#REF!</definedName>
    <definedName name="aaaa" hidden="1">#REF!</definedName>
    <definedName name="aaaaa" localSheetId="4" hidden="1">{#N/A,#N/A,FALSE,"MO (2)"}</definedName>
    <definedName name="aaaaa" localSheetId="6" hidden="1">{#N/A,#N/A,FALSE,"MO (2)"}</definedName>
    <definedName name="aaaaa" hidden="1">{#N/A,#N/A,FALSE,"MO (2)"}</definedName>
    <definedName name="AAAAA_16">NA()</definedName>
    <definedName name="aaaaaa" hidden="1">#REF!</definedName>
    <definedName name="AAAAAAA">#N/A</definedName>
    <definedName name="aaaaaaaa">#N/A</definedName>
    <definedName name="AAAAAAAAA" localSheetId="4">' Canteiro'!AAAAAAAAA</definedName>
    <definedName name="AAAAAAAAA" localSheetId="6">'Adm Local'!AAAAAAAAA</definedName>
    <definedName name="AAAAAAAAA">[0]!AAAAAAAAA</definedName>
    <definedName name="AAAAAAAAA_2">#N/A</definedName>
    <definedName name="AAAAAAAAA_25" localSheetId="4">' Canteiro'!AAAAAAAAA_25</definedName>
    <definedName name="AAAAAAAAA_25" localSheetId="6">'Adm Local'!AAAAAAAAA_25</definedName>
    <definedName name="AAAAAAAAA_25">[0]!AAAAAAAAA_25</definedName>
    <definedName name="AAAAAAAAA_4">#N/A</definedName>
    <definedName name="AAAAAAAAAA" localSheetId="4">#REF!</definedName>
    <definedName name="AAAAAAAAAA">#REF!</definedName>
    <definedName name="aaaaaaaaaaaa">#N/A</definedName>
    <definedName name="AAAAAAAAAAAAA">#N/A</definedName>
    <definedName name="aaaaaaaaaaaaaaa">#N/A</definedName>
    <definedName name="AAAAAAAAAAAAAAAAAA" localSheetId="4">#REF!</definedName>
    <definedName name="AAAAAAAAAAAAAAAAAA">#REF!</definedName>
    <definedName name="AAAAAAAAAAAAAAAAAAAAAA" localSheetId="4" hidden="1">{#N/A,#N/A,TRUE,"Serviços"}</definedName>
    <definedName name="AAAAAAAAAAAAAAAAAAAAAA" localSheetId="6" hidden="1">{#N/A,#N/A,TRUE,"Serviços"}</definedName>
    <definedName name="AAAAAAAAAAAAAAAAAAAAAA" hidden="1">{#N/A,#N/A,TRUE,"Serviços"}</definedName>
    <definedName name="aaaaaaaaaaaaaaaaaaaaaaaaaa" hidden="1">#REF!</definedName>
    <definedName name="AAB_Addin5" hidden="1">"AAB_Description for addin 5,Description for addin 5,Description for addin 5,Description for addin 5,Description for addin 5,Description for addin 5"</definedName>
    <definedName name="aasas">#REF!</definedName>
    <definedName name="aauf">#REF!</definedName>
    <definedName name="aauq">#REF!</definedName>
    <definedName name="aauqs" localSheetId="4">#REF!</definedName>
    <definedName name="aauqs" localSheetId="15">#REF!</definedName>
    <definedName name="aauqs" localSheetId="12">#REF!</definedName>
    <definedName name="aauqs">#REF!</definedName>
    <definedName name="AB" localSheetId="4">' Canteiro'!AB</definedName>
    <definedName name="AB" localSheetId="6">'Adm Local'!AB</definedName>
    <definedName name="AB">[0]!AB</definedName>
    <definedName name="abc">#N/A</definedName>
    <definedName name="ABD" localSheetId="4">#REF!</definedName>
    <definedName name="ABD">#REF!</definedName>
    <definedName name="ABR00" localSheetId="4">#REF!</definedName>
    <definedName name="ABR00">#REF!</definedName>
    <definedName name="ac" localSheetId="4">#REF!</definedName>
    <definedName name="ac">#REF!</definedName>
    <definedName name="ac_capaf" localSheetId="4">#REF!</definedName>
    <definedName name="ac_capaf">#REF!</definedName>
    <definedName name="ac_capaf_10" localSheetId="4">#REF!</definedName>
    <definedName name="ac_capaf_10">#REF!</definedName>
    <definedName name="ac_capaf_27" localSheetId="4">#REF!</definedName>
    <definedName name="ac_capaf_27">#REF!</definedName>
    <definedName name="ac_capaf_6" localSheetId="4">#REF!</definedName>
    <definedName name="ac_capaf_6">#REF!</definedName>
    <definedName name="ac_capaf_9" localSheetId="4">#REF!</definedName>
    <definedName name="ac_capaf_9">#REF!</definedName>
    <definedName name="ac_capaq">#REF!</definedName>
    <definedName name="ac_capaq_10">#REF!</definedName>
    <definedName name="ac_capaq_6">#REF!</definedName>
    <definedName name="ac_capaq_9">#REF!</definedName>
    <definedName name="ac_correção">#REF!</definedName>
    <definedName name="ac_remendoprofundo">#REF!</definedName>
    <definedName name="ac_remendoprofundo_10">#REF!</definedName>
    <definedName name="ac_remendoprofundo_6">#REF!</definedName>
    <definedName name="ac_remendoprofundo_9">#REF!</definedName>
    <definedName name="ac_tapaburaco">#REF!</definedName>
    <definedName name="ac_tapaburaco_10">#REF!</definedName>
    <definedName name="ac_tapaburaco_27">#REF!</definedName>
    <definedName name="ac_tapaburaco_6">#REF!</definedName>
    <definedName name="ac_tapaburaco_9">#REF!</definedName>
    <definedName name="acabamentos" localSheetId="4">#REF!</definedName>
    <definedName name="acabamentos">#REF!</definedName>
    <definedName name="acabamentos_1" localSheetId="4">#REF!</definedName>
    <definedName name="acabamentos_1">#REF!</definedName>
    <definedName name="acabamentos_2" localSheetId="4">#REF!</definedName>
    <definedName name="acabamentos_2">#REF!</definedName>
    <definedName name="acabamentos_3">#REF!</definedName>
    <definedName name="acabamentos_4">#REF!</definedName>
    <definedName name="ACAP20">#REF!</definedName>
    <definedName name="acapaselante">#REF!</definedName>
    <definedName name="acapaselante_13">#REF!</definedName>
    <definedName name="acapaselante_13_19">#REF!</definedName>
    <definedName name="acapaselante_13_23">#REF!</definedName>
    <definedName name="acapaselante_13_25">#REF!</definedName>
    <definedName name="acapaselante_13_26">#REF!</definedName>
    <definedName name="acapaselante_13_33">#REF!</definedName>
    <definedName name="acapaselante_13_9">#REF!</definedName>
    <definedName name="acapaselante_15">#REF!</definedName>
    <definedName name="acapaselante_15_13">#REF!</definedName>
    <definedName name="acapaselante_15_13_19">#REF!</definedName>
    <definedName name="acapaselante_15_13_23">#REF!</definedName>
    <definedName name="acapaselante_15_13_25">#REF!</definedName>
    <definedName name="acapaselante_15_13_26">#REF!</definedName>
    <definedName name="acapaselante_15_13_33">#REF!</definedName>
    <definedName name="acapaselante_15_13_9">#REF!</definedName>
    <definedName name="acapaselante_15_19">#REF!</definedName>
    <definedName name="acapaselante_15_23">#REF!</definedName>
    <definedName name="acapaselante_15_25">#REF!</definedName>
    <definedName name="acapaselante_15_26">#REF!</definedName>
    <definedName name="acapaselante_15_33">#REF!</definedName>
    <definedName name="acapaselante_15_9">#REF!</definedName>
    <definedName name="acapaselante_19">#REF!</definedName>
    <definedName name="acapaselante_23">#REF!</definedName>
    <definedName name="acapaselante_24">#REF!</definedName>
    <definedName name="acapaselante_24_13">#REF!</definedName>
    <definedName name="acapaselante_24_13_19">#REF!</definedName>
    <definedName name="acapaselante_24_13_23">#REF!</definedName>
    <definedName name="acapaselante_24_13_25">#REF!</definedName>
    <definedName name="acapaselante_24_13_26">#REF!</definedName>
    <definedName name="acapaselante_24_13_33">#REF!</definedName>
    <definedName name="acapaselante_24_13_9">#REF!</definedName>
    <definedName name="acapaselante_24_19">#REF!</definedName>
    <definedName name="acapaselante_24_23">#REF!</definedName>
    <definedName name="acapaselante_24_25">#REF!</definedName>
    <definedName name="acapaselante_24_26">#REF!</definedName>
    <definedName name="acapaselante_24_33">#REF!</definedName>
    <definedName name="acapaselante_24_9">#REF!</definedName>
    <definedName name="acapaselante_25">#REF!</definedName>
    <definedName name="acapaselante_26">#REF!</definedName>
    <definedName name="acapaselante_33">#REF!</definedName>
    <definedName name="acapaselante_9">#REF!</definedName>
    <definedName name="AccessDatabase" hidden="1">"C:\Documents and Settings\JPMELLO\Meus documentos\ARQUIVOS 2004\MONITORAMENTO OAC\Monitoramento de OAC.mdb"</definedName>
    <definedName name="ACOSTD">#REF!</definedName>
    <definedName name="ACOSTLE">#REF!</definedName>
    <definedName name="acrescimo">#REF!</definedName>
    <definedName name="Acréscimo">#REF!</definedName>
    <definedName name="acrescimo_11">#REF!</definedName>
    <definedName name="acrescimo_12">#REF!</definedName>
    <definedName name="acrescimo_13">#REF!</definedName>
    <definedName name="acrescimo_15">#REF!</definedName>
    <definedName name="acrescimo_16">#REF!</definedName>
    <definedName name="acrescimo_17">#REF!</definedName>
    <definedName name="acrescimo_19">#REF!</definedName>
    <definedName name="acrescimo_2">#REF!</definedName>
    <definedName name="acrescimo_28">#REF!</definedName>
    <definedName name="acrescimo_3">#REF!</definedName>
    <definedName name="acrescimo_4">#REF!</definedName>
    <definedName name="acrescimo_7">#REF!</definedName>
    <definedName name="acrescimo_9">#REF!</definedName>
    <definedName name="acumulado">#REF!</definedName>
    <definedName name="acumulado_1">#REF!</definedName>
    <definedName name="acumulado_4">#REF!</definedName>
    <definedName name="acumulado_roçada_colonião">#REF!</definedName>
    <definedName name="acumulado_roçada_colonião_10">#REF!</definedName>
    <definedName name="acumulado_roçada_colonião_27">#REF!</definedName>
    <definedName name="acumulado_roçada_colonião_6">#REF!</definedName>
    <definedName name="acumulado_roçada_colonião_9">#REF!</definedName>
    <definedName name="acumulado_roçada_manual">#REF!</definedName>
    <definedName name="acumulado_roçada_manual_10">#REF!</definedName>
    <definedName name="acumulado_roçada_manual_27">#REF!</definedName>
    <definedName name="acumulado_roçada_manual_6">#REF!</definedName>
    <definedName name="acumulado_roçada_manual_9">#REF!</definedName>
    <definedName name="acumulado_roçada_mecanizada">#REF!</definedName>
    <definedName name="acumulado_roçada_mecanizada_10">#REF!</definedName>
    <definedName name="acumulado_roçada_mecanizada_27">#REF!</definedName>
    <definedName name="acumulado_roçada_mecanizada_6">#REF!</definedName>
    <definedName name="acumulado_roçada_mecanizada_9">#REF!</definedName>
    <definedName name="ad" localSheetId="4" hidden="1">{#N/A,#N/A,FALSE,"MO (2)"}</definedName>
    <definedName name="ad" localSheetId="6" hidden="1">{#N/A,#N/A,FALSE,"MO (2)"}</definedName>
    <definedName name="ad" hidden="1">{#N/A,#N/A,FALSE,"MO (2)"}</definedName>
    <definedName name="adfedfds">#N/A</definedName>
    <definedName name="adicional_eixo">#REF!</definedName>
    <definedName name="ADMO">#REF!</definedName>
    <definedName name="ADR">#REF!</definedName>
    <definedName name="ads" localSheetId="4">#REF!,#REF!</definedName>
    <definedName name="ads">#REF!,#REF!</definedName>
    <definedName name="AE_AREA">#REF!</definedName>
    <definedName name="AE_ITEM">#REF!</definedName>
    <definedName name="AE_PNV">#REF!</definedName>
    <definedName name="aeaw" localSheetId="4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localSheetId="6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aw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AEMUL">#REF!</definedName>
    <definedName name="AEMULFLEX">#REF!</definedName>
    <definedName name="AFDD">#N/A</definedName>
    <definedName name="aforma">#REF!</definedName>
    <definedName name="aforma_13">#REF!</definedName>
    <definedName name="aforma_13_19">#REF!</definedName>
    <definedName name="aforma_13_23">#REF!</definedName>
    <definedName name="aforma_13_25">#REF!</definedName>
    <definedName name="aforma_13_26">#REF!</definedName>
    <definedName name="aforma_13_33">#REF!</definedName>
    <definedName name="aforma_13_9">#REF!</definedName>
    <definedName name="aforma_15">#REF!</definedName>
    <definedName name="aforma_15_13">#REF!</definedName>
    <definedName name="aforma_15_13_19">#REF!</definedName>
    <definedName name="aforma_15_13_23">#REF!</definedName>
    <definedName name="aforma_15_13_25">#REF!</definedName>
    <definedName name="aforma_15_13_26">#REF!</definedName>
    <definedName name="aforma_15_13_33">#REF!</definedName>
    <definedName name="aforma_15_13_9">#REF!</definedName>
    <definedName name="aforma_15_19">#REF!</definedName>
    <definedName name="aforma_15_23">#REF!</definedName>
    <definedName name="aforma_15_25">#REF!</definedName>
    <definedName name="aforma_15_26">#REF!</definedName>
    <definedName name="aforma_15_33">#REF!</definedName>
    <definedName name="aforma_15_9">#REF!</definedName>
    <definedName name="aforma_19">#REF!</definedName>
    <definedName name="aforma_23">#REF!</definedName>
    <definedName name="aforma_24">#REF!</definedName>
    <definedName name="aforma_24_13">#REF!</definedName>
    <definedName name="aforma_24_13_19">#REF!</definedName>
    <definedName name="aforma_24_13_23">#REF!</definedName>
    <definedName name="aforma_24_13_25">#REF!</definedName>
    <definedName name="aforma_24_13_26">#REF!</definedName>
    <definedName name="aforma_24_13_33">#REF!</definedName>
    <definedName name="aforma_24_13_9">#REF!</definedName>
    <definedName name="aforma_24_19">#REF!</definedName>
    <definedName name="aforma_24_23">#REF!</definedName>
    <definedName name="aforma_24_25">#REF!</definedName>
    <definedName name="aforma_24_26">#REF!</definedName>
    <definedName name="aforma_24_33">#REF!</definedName>
    <definedName name="aforma_24_9">#REF!</definedName>
    <definedName name="aforma_25">#REF!</definedName>
    <definedName name="aforma_26">#REF!</definedName>
    <definedName name="aforma_33">#REF!</definedName>
    <definedName name="aforma_9">#REF!</definedName>
    <definedName name="agff" localSheetId="4">#REF!</definedName>
    <definedName name="agff">#REF!</definedName>
    <definedName name="ago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to">#N/A</definedName>
    <definedName name="AGREGADO">#REF!</definedName>
    <definedName name="AGREGADO_10">#REF!</definedName>
    <definedName name="AGREGADO_10_1">"$#REF!.$B$21:$B$400"</definedName>
    <definedName name="AGREGADO_10_10">"$#REF!.$B$21:$B$402"</definedName>
    <definedName name="AGREGADO_10_11">"$#REF!.$B$21:$B$431"</definedName>
    <definedName name="AGREGADO_10_12">"$#REF!.$B$21:$B$402"</definedName>
    <definedName name="AGREGADO_10_15">"$#REF!.$B$12:$B$346"</definedName>
    <definedName name="AGREGADO_10_16">"$#REF!.$B$12:$B$346"</definedName>
    <definedName name="AGREGADO_10_19">#REF!</definedName>
    <definedName name="AGREGADO_10_19_24">#REF!</definedName>
    <definedName name="AGREGADO_10_19_25">#REF!</definedName>
    <definedName name="AGREGADO_10_19_29">"$#REF!.$B$21:$B$401"</definedName>
    <definedName name="AGREGADO_10_19_8">#REF!</definedName>
    <definedName name="AGREGADO_10_22">#REF!</definedName>
    <definedName name="AGREGADO_10_24">#REF!</definedName>
    <definedName name="AGREGADO_10_25">#REF!</definedName>
    <definedName name="AGREGADO_10_29">"$#REF!.$B$21:$B$402"</definedName>
    <definedName name="AGREGADO_10_3">"$#REF!.$B$12:$B$450"</definedName>
    <definedName name="AGREGADO_10_3_1">"$#REF!.$B$12:$B$450"</definedName>
    <definedName name="AGREGADO_10_4">"$#REF!.$B$21:$B$431"</definedName>
    <definedName name="AGREGADO_10_4_1">"$#REF!.$B$21:$B$402"</definedName>
    <definedName name="AGREGADO_10_5">"$#REF!.$B$21:$B$431"</definedName>
    <definedName name="AGREGADO_10_5_1">"$#REF!.$B$21:$B$402"</definedName>
    <definedName name="AGREGADO_10_6">"$#REF!.$B$21:$B$431"</definedName>
    <definedName name="AGREGADO_10_6_1">"$#REF!.$B$21:$B$402"</definedName>
    <definedName name="AGREGADO_10_7">#REF!</definedName>
    <definedName name="AGREGADO_10_7_1">"$#REF!.$B$21:$B$431"</definedName>
    <definedName name="AGREGADO_10_7_1_1">"$#REF!.$B$21:$B$402"</definedName>
    <definedName name="AGREGADO_10_7_1_1_1">"$#REF!.$B$21:$B$402"</definedName>
    <definedName name="AGREGADO_10_8">#REF!</definedName>
    <definedName name="AGREGADO_10_9">"$#REF!.$B$21:$B$431"</definedName>
    <definedName name="AGREGADO_11">"$#REF!.$B$21:$B$431"</definedName>
    <definedName name="AGREGADO_12">"$#REF!.$B$21:$B$402"</definedName>
    <definedName name="AGREGADO_15">"$#REF!.$B$12:$B$346"</definedName>
    <definedName name="AGREGADO_16">"$#REF!.$B$12:$B$346"</definedName>
    <definedName name="AGREGADO_17">#REF!</definedName>
    <definedName name="AGREGADO_17_10">"$#REF!.$B$21:$B$402"</definedName>
    <definedName name="AGREGADO_17_11">"$#REF!.$B$21:$B$431"</definedName>
    <definedName name="AGREGADO_17_12">"$#REF!.$B$21:$B$402"</definedName>
    <definedName name="AGREGADO_17_15">"$#REF!.$B$12:$B$346"</definedName>
    <definedName name="AGREGADO_17_16">"$#REF!.$B$12:$B$346"</definedName>
    <definedName name="AGREGADO_17_19">#REF!</definedName>
    <definedName name="AGREGADO_17_19_24">#REF!</definedName>
    <definedName name="AGREGADO_17_19_25">#REF!</definedName>
    <definedName name="AGREGADO_17_19_29">"$#REF!.$B$21:$B$401"</definedName>
    <definedName name="AGREGADO_17_19_8">#REF!</definedName>
    <definedName name="AGREGADO_17_22">#REF!</definedName>
    <definedName name="AGREGADO_17_24">#REF!</definedName>
    <definedName name="AGREGADO_17_25">#REF!</definedName>
    <definedName name="AGREGADO_17_29">"$#REF!.$B$21:$B$400"</definedName>
    <definedName name="AGREGADO_17_3">"$#REF!.$B$12:$B$450"</definedName>
    <definedName name="AGREGADO_17_3_1">"$#REF!.$B$12:$B$450"</definedName>
    <definedName name="AGREGADO_17_4">"$#REF!.$B$21:$B$431"</definedName>
    <definedName name="AGREGADO_17_4_1">"$#REF!.$B$21:$B$402"</definedName>
    <definedName name="AGREGADO_17_5">"$#REF!.$B$21:$B$431"</definedName>
    <definedName name="AGREGADO_17_5_1">"$#REF!.$B$21:$B$402"</definedName>
    <definedName name="AGREGADO_17_6">"$#REF!.$B$21:$B$431"</definedName>
    <definedName name="AGREGADO_17_6_1">"$#REF!.$B$21:$B$402"</definedName>
    <definedName name="AGREGADO_17_7">#REF!</definedName>
    <definedName name="AGREGADO_17_7_1">"$#REF!.$B$21:$B$431"</definedName>
    <definedName name="AGREGADO_17_7_1_1">"$#REF!.$B$21:$B$402"</definedName>
    <definedName name="AGREGADO_17_7_1_1_1">"$#REF!.$B$21:$B$402"</definedName>
    <definedName name="AGREGADO_17_8">#REF!</definedName>
    <definedName name="AGREGADO_17_9">"$#REF!.$B$21:$B$431"</definedName>
    <definedName name="AGREGADO_19">#REF!</definedName>
    <definedName name="AGREGADO_19_24">#REF!</definedName>
    <definedName name="AGREGADO_19_25">#REF!</definedName>
    <definedName name="AGREGADO_19_29">"$#REF!.$B$21:$B$401"</definedName>
    <definedName name="AGREGADO_19_8">#REF!</definedName>
    <definedName name="AGREGADO_22">#REF!</definedName>
    <definedName name="AGREGADO_24">#REF!</definedName>
    <definedName name="AGREGADO_25">#REF!</definedName>
    <definedName name="AGREGADO_29">"$#REF!.$B$21:$B$400"</definedName>
    <definedName name="AGREGADO_3">"$#REF!.$B$12:$B$450"</definedName>
    <definedName name="AGREGADO_3_1">"$#REF!.$B$12:$B$450"</definedName>
    <definedName name="AGREGADO_4">"$#REF!.$B$21:$B$431"</definedName>
    <definedName name="AGREGADO_4_1">"$#REF!.$B$21:$B$402"</definedName>
    <definedName name="AGREGADO_5">"$#REF!.$B$21:$B$431"</definedName>
    <definedName name="AGREGADO_5_1">"$#REF!.$B$21:$B$402"</definedName>
    <definedName name="AGREGADO_6">#REF!</definedName>
    <definedName name="AGREGADO_6_1">"$#REF!.$B$21:$B$429"</definedName>
    <definedName name="AGREGADO_6_1_1">"$#REF!.$B$21:$B$400"</definedName>
    <definedName name="AGREGADO_6_10">"$#REF!.$B$21:$B$402"</definedName>
    <definedName name="AGREGADO_6_11">"$#REF!.$B$21:$B$431"</definedName>
    <definedName name="AGREGADO_6_12">"$#REF!.$B$21:$B$402"</definedName>
    <definedName name="AGREGADO_6_15">"$#REF!.$B$12:$B$346"</definedName>
    <definedName name="AGREGADO_6_16">"$#REF!.$B$12:$B$346"</definedName>
    <definedName name="AGREGADO_6_19">#REF!</definedName>
    <definedName name="AGREGADO_6_19_24">#REF!</definedName>
    <definedName name="AGREGADO_6_19_25">#REF!</definedName>
    <definedName name="AGREGADO_6_19_29">"$#REF!.$B$21:$B$401"</definedName>
    <definedName name="AGREGADO_6_19_8">#REF!</definedName>
    <definedName name="AGREGADO_6_22">#REF!</definedName>
    <definedName name="AGREGADO_6_24">#REF!</definedName>
    <definedName name="AGREGADO_6_25">#REF!</definedName>
    <definedName name="AGREGADO_6_29">"$#REF!.$B$21:$B$402"</definedName>
    <definedName name="AGREGADO_6_3">"$#REF!.$B$12:$B$450"</definedName>
    <definedName name="AGREGADO_6_3_1">"$#REF!.$B$12:$B$450"</definedName>
    <definedName name="AGREGADO_6_4">"$#REF!.$B$21:$B$431"</definedName>
    <definedName name="AGREGADO_6_4_1">"$#REF!.$B$21:$B$402"</definedName>
    <definedName name="AGREGADO_6_5">"$#REF!.$B$21:$B$431"</definedName>
    <definedName name="AGREGADO_6_5_1">"$#REF!.$B$21:$B$402"</definedName>
    <definedName name="AGREGADO_6_6">"$#REF!.$B$21:$B$431"</definedName>
    <definedName name="AGREGADO_6_6_1">"$#REF!.$B$21:$B$402"</definedName>
    <definedName name="AGREGADO_6_7">#REF!</definedName>
    <definedName name="AGREGADO_6_7_1">"$#REF!.$B$21:$B$431"</definedName>
    <definedName name="AGREGADO_6_7_1_1">"$#REF!.$B$21:$B$402"</definedName>
    <definedName name="AGREGADO_6_7_1_1_1">"$#REF!.$B$21:$B$402"</definedName>
    <definedName name="AGREGADO_6_8">#REF!</definedName>
    <definedName name="AGREGADO_6_9">"$#REF!.$B$21:$B$431"</definedName>
    <definedName name="AGREGADO_7">#REF!</definedName>
    <definedName name="AGREGADO_7_1">#REF!</definedName>
    <definedName name="AGREGADO_7_1_1">"$#REF!.$B$21:$B$429"</definedName>
    <definedName name="AGREGADO_7_1_1_1">"$#REF!.$B$21:$B$400"</definedName>
    <definedName name="AGREGADO_7_1_1_1_1">"$#REF!.$B$21:$B$400"</definedName>
    <definedName name="AGREGADO_7_10">"$#REF!.$B$21:$B$402"</definedName>
    <definedName name="AGREGADO_7_11">"$#REF!.$B$21:$B$431"</definedName>
    <definedName name="AGREGADO_7_12">"$#REF!.$B$21:$B$402"</definedName>
    <definedName name="AGREGADO_7_15">"$#REF!.$B$12:$B$346"</definedName>
    <definedName name="AGREGADO_7_16">"$#REF!.$B$12:$B$346"</definedName>
    <definedName name="AGREGADO_7_19">#REF!</definedName>
    <definedName name="AGREGADO_7_19_24">#REF!</definedName>
    <definedName name="AGREGADO_7_19_25">#REF!</definedName>
    <definedName name="AGREGADO_7_19_29">"$#REF!.$B$21:$B$401"</definedName>
    <definedName name="AGREGADO_7_19_8">#REF!</definedName>
    <definedName name="AGREGADO_7_22">#REF!</definedName>
    <definedName name="AGREGADO_7_24">#REF!</definedName>
    <definedName name="AGREGADO_7_25">#REF!</definedName>
    <definedName name="AGREGADO_7_29">"$#REF!.$B$21:$B$402"</definedName>
    <definedName name="AGREGADO_7_3">"$#REF!.$B$12:$B$450"</definedName>
    <definedName name="AGREGADO_7_3_1">"$#REF!.$B$12:$B$450"</definedName>
    <definedName name="AGREGADO_7_4">"$#REF!.$B$21:$B$431"</definedName>
    <definedName name="AGREGADO_7_4_1">"$#REF!.$B$21:$B$402"</definedName>
    <definedName name="AGREGADO_7_5">"$#REF!.$B$21:$B$431"</definedName>
    <definedName name="AGREGADO_7_5_1">"$#REF!.$B$21:$B$402"</definedName>
    <definedName name="AGREGADO_7_6">"$#REF!.$B$21:$B$431"</definedName>
    <definedName name="AGREGADO_7_6_1">"$#REF!.$B$21:$B$402"</definedName>
    <definedName name="AGREGADO_7_7">#REF!</definedName>
    <definedName name="AGREGADO_7_7_1">"$#REF!.$B$21:$B$431"</definedName>
    <definedName name="AGREGADO_7_7_1_1">"$#REF!.$B$21:$B$402"</definedName>
    <definedName name="AGREGADO_7_7_1_1_1">"$#REF!.$B$21:$B$402"</definedName>
    <definedName name="AGREGADO_7_8">#REF!</definedName>
    <definedName name="AGREGADO_7_9">"$#REF!.$B$21:$B$431"</definedName>
    <definedName name="AGREGADO_8">#REF!</definedName>
    <definedName name="AGREGADO_8_1">#REF!</definedName>
    <definedName name="AGREGADO_8_1_1">#REF!</definedName>
    <definedName name="AGREGADO_8_10">"$#REF!.$B$21:$B$402"</definedName>
    <definedName name="AGREGADO_8_11">"$#REF!.$B$21:$B$431"</definedName>
    <definedName name="AGREGADO_8_12">"$#REF!.$B$21:$B$402"</definedName>
    <definedName name="AGREGADO_8_15">"$#REF!.$B$12:$B$346"</definedName>
    <definedName name="AGREGADO_8_16">"$#REF!.$B$12:$B$346"</definedName>
    <definedName name="AGREGADO_8_19">#REF!</definedName>
    <definedName name="AGREGADO_8_19_24">#REF!</definedName>
    <definedName name="AGREGADO_8_19_25">#REF!</definedName>
    <definedName name="AGREGADO_8_19_29">"$#REF!.$B$21:$B$401"</definedName>
    <definedName name="AGREGADO_8_19_8">#REF!</definedName>
    <definedName name="AGREGADO_8_22">#REF!</definedName>
    <definedName name="AGREGADO_8_24">#REF!</definedName>
    <definedName name="AGREGADO_8_25">#REF!</definedName>
    <definedName name="AGREGADO_8_29">"$#REF!.$B$21:$B$400"</definedName>
    <definedName name="AGREGADO_8_3">"$#REF!.$B$12:$B$450"</definedName>
    <definedName name="AGREGADO_8_3_1">"$#REF!.$B$12:$B$450"</definedName>
    <definedName name="AGREGADO_8_4">"$#REF!.$B$21:$B$431"</definedName>
    <definedName name="AGREGADO_8_4_1">"$#REF!.$B$21:$B$402"</definedName>
    <definedName name="AGREGADO_8_5">"$#REF!.$B$21:$B$431"</definedName>
    <definedName name="AGREGADO_8_5_1">"$#REF!.$B$21:$B$402"</definedName>
    <definedName name="AGREGADO_8_6">"$#REF!.$B$21:$B$431"</definedName>
    <definedName name="AGREGADO_8_6_1">"$#REF!.$B$21:$B$402"</definedName>
    <definedName name="AGREGADO_8_7">#REF!</definedName>
    <definedName name="AGREGADO_8_7_1">"$#REF!.$B$21:$B$431"</definedName>
    <definedName name="AGREGADO_8_7_1_1">"$#REF!.$B$21:$B$402"</definedName>
    <definedName name="AGREGADO_8_7_1_1_1">"$#REF!.$B$21:$B$402"</definedName>
    <definedName name="AGREGADO_8_8">#REF!</definedName>
    <definedName name="AGREGADO_8_9">"$#REF!.$B$21:$B$431"</definedName>
    <definedName name="AGREGADO_9">#REF!</definedName>
    <definedName name="AGREGADO_9_1">"$#REF!.$B$21:$B$429"</definedName>
    <definedName name="AGREGADO_9_10">"$#REF!.$B$21:$B$402"</definedName>
    <definedName name="AGREGADO_9_11">"$#REF!.$B$21:$B$431"</definedName>
    <definedName name="AGREGADO_9_12">"$#REF!.$B$21:$B$402"</definedName>
    <definedName name="AGREGADO_9_15">"$#REF!.$B$12:$B$346"</definedName>
    <definedName name="AGREGADO_9_16">"$#REF!.$B$12:$B$346"</definedName>
    <definedName name="AGREGADO_9_19">#REF!</definedName>
    <definedName name="AGREGADO_9_19_24">#REF!</definedName>
    <definedName name="AGREGADO_9_19_25">#REF!</definedName>
    <definedName name="AGREGADO_9_19_29">"$#REF!.$B$21:$B$401"</definedName>
    <definedName name="AGREGADO_9_19_8">#REF!</definedName>
    <definedName name="AGREGADO_9_22">#REF!</definedName>
    <definedName name="AGREGADO_9_24">#REF!</definedName>
    <definedName name="AGREGADO_9_25">#REF!</definedName>
    <definedName name="AGREGADO_9_29">"$#REF!.$B$21:$B$400"</definedName>
    <definedName name="AGREGADO_9_3">"$#REF!.$B$12:$B$450"</definedName>
    <definedName name="AGREGADO_9_3_1">"$#REF!.$B$12:$B$450"</definedName>
    <definedName name="AGREGADO_9_4">"$#REF!.$B$21:$B$431"</definedName>
    <definedName name="AGREGADO_9_4_1">"$#REF!.$B$21:$B$402"</definedName>
    <definedName name="AGREGADO_9_5">"$#REF!.$B$21:$B$431"</definedName>
    <definedName name="AGREGADO_9_5_1">"$#REF!.$B$21:$B$402"</definedName>
    <definedName name="AGREGADO_9_6">"$#REF!.$B$21:$B$431"</definedName>
    <definedName name="AGREGADO_9_6_1">"$#REF!.$B$21:$B$402"</definedName>
    <definedName name="AGREGADO_9_7">#REF!</definedName>
    <definedName name="AGREGADO_9_7_1">"$#REF!.$B$21:$B$431"</definedName>
    <definedName name="AGREGADO_9_7_1_1">"$#REF!.$B$21:$B$402"</definedName>
    <definedName name="AGREGADO_9_7_1_1_1">"$#REF!.$B$21:$B$402"</definedName>
    <definedName name="AGREGADO_9_8">#REF!</definedName>
    <definedName name="AGREGADO_9_9">"$#REF!.$B$21:$B$431"</definedName>
    <definedName name="AILTON">#N/A</definedName>
    <definedName name="AL">#REF!</definedName>
    <definedName name="alamafina">#REF!</definedName>
    <definedName name="alamafina_13">#REF!</definedName>
    <definedName name="alamafina_13_19">#REF!</definedName>
    <definedName name="alamafina_13_23">#REF!</definedName>
    <definedName name="alamafina_13_25">#REF!</definedName>
    <definedName name="alamafina_13_26">#REF!</definedName>
    <definedName name="alamafina_13_33">#REF!</definedName>
    <definedName name="alamafina_13_9">#REF!</definedName>
    <definedName name="alamafina_15">#REF!</definedName>
    <definedName name="alamafina_15_13">#REF!</definedName>
    <definedName name="alamafina_15_13_19">#REF!</definedName>
    <definedName name="alamafina_15_13_23">#REF!</definedName>
    <definedName name="alamafina_15_13_25">#REF!</definedName>
    <definedName name="alamafina_15_13_26">#REF!</definedName>
    <definedName name="alamafina_15_13_33">#REF!</definedName>
    <definedName name="alamafina_15_13_9">#REF!</definedName>
    <definedName name="alamafina_15_19">#REF!</definedName>
    <definedName name="alamafina_15_23">#REF!</definedName>
    <definedName name="alamafina_15_25">#REF!</definedName>
    <definedName name="alamafina_15_26">#REF!</definedName>
    <definedName name="alamafina_15_33">#REF!</definedName>
    <definedName name="alamafina_15_9">#REF!</definedName>
    <definedName name="alamafina_19">#REF!</definedName>
    <definedName name="alamafina_23">#REF!</definedName>
    <definedName name="alamafina_24">#REF!</definedName>
    <definedName name="alamafina_24_13">#REF!</definedName>
    <definedName name="alamafina_24_13_19">#REF!</definedName>
    <definedName name="alamafina_24_13_23">#REF!</definedName>
    <definedName name="alamafina_24_13_25">#REF!</definedName>
    <definedName name="alamafina_24_13_26">#REF!</definedName>
    <definedName name="alamafina_24_13_33">#REF!</definedName>
    <definedName name="alamafina_24_13_9">#REF!</definedName>
    <definedName name="alamafina_24_19">#REF!</definedName>
    <definedName name="alamafina_24_23">#REF!</definedName>
    <definedName name="alamafina_24_25">#REF!</definedName>
    <definedName name="alamafina_24_26">#REF!</definedName>
    <definedName name="alamafina_24_33">#REF!</definedName>
    <definedName name="alamafina_24_9">#REF!</definedName>
    <definedName name="alamafina_25">#REF!</definedName>
    <definedName name="alamafina_26">#REF!</definedName>
    <definedName name="alamafina_33">#REF!</definedName>
    <definedName name="alamafina_9">#REF!</definedName>
    <definedName name="ALB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B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lcool">#REF!</definedName>
    <definedName name="alcool_1">#REF!</definedName>
    <definedName name="aleivas">#REF!</definedName>
    <definedName name="aleivas_13">#REF!</definedName>
    <definedName name="aleivas_13_19">#REF!</definedName>
    <definedName name="aleivas_13_23">#REF!</definedName>
    <definedName name="aleivas_13_25">#REF!</definedName>
    <definedName name="aleivas_13_26">#REF!</definedName>
    <definedName name="aleivas_13_33">#REF!</definedName>
    <definedName name="aleivas_13_9">#REF!</definedName>
    <definedName name="aleivas_15">#REF!</definedName>
    <definedName name="aleivas_15_13">#REF!</definedName>
    <definedName name="aleivas_15_13_19">#REF!</definedName>
    <definedName name="aleivas_15_13_23">#REF!</definedName>
    <definedName name="aleivas_15_13_25">#REF!</definedName>
    <definedName name="aleivas_15_13_26">#REF!</definedName>
    <definedName name="aleivas_15_13_33">#REF!</definedName>
    <definedName name="aleivas_15_13_9">#REF!</definedName>
    <definedName name="aleivas_15_19">#REF!</definedName>
    <definedName name="aleivas_15_23">#REF!</definedName>
    <definedName name="aleivas_15_25">#REF!</definedName>
    <definedName name="aleivas_15_26">#REF!</definedName>
    <definedName name="aleivas_15_33">#REF!</definedName>
    <definedName name="aleivas_15_9">#REF!</definedName>
    <definedName name="aleivas_19">#REF!</definedName>
    <definedName name="aleivas_23">#REF!</definedName>
    <definedName name="aleivas_24">#REF!</definedName>
    <definedName name="aleivas_24_13">#REF!</definedName>
    <definedName name="aleivas_24_13_19">#REF!</definedName>
    <definedName name="aleivas_24_13_23">#REF!</definedName>
    <definedName name="aleivas_24_13_25">#REF!</definedName>
    <definedName name="aleivas_24_13_26">#REF!</definedName>
    <definedName name="aleivas_24_13_33">#REF!</definedName>
    <definedName name="aleivas_24_13_9">#REF!</definedName>
    <definedName name="aleivas_24_19">#REF!</definedName>
    <definedName name="aleivas_24_23">#REF!</definedName>
    <definedName name="aleivas_24_25">#REF!</definedName>
    <definedName name="aleivas_24_26">#REF!</definedName>
    <definedName name="aleivas_24_33">#REF!</definedName>
    <definedName name="aleivas_24_9">#REF!</definedName>
    <definedName name="aleivas_25">#REF!</definedName>
    <definedName name="aleivas_26">#REF!</definedName>
    <definedName name="aleivas_33">#REF!</definedName>
    <definedName name="aleivas_9">#REF!</definedName>
    <definedName name="alex" localSheetId="4" hidden="1">{#N/A,#N/A,FALSE,"MO (2)"}</definedName>
    <definedName name="alex" localSheetId="6" hidden="1">{#N/A,#N/A,FALSE,"MO (2)"}</definedName>
    <definedName name="alex" hidden="1">{#N/A,#N/A,FALSE,"MO (2)"}</definedName>
    <definedName name="alfa">#REF!</definedName>
    <definedName name="ALTA">#REF!</definedName>
    <definedName name="alta_">#REF!</definedName>
    <definedName name="ALTA_10">#REF!</definedName>
    <definedName name="ALTA_24">#REF!</definedName>
    <definedName name="ALTA_25">#REF!</definedName>
    <definedName name="ALTA_26">#REF!</definedName>
    <definedName name="ALTA_27">#REF!</definedName>
    <definedName name="ALTA_29">#REF!</definedName>
    <definedName name="ALTA_57">#REF!</definedName>
    <definedName name="ALTA_9">#REF!</definedName>
    <definedName name="alteração" localSheetId="4">#REF!</definedName>
    <definedName name="alteração">#REF!</definedName>
    <definedName name="alteração_1" localSheetId="4">#REF!</definedName>
    <definedName name="alteração_1">#REF!</definedName>
    <definedName name="AlturaC" localSheetId="4">#REF!</definedName>
    <definedName name="AlturaC">#REF!</definedName>
    <definedName name="AlturaS">#REF!</definedName>
    <definedName name="am" localSheetId="4" hidden="1">{#N/A,#N/A,FALSE,"MO (2)"}</definedName>
    <definedName name="am" localSheetId="6" hidden="1">{#N/A,#N/A,FALSE,"MO (2)"}</definedName>
    <definedName name="am" hidden="1">{#N/A,#N/A,FALSE,"MO (2)"}</definedName>
    <definedName name="AM_01">#N/A</definedName>
    <definedName name="AM_01_1">#REF!</definedName>
    <definedName name="AM_04">#N/A</definedName>
    <definedName name="AM_04_1">#REF!</definedName>
    <definedName name="AM_35">#N/A</definedName>
    <definedName name="AM_35_1">#REF!</definedName>
    <definedName name="AM_40">#N/A</definedName>
    <definedName name="AM_40_1">#REF!</definedName>
    <definedName name="AM_41">#N/A</definedName>
    <definedName name="AM_41_1">#REF!</definedName>
    <definedName name="AM_42">#N/A</definedName>
    <definedName name="AM_42_1">#REF!</definedName>
    <definedName name="AM_43">#N/A</definedName>
    <definedName name="AM_43_1">#REF!</definedName>
    <definedName name="amarela">#REF!</definedName>
    <definedName name="amarela_25">#REF!</definedName>
    <definedName name="amarela_4">#REF!</definedName>
    <definedName name="amarelaa">#REF!</definedName>
    <definedName name="AMO">#REF!</definedName>
    <definedName name="amortizacione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D">#REF!</definedName>
    <definedName name="Ano">#REF!</definedName>
    <definedName name="anos">#REF!</definedName>
    <definedName name="anscount" hidden="1">3</definedName>
    <definedName name="ant" localSheetId="4" hidden="1">{#N/A,#N/A,FALSE,"MO (2)"}</definedName>
    <definedName name="ant" localSheetId="6" hidden="1">{#N/A,#N/A,FALSE,"MO (2)"}</definedName>
    <definedName name="ant" hidden="1">{#N/A,#N/A,FALSE,"MO (2)"}</definedName>
    <definedName name="aoppp">#REF!</definedName>
    <definedName name="AP">#REF!</definedName>
    <definedName name="apinturalig">#REF!</definedName>
    <definedName name="apinturalig_13">#REF!</definedName>
    <definedName name="apinturalig_13_19">#REF!</definedName>
    <definedName name="apinturalig_13_23">#REF!</definedName>
    <definedName name="apinturalig_13_25">#REF!</definedName>
    <definedName name="apinturalig_13_26">#REF!</definedName>
    <definedName name="apinturalig_13_33">#REF!</definedName>
    <definedName name="apinturalig_13_9">#REF!</definedName>
    <definedName name="apinturalig_15">#REF!</definedName>
    <definedName name="apinturalig_15_13">#REF!</definedName>
    <definedName name="apinturalig_15_13_19">#REF!</definedName>
    <definedName name="apinturalig_15_13_23">#REF!</definedName>
    <definedName name="apinturalig_15_13_25">#REF!</definedName>
    <definedName name="apinturalig_15_13_26">#REF!</definedName>
    <definedName name="apinturalig_15_13_33">#REF!</definedName>
    <definedName name="apinturalig_15_13_9">#REF!</definedName>
    <definedName name="apinturalig_15_19">#REF!</definedName>
    <definedName name="apinturalig_15_23">#REF!</definedName>
    <definedName name="apinturalig_15_25">#REF!</definedName>
    <definedName name="apinturalig_15_26">#REF!</definedName>
    <definedName name="apinturalig_15_33">#REF!</definedName>
    <definedName name="apinturalig_15_9">#REF!</definedName>
    <definedName name="apinturalig_19">#REF!</definedName>
    <definedName name="apinturalig_23">#REF!</definedName>
    <definedName name="apinturalig_24">#REF!</definedName>
    <definedName name="apinturalig_24_13">#REF!</definedName>
    <definedName name="apinturalig_24_13_19">#REF!</definedName>
    <definedName name="apinturalig_24_13_23">#REF!</definedName>
    <definedName name="apinturalig_24_13_25">#REF!</definedName>
    <definedName name="apinturalig_24_13_26">#REF!</definedName>
    <definedName name="apinturalig_24_13_33">#REF!</definedName>
    <definedName name="apinturalig_24_13_9">#REF!</definedName>
    <definedName name="apinturalig_24_19">#REF!</definedName>
    <definedName name="apinturalig_24_23">#REF!</definedName>
    <definedName name="apinturalig_24_25">#REF!</definedName>
    <definedName name="apinturalig_24_26">#REF!</definedName>
    <definedName name="apinturalig_24_33">#REF!</definedName>
    <definedName name="apinturalig_24_9">#REF!</definedName>
    <definedName name="apinturalig_25">#REF!</definedName>
    <definedName name="apinturalig_26">#REF!</definedName>
    <definedName name="apinturalig_33">#REF!</definedName>
    <definedName name="apinturalig_9">#REF!</definedName>
    <definedName name="APLIC_PINT">#REF!</definedName>
    <definedName name="APLIC_TACHA" localSheetId="4">#REF!</definedName>
    <definedName name="APLIC_TACHA">#REF!</definedName>
    <definedName name="APLIC_TACHAO">#REF!</definedName>
    <definedName name="aq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CAP20">#REF!</definedName>
    <definedName name="AQCM30">#REF!</definedName>
    <definedName name="AQRM1C">#REF!</definedName>
    <definedName name="AQRR1C">#REF!</definedName>
    <definedName name="aquis_CAP20">#REF!</definedName>
    <definedName name="aquis_CM30">#REF!</definedName>
    <definedName name="Aquis_polímero">#REF!</definedName>
    <definedName name="aquis_RR1C">#REF!</definedName>
    <definedName name="aquis_RR2C">#REF!</definedName>
    <definedName name="ÀREA">#REF!</definedName>
    <definedName name="area_acamp" localSheetId="4">#REF!</definedName>
    <definedName name="area_acamp">#REF!</definedName>
    <definedName name="area_acamp_19" localSheetId="4">#REF!</definedName>
    <definedName name="area_acamp_19">#REF!</definedName>
    <definedName name="area_acamp_23" localSheetId="4">#REF!</definedName>
    <definedName name="area_acamp_23">#REF!</definedName>
    <definedName name="area_acamp_25">#REF!</definedName>
    <definedName name="area_acamp_26">#REF!</definedName>
    <definedName name="area_acamp_33">#REF!</definedName>
    <definedName name="area_acamp_9">#REF!</definedName>
    <definedName name="ÀREA_ACUM">#REF!</definedName>
    <definedName name="área_capaselante">#REF!</definedName>
    <definedName name="área_capina">#REF!</definedName>
    <definedName name="_xlnm.Extract">#REF!</definedName>
    <definedName name="Area_de_immpressao">#REF!</definedName>
    <definedName name="Area_de_Impreessao">#REF!</definedName>
    <definedName name="_xlnm.Print_Area" localSheetId="4">' Canteiro'!$A$1:$F$13</definedName>
    <definedName name="_xlnm.Print_Area" localSheetId="10">' Consumo Material Betuminoso'!$B$1:$P$16</definedName>
    <definedName name="_xlnm.Print_Area" localSheetId="6">'Adm Local'!$A$1:$I$252</definedName>
    <definedName name="_xlnm.Print_Area" localSheetId="8">BDI!$A$1:$C$77</definedName>
    <definedName name="_xlnm.Print_Area" localSheetId="5">'CPU CODEVASF'!$A$1:$H$95</definedName>
    <definedName name="_xlnm.Print_Area" localSheetId="1">CRONOGRAMA!$A$1:$O$33</definedName>
    <definedName name="_xlnm.Print_Area" localSheetId="9">'ENC. SOCIAIS'!$A$1:$K$51</definedName>
    <definedName name="_xlnm.Print_Area" localSheetId="3">Mob!$A$1:$H$56</definedName>
    <definedName name="_xlnm.Print_Area" localSheetId="15">'Mom. Transporte'!$B$1:$O$63</definedName>
    <definedName name="_xlnm.Print_Area" localSheetId="0">'RESUMO MODULO TOTAL'!$B$9:$L$58</definedName>
    <definedName name="_xlnm.Print_Area" localSheetId="14">Resumo_Transp!$B$1:$W$54</definedName>
    <definedName name="_xlnm.Print_Area" localSheetId="11">'Transp. CAP 50-70'!$C$1:$AA$23</definedName>
    <definedName name="_xlnm.Print_Area" localSheetId="12">'Transp. EAI'!$C$11:$AA$14</definedName>
    <definedName name="_xlnm.Print_Area" localSheetId="13">'Transp. RR-1C'!$C$11:$AA$14</definedName>
    <definedName name="_xlnm.Print_Area">#REF!</definedName>
    <definedName name="Area_de_impressaoo" localSheetId="4">#REF!</definedName>
    <definedName name="Area_de_impressaoo">#REF!</definedName>
    <definedName name="Area_de_impressaooo" localSheetId="4">#REF!</definedName>
    <definedName name="Area_de_impressaooo">#REF!</definedName>
    <definedName name="Area_de_impressaoooo" localSheetId="4">#REF!</definedName>
    <definedName name="Area_de_impressaoooo">#REF!</definedName>
    <definedName name="Area_de_impressaooooo">#REF!</definedName>
    <definedName name="Area_de_impresssao">#REF!</definedName>
    <definedName name="Area_de_IMPRESSSAOO">#REF!</definedName>
    <definedName name="Area_de_Impressssao">#REF!</definedName>
    <definedName name="Area_de_impresssssao">#REF!</definedName>
    <definedName name="AREA_HOR_MAN_ALIANCA1_APLIC">#REF!</definedName>
    <definedName name="AREA_HOR_MAN_ALIANCA2_APLIC">#REF!</definedName>
    <definedName name="AREA_HOR_MAN_BUENOS_APLIC">#REF!</definedName>
    <definedName name="AREA_HOR_MAN_ITAQUITINGA_APLIC">#REF!</definedName>
    <definedName name="AREA_HOR_MAN_LOMBADA_APLIC">#REF!</definedName>
    <definedName name="AREA_HOR_MAN_ONIBUS_APLIC">#REF!</definedName>
    <definedName name="AREA_HOR_MAN_PONTES_APLIC">#REF!</definedName>
    <definedName name="AREA_HOR_MAN_TIMBAUBA_APLIC">#REF!</definedName>
    <definedName name="AREA_HOR_MAN_TRACUNHAEM_APLIC">#REF!</definedName>
    <definedName name="AREA_HOR_MAN_VICENCIA_APLIC">#REF!</definedName>
    <definedName name="AREA_HOR_MEC_ALIANCA1_APLIC">#REF!</definedName>
    <definedName name="AREA_HOR_MEC_ALIANCA2_APLIC">#REF!</definedName>
    <definedName name="AREA_HOR_MEC_BR408_APLIC">#REF!</definedName>
    <definedName name="AREA_HOR_MEC_BUENOS_APLIC">#REF!</definedName>
    <definedName name="AREA_HOR_MEC_ITAQUITINGA_APLIC">#REF!</definedName>
    <definedName name="AREA_HOR_MEC_Timbauba_APLIC">#REF!</definedName>
    <definedName name="AREA_HOR_MEC_TRACUNHAEM_APLIC">#REF!</definedName>
    <definedName name="AREA_HOR_MEC_VICENCIA_APLIC">#REF!</definedName>
    <definedName name="área_imp_adição_cascalho" localSheetId="4">#REF!</definedName>
    <definedName name="área_imp_adição_cascalho">#REF!</definedName>
    <definedName name="área_imp_adição_cascalho_31" localSheetId="4">#REF!</definedName>
    <definedName name="área_imp_adição_cascalho_31">#REF!</definedName>
    <definedName name="área_imp_reest_base" localSheetId="4">#REF!</definedName>
    <definedName name="área_imp_reest_base">#REF!</definedName>
    <definedName name="Área_impressão_IM">#REF!</definedName>
    <definedName name="Área_impressão_IM_4">#REF!</definedName>
    <definedName name="área_imprim_reest_base">#REF!</definedName>
    <definedName name="área_lama_areia">#REF!</definedName>
    <definedName name="área_lama_asf_fina">#REF!</definedName>
    <definedName name="área_pint_lig_21">#REF!</definedName>
    <definedName name="área_pint_lig_32">#REF!</definedName>
    <definedName name="área_pint_lig_acost">#REF!</definedName>
    <definedName name="área_pint_lig_H5">#REF!</definedName>
    <definedName name="AREA_PLACA">#REF!</definedName>
    <definedName name="área_recic_base">#REF!</definedName>
    <definedName name="área_recic_base_23" localSheetId="4">#REF!</definedName>
    <definedName name="área_recic_base_23">#REF!</definedName>
    <definedName name="área_recic_base_29" localSheetId="4">#REF!</definedName>
    <definedName name="área_recic_base_29">#REF!</definedName>
    <definedName name="área_recic_base_31" localSheetId="4">#REF!</definedName>
    <definedName name="área_recic_base_31">#REF!</definedName>
    <definedName name="área_reest_base">#REF!</definedName>
    <definedName name="área_RL">#REF!</definedName>
    <definedName name="área_RL_25">#REF!</definedName>
    <definedName name="área_RL_acostam">#REF!</definedName>
    <definedName name="AREA_SV_BR408">#REF!</definedName>
    <definedName name="área_tsd">#REF!</definedName>
    <definedName name="área_TSD_II">#REF!</definedName>
    <definedName name="área_TSS">#REF!</definedName>
    <definedName name="AREAL">#REF!</definedName>
    <definedName name="areal.pista">#REF!</definedName>
    <definedName name="AREAMICRO0.8">#REF!</definedName>
    <definedName name="ÁreaTotal">#REF!</definedName>
    <definedName name="AREC">#REF!</definedName>
    <definedName name="AREIA">#REF!</definedName>
    <definedName name="AREIACS">#REF!</definedName>
    <definedName name="AREIANP">#REF!</definedName>
    <definedName name="AREIAPAV">#REF!</definedName>
    <definedName name="AREIAPAVUSINA">#REF!</definedName>
    <definedName name="ARG">#REF!</definedName>
    <definedName name="ARL1C">#REF!</definedName>
    <definedName name="Arlindo" localSheetId="4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localSheetId="6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lindo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arm">#REF!</definedName>
    <definedName name="ARM1C" localSheetId="4">#REF!</definedName>
    <definedName name="ARM1C">#REF!</definedName>
    <definedName name="arquivo" localSheetId="4">#REF!</definedName>
    <definedName name="arquivo">#REF!</definedName>
    <definedName name="arquivo_1" localSheetId="4">#REF!</definedName>
    <definedName name="arquivo_1">#REF!</definedName>
    <definedName name="arquivo_2">#REF!</definedName>
    <definedName name="arquivo_3">#REF!</definedName>
    <definedName name="ARR1C">#REF!</definedName>
    <definedName name="ARR2C">#REF!</definedName>
    <definedName name="ARS" hidden="1">#REF!</definedName>
    <definedName name="AS" hidden="1">#REF!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dadada" hidden="1">{#N/A,#N/A,TRUE,"Resumo de Preços"}</definedName>
    <definedName name="asasa" localSheetId="4" hidden="1">{#N/A,#N/A,FALSE,"MO (2)"}</definedName>
    <definedName name="asasa" localSheetId="6" hidden="1">{#N/A,#N/A,FALSE,"MO (2)"}</definedName>
    <definedName name="asasa" hidden="1">{#N/A,#N/A,FALSE,"MO (2)"}</definedName>
    <definedName name="asasdadad">#REF!</definedName>
    <definedName name="ASCAP20" localSheetId="4">#REF!</definedName>
    <definedName name="ASCAP20">#REF!</definedName>
    <definedName name="ASCM30" localSheetId="4">#REF!</definedName>
    <definedName name="ASCM30">#REF!</definedName>
    <definedName name="asd" localSheetId="4">#REF!</definedName>
    <definedName name="asd">#REF!</definedName>
    <definedName name="asde">#REF!</definedName>
    <definedName name="asde_11">#REF!</definedName>
    <definedName name="asde_12">#REF!</definedName>
    <definedName name="asde_13">#REF!</definedName>
    <definedName name="asde_15">#REF!</definedName>
    <definedName name="asde_16">#REF!</definedName>
    <definedName name="asde_17">#REF!</definedName>
    <definedName name="asde_19">#REF!</definedName>
    <definedName name="asde_2">#REF!</definedName>
    <definedName name="asde_28">#REF!</definedName>
    <definedName name="asde_3">#REF!</definedName>
    <definedName name="asde_4">#REF!</definedName>
    <definedName name="asde_7">#REF!</definedName>
    <definedName name="asde_9">#REF!</definedName>
    <definedName name="ASDF" localSheetId="4" hidden="1">{#N/A,#N/A,TRUE,"Serviços"}</definedName>
    <definedName name="ASDF" localSheetId="6" hidden="1">{#N/A,#N/A,TRUE,"Serviços"}</definedName>
    <definedName name="ASDF" hidden="1">{#N/A,#N/A,TRUE,"Serviços"}</definedName>
    <definedName name="asdf_11">#REF!</definedName>
    <definedName name="asdf_12">#REF!</definedName>
    <definedName name="asdf_13">#REF!</definedName>
    <definedName name="asdf_15">#REF!</definedName>
    <definedName name="asdf_16">#REF!</definedName>
    <definedName name="asdf_17">#REF!</definedName>
    <definedName name="asdf_19">#REF!</definedName>
    <definedName name="asdf_2">#REF!</definedName>
    <definedName name="asdf_28">#REF!</definedName>
    <definedName name="asdf_3">#REF!</definedName>
    <definedName name="asdf_4">#REF!</definedName>
    <definedName name="asdf_7">#REF!</definedName>
    <definedName name="asdf_9">#REF!</definedName>
    <definedName name="asdfa" hidden="1">#REF!</definedName>
    <definedName name="ASDFAS">#REF!</definedName>
    <definedName name="asdfasdf">#REF!</definedName>
    <definedName name="ASDFASFA" localSheetId="4" hidden="1">{#N/A,#N/A,TRUE,"Resumo de Preços"}</definedName>
    <definedName name="ASDFASFA" localSheetId="6" hidden="1">{#N/A,#N/A,TRUE,"Resumo de Preços"}</definedName>
    <definedName name="ASDFASFA" hidden="1">{#N/A,#N/A,TRUE,"Resumo de Preços"}</definedName>
    <definedName name="ASDFASFA2" hidden="1">{#N/A,#N/A,TRUE,"Resumo de Preços"}</definedName>
    <definedName name="ASDFG" localSheetId="4" hidden="1">{#N/A,#N/A,TRUE,"Serviços"}</definedName>
    <definedName name="ASDFG" localSheetId="6" hidden="1">{#N/A,#N/A,TRUE,"Serviços"}</definedName>
    <definedName name="ASDFG" hidden="1">{#N/A,#N/A,TRUE,"Serviços"}</definedName>
    <definedName name="asdfghqefha" localSheetId="4" hidden="1">{#N/A,#N/A,FALSE,"MO (2)"}</definedName>
    <definedName name="asdfghqefha" localSheetId="6" hidden="1">{#N/A,#N/A,FALSE,"MO (2)"}</definedName>
    <definedName name="asdfghqefha" hidden="1">{#N/A,#N/A,FALSE,"MO (2)"}</definedName>
    <definedName name="a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EMUL">#REF!</definedName>
    <definedName name="Asf">#REF!</definedName>
    <definedName name="ASFALTO">#REF!</definedName>
    <definedName name="ASFD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D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SFGG" localSheetId="4" hidden="1">{#N/A,#N/A,TRUE,"Serviços"}</definedName>
    <definedName name="ASFGG" localSheetId="6" hidden="1">{#N/A,#N/A,TRUE,"Serviços"}</definedName>
    <definedName name="ASFGG" hidden="1">{#N/A,#N/A,TRUE,"Serviços"}</definedName>
    <definedName name="ASMC">#REF!</definedName>
    <definedName name="ASPEP">#REF!</definedName>
    <definedName name="ASRL1C">#REF!</definedName>
    <definedName name="ASRM1C">#REF!</definedName>
    <definedName name="ASRR1C">#REF!</definedName>
    <definedName name="ASRR1CF">#REF!</definedName>
    <definedName name="ASRR2C">#REF!</definedName>
    <definedName name="ASRR2CF">#REF!</definedName>
    <definedName name="asscontrato">#REF!</definedName>
    <definedName name="ASSEN_TUBO_EMISS">#REF!</definedName>
    <definedName name="ASSEN_TUBO_EMISS2">#REF!</definedName>
    <definedName name="ASSENT_EMISS3_S">#REF!</definedName>
    <definedName name="ASSENT_TUBO">#REF!</definedName>
    <definedName name="ASSENTAMENTO">#REF!</definedName>
    <definedName name="Assina">#REF!</definedName>
    <definedName name="assinatura">#REF!</definedName>
    <definedName name="asss" localSheetId="4" hidden="1">{#N/A,#N/A,TRUE,"Serviços"}</definedName>
    <definedName name="asss" localSheetId="6" hidden="1">{#N/A,#N/A,TRUE,"Serviços"}</definedName>
    <definedName name="asss" localSheetId="3" hidden="1">{#N/A,#N/A,TRUE,"Serviços"}</definedName>
    <definedName name="asss" hidden="1">{#N/A,#N/A,TRUE,"Serviços"}</definedName>
    <definedName name="Assumptios2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VRM">#REF!</definedName>
    <definedName name="AT">#REF!</definedName>
    <definedName name="aterro">#REF!</definedName>
    <definedName name="ATERRO_16">"'file:///B:/PATO - BR - 425 aditivo.xls'#$COMPOS1.$#REF!$#REF!:$#REF!$#REF!"</definedName>
    <definedName name="Aterro_24">#N/A</definedName>
    <definedName name="Aterro_25">#N/A</definedName>
    <definedName name="Aterros">#REF!</definedName>
    <definedName name="ATRA">#REF!</definedName>
    <definedName name="atratamento">#REF!</definedName>
    <definedName name="atratamento_13">#REF!</definedName>
    <definedName name="atratamento_13_19">#REF!</definedName>
    <definedName name="atratamento_13_23">#REF!</definedName>
    <definedName name="atratamento_13_25">#REF!</definedName>
    <definedName name="atratamento_13_26">#REF!</definedName>
    <definedName name="atratamento_13_33">#REF!</definedName>
    <definedName name="atratamento_13_9">#REF!</definedName>
    <definedName name="atratamento_15">#REF!</definedName>
    <definedName name="atratamento_15_13">#REF!</definedName>
    <definedName name="atratamento_15_13_19">#REF!</definedName>
    <definedName name="atratamento_15_13_23">#REF!</definedName>
    <definedName name="atratamento_15_13_25">#REF!</definedName>
    <definedName name="atratamento_15_13_26">#REF!</definedName>
    <definedName name="atratamento_15_13_33">#REF!</definedName>
    <definedName name="atratamento_15_13_9">#REF!</definedName>
    <definedName name="atratamento_15_19">#REF!</definedName>
    <definedName name="atratamento_15_23">#REF!</definedName>
    <definedName name="atratamento_15_25">#REF!</definedName>
    <definedName name="atratamento_15_26">#REF!</definedName>
    <definedName name="atratamento_15_33">#REF!</definedName>
    <definedName name="atratamento_15_9">#REF!</definedName>
    <definedName name="atratamento_19">#REF!</definedName>
    <definedName name="atratamento_23">#REF!</definedName>
    <definedName name="atratamento_24">#REF!</definedName>
    <definedName name="atratamento_24_13">#REF!</definedName>
    <definedName name="atratamento_24_13_19">#REF!</definedName>
    <definedName name="atratamento_24_13_23">#REF!</definedName>
    <definedName name="atratamento_24_13_25">#REF!</definedName>
    <definedName name="atratamento_24_19">#REF!</definedName>
    <definedName name="atratamento_24_23">#REF!</definedName>
    <definedName name="atratamento_24_25">#REF!</definedName>
    <definedName name="atratamento_25">#REF!</definedName>
    <definedName name="atratamento_26">#REF!</definedName>
    <definedName name="atratamento_33">#REF!</definedName>
    <definedName name="atratamento_9">#REF!</definedName>
    <definedName name="ATSS" localSheetId="4">#REF!</definedName>
    <definedName name="ATSS">#REF!</definedName>
    <definedName name="ATUAL" localSheetId="4">#REF!</definedName>
    <definedName name="ATUAL">#REF!</definedName>
    <definedName name="Aut_original" localSheetId="4">#REF!</definedName>
    <definedName name="Aut_original">#REF!</definedName>
    <definedName name="Aut_original_25" localSheetId="4">#REF!</definedName>
    <definedName name="Aut_original_25">#REF!</definedName>
    <definedName name="Aut_original2">#REF!</definedName>
    <definedName name="Aut_r2">#REF!</definedName>
    <definedName name="Aut_resumo">#REF!</definedName>
    <definedName name="Aut_resumo_25">#REF!</definedName>
    <definedName name="AUTO" localSheetId="4">#REF!</definedName>
    <definedName name="AUTO">#REF!</definedName>
    <definedName name="AUTOMOVEL" localSheetId="4">#REF!</definedName>
    <definedName name="AUTOMOVEL">#REF!</definedName>
    <definedName name="automóvel" localSheetId="4">#REF!</definedName>
    <definedName name="automóvel">#REF!</definedName>
    <definedName name="automovel_13" localSheetId="4">#REF!</definedName>
    <definedName name="automovel_13">#REF!</definedName>
    <definedName name="automovel_13_19">#REF!</definedName>
    <definedName name="automovel_13_23">#REF!</definedName>
    <definedName name="automovel_13_25">#REF!</definedName>
    <definedName name="automovel_15">#REF!</definedName>
    <definedName name="automovel_15_13">#REF!</definedName>
    <definedName name="automovel_15_13_19">#REF!</definedName>
    <definedName name="automovel_15_13_23">#REF!</definedName>
    <definedName name="automovel_15_13_25">#REF!</definedName>
    <definedName name="automovel_15_19">#REF!</definedName>
    <definedName name="automovel_15_23">#REF!</definedName>
    <definedName name="automovel_15_25">#REF!</definedName>
    <definedName name="automovel_19">#REF!</definedName>
    <definedName name="automovel_23">#REF!</definedName>
    <definedName name="automovel_24">#REF!</definedName>
    <definedName name="automovel_24_13">#REF!</definedName>
    <definedName name="automovel_24_13_19">#REF!</definedName>
    <definedName name="automovel_24_13_23">#REF!</definedName>
    <definedName name="automovel_24_13_25">#REF!</definedName>
    <definedName name="automovel_24_19">#REF!</definedName>
    <definedName name="automovel_24_23">#REF!</definedName>
    <definedName name="automovel_24_25">#REF!</definedName>
    <definedName name="automovel_25">#REF!</definedName>
    <definedName name="aux" localSheetId="4">#REF!</definedName>
    <definedName name="aux">#REF!</definedName>
    <definedName name="AUX." localSheetId="4">#REF!</definedName>
    <definedName name="AUX.">#REF!</definedName>
    <definedName name="auxiliar" localSheetId="4">#REF!</definedName>
    <definedName name="auxiliar">#REF!</definedName>
    <definedName name="AUXILIARES">#REF!</definedName>
    <definedName name="AUXILIO">#REF!</definedName>
    <definedName name="Av.Fis.">#N/A</definedName>
    <definedName name="Avanco">#REF!</definedName>
    <definedName name="avanço">#N/A</definedName>
    <definedName name="AVANCOFINANCEIRO">#REF!</definedName>
    <definedName name="AVC">#N/A</definedName>
    <definedName name="AvFisZero">#N/A</definedName>
    <definedName name="AVV">#REF!</definedName>
    <definedName name="azerty4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ul">#REF!</definedName>
    <definedName name="azul_25">#REF!</definedName>
    <definedName name="azul_4">#REF!</definedName>
    <definedName name="azull">#REF!</definedName>
    <definedName name="AZULLSINAL">#REF!</definedName>
    <definedName name="AZULSINAL">#REF!</definedName>
    <definedName name="AZULSINAL_25">#REF!</definedName>
    <definedName name="AZULSINAL_4">#REF!</definedName>
    <definedName name="azulsinall">#REF!</definedName>
    <definedName name="b" localSheetId="4" hidden="1">{"'Índice'!$A$1:$K$49"}</definedName>
    <definedName name="b" localSheetId="6" hidden="1">{"'Índice'!$A$1:$K$49"}</definedName>
    <definedName name="b" hidden="1">{"'Índice'!$A$1:$K$49"}</definedName>
    <definedName name="bacural">#REF!</definedName>
    <definedName name="balance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te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ancete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balizador">#REF!</definedName>
    <definedName name="balizador_13">#REF!</definedName>
    <definedName name="balizador_13_19">#REF!</definedName>
    <definedName name="balizador_13_23">#REF!</definedName>
    <definedName name="balizador_13_25">#REF!</definedName>
    <definedName name="balizador_15">#REF!</definedName>
    <definedName name="balizador_15_13">#REF!</definedName>
    <definedName name="balizador_15_13_19">#REF!</definedName>
    <definedName name="balizador_15_13_23">#REF!</definedName>
    <definedName name="balizador_15_13_25">#REF!</definedName>
    <definedName name="balizador_15_19">#REF!</definedName>
    <definedName name="balizador_15_23">#REF!</definedName>
    <definedName name="balizador_15_25">#REF!</definedName>
    <definedName name="balizador_19">#REF!</definedName>
    <definedName name="balizador_23">#REF!</definedName>
    <definedName name="balizador_24">#REF!</definedName>
    <definedName name="balizador_24_13">#REF!</definedName>
    <definedName name="balizador_24_13_19">#REF!</definedName>
    <definedName name="balizador_24_13_23">#REF!</definedName>
    <definedName name="balizador_24_13_25">#REF!</definedName>
    <definedName name="balizador_24_19">#REF!</definedName>
    <definedName name="balizador_24_23">#REF!</definedName>
    <definedName name="balizador_24_25">#REF!</definedName>
    <definedName name="balizador_25">#REF!</definedName>
    <definedName name="BANCO">#REF!</definedName>
    <definedName name="banco_1" localSheetId="4">#REF!</definedName>
    <definedName name="banco_1">#REF!</definedName>
    <definedName name="BANCO_15">#REF!</definedName>
    <definedName name="_xlnm.Database" localSheetId="4">#REF!</definedName>
    <definedName name="_xlnm.Database">#REF!</definedName>
    <definedName name="Banco_de_dadoss" localSheetId="4">#REF!</definedName>
    <definedName name="Banco_de_dadoss">#REF!</definedName>
    <definedName name="banco0">#REF!</definedName>
    <definedName name="banco0_15">#REF!</definedName>
    <definedName name="banco2" localSheetId="4">#REF!</definedName>
    <definedName name="banco2">#REF!</definedName>
    <definedName name="banco2_10">"$#REF!.$A$5:$D$141"</definedName>
    <definedName name="banco2_11">"$#REF!.$A$5:$D$170"</definedName>
    <definedName name="banco2_12">"$#REF!.$A$5:$D$141"</definedName>
    <definedName name="banco2_15">"$#REF!.$A$1:$D$104"</definedName>
    <definedName name="banco2_16">"$#REF!.$A$1:$D$104"</definedName>
    <definedName name="banco2_19">#REF!</definedName>
    <definedName name="banco2_19_24">#REF!</definedName>
    <definedName name="banco2_19_25">#REF!</definedName>
    <definedName name="banco2_19_29">"$#REF!.$A$5:$D$140"</definedName>
    <definedName name="banco2_19_8">#REF!</definedName>
    <definedName name="banco2_22">#REF!</definedName>
    <definedName name="banco2_24">#REF!</definedName>
    <definedName name="banco2_25">#REF!</definedName>
    <definedName name="banco2_29">"$#REF!.$A$5:$D$139"</definedName>
    <definedName name="banco2_3">"$#REF!.$A$1:$D$189"</definedName>
    <definedName name="banco2_3_1">"$#REF!.$A$1:$D$189"</definedName>
    <definedName name="banco2_4">"$#REF!.$A$5:$D$170"</definedName>
    <definedName name="banco2_4_1">"$#REF!.$A$5:$D$141"</definedName>
    <definedName name="banco2_5">"$#REF!.$A$5:$D$170"</definedName>
    <definedName name="banco2_5_1">"$#REF!.$A$5:$D$141"</definedName>
    <definedName name="banco2_6">"$#REF!.$A$5:$D$170"</definedName>
    <definedName name="banco2_6_1">"$#REF!.$A$5:$D$141"</definedName>
    <definedName name="banco2_7">#REF!</definedName>
    <definedName name="banco2_7_1">"$#REF!.$A$5:$D$170"</definedName>
    <definedName name="banco2_7_1_1">"$#REF!.$A$5:$D$141"</definedName>
    <definedName name="banco2_7_1_1_1">"$#REF!.$A$5:$D$141"</definedName>
    <definedName name="banco2_8">#REF!</definedName>
    <definedName name="banco2_9">"$#REF!.$A$5:$D$170"</definedName>
    <definedName name="BANCODADOS1">#REF!</definedName>
    <definedName name="base" localSheetId="4">#REF!</definedName>
    <definedName name="base">#REF!</definedName>
    <definedName name="bb" localSheetId="4" hidden="1">{#N/A,#N/A,FALSE,"ANEXO3 99 ERA";#N/A,#N/A,FALSE,"ANEXO3 99 UBÁ2";#N/A,#N/A,FALSE,"ANEXO3 99 DTU";#N/A,#N/A,FALSE,"ANEXO3 99 RDR";#N/A,#N/A,FALSE,"ANEXO3 99 UBÁ4";#N/A,#N/A,FALSE,"ANEXO3 99 UBÁ6"}</definedName>
    <definedName name="bb" localSheetId="6" hidden="1">{#N/A,#N/A,FALSE,"ANEXO3 99 ERA";#N/A,#N/A,FALSE,"ANEXO3 99 UBÁ2";#N/A,#N/A,FALSE,"ANEXO3 99 DTU";#N/A,#N/A,FALSE,"ANEXO3 99 RDR";#N/A,#N/A,FALSE,"ANEXO3 99 UBÁ4";#N/A,#N/A,FALSE,"ANEXO3 99 UBÁ6"}</definedName>
    <definedName name="bb" hidden="1">{#N/A,#N/A,FALSE,"ANEXO3 99 ERA";#N/A,#N/A,FALSE,"ANEXO3 99 UBÁ2";#N/A,#N/A,FALSE,"ANEXO3 99 DTU";#N/A,#N/A,FALSE,"ANEXO3 99 RDR";#N/A,#N/A,FALSE,"ANEXO3 99 UBÁ4";#N/A,#N/A,FALSE,"ANEXO3 99 UBÁ6"}</definedName>
    <definedName name="bb_38" localSheetId="4">' Canteiro'!bb_38</definedName>
    <definedName name="bb_38" localSheetId="6">'Adm Local'!bb_38</definedName>
    <definedName name="bb_38">[0]!bb_38</definedName>
    <definedName name="bbb">#N/A</definedName>
    <definedName name="bbbb" localSheetId="4" hidden="1">{#N/A,#N/A,FALSE,"MO (2)"}</definedName>
    <definedName name="bbbb" localSheetId="6" hidden="1">{#N/A,#N/A,FALSE,"MO (2)"}</definedName>
    <definedName name="bbbb" hidden="1">{#N/A,#N/A,FALSE,"MO (2)"}</definedName>
    <definedName name="BBBBBB">#REF!</definedName>
    <definedName name="bbbbbbb" localSheetId="4" hidden="1">{#N/A,#N/A,FALSE,"MO (2)"}</definedName>
    <definedName name="bbbbbbb" localSheetId="6" hidden="1">{#N/A,#N/A,FALSE,"MO (2)"}</definedName>
    <definedName name="bbbbbbb" hidden="1">{#N/A,#N/A,FALSE,"MO (2)"}</definedName>
    <definedName name="bbuu">#N/A</definedName>
    <definedName name="bc">#REF!</definedName>
    <definedName name="bc_11">#REF!</definedName>
    <definedName name="bc_12">#REF!</definedName>
    <definedName name="bc_13">#REF!</definedName>
    <definedName name="bc_15">#REF!</definedName>
    <definedName name="bc_16">#REF!</definedName>
    <definedName name="bc_17">#REF!</definedName>
    <definedName name="bc_19">#REF!</definedName>
    <definedName name="bc_2">#REF!</definedName>
    <definedName name="bc_28">#REF!</definedName>
    <definedName name="bc_3">#REF!</definedName>
    <definedName name="bc_4">#REF!</definedName>
    <definedName name="bc_7">#REF!</definedName>
    <definedName name="bc_9">#REF!</definedName>
    <definedName name="BDI">#REF!</definedName>
    <definedName name="BDI_1">#REF!</definedName>
    <definedName name="BDI_10">#REF!</definedName>
    <definedName name="bdi_2">#REF!</definedName>
    <definedName name="BDI_24">#REF!</definedName>
    <definedName name="BDI_25">#REF!</definedName>
    <definedName name="BDI_26">#REF!</definedName>
    <definedName name="BDI_27">#REF!</definedName>
    <definedName name="BDI_29">#REF!</definedName>
    <definedName name="BDI_3">#REF!</definedName>
    <definedName name="BDI_4">#REF!</definedName>
    <definedName name="BDI_5">#REF!</definedName>
    <definedName name="BDI_9">#REF!</definedName>
    <definedName name="BDIBET">#REF!</definedName>
    <definedName name="BDIDESO" localSheetId="4">#REF!</definedName>
    <definedName name="BDIDESO">#REF!</definedName>
    <definedName name="BDIFIM" localSheetId="4">#REF!</definedName>
    <definedName name="BDIFIM">#REF!</definedName>
    <definedName name="BDU" localSheetId="4">#REF!</definedName>
    <definedName name="BDU">#REF!</definedName>
    <definedName name="bento">#REF!</definedName>
    <definedName name="BETUMINBETIM">#REF!</definedName>
    <definedName name="BETUMINCBA">#REF!</definedName>
    <definedName name="BETUMINOSO">#REF!</definedName>
    <definedName name="BG">#REF!</definedName>
    <definedName name="BG_25">#REF!</definedName>
    <definedName name="BG_4">#REF!</definedName>
    <definedName name="BG_Del" hidden="1">15</definedName>
    <definedName name="BG_Ins" hidden="1">4</definedName>
    <definedName name="BG_Mod" hidden="1">6</definedName>
    <definedName name="bgg">#REF!</definedName>
    <definedName name="bgh">#REF!</definedName>
    <definedName name="bghsbhf">#REF!</definedName>
    <definedName name="Bgraduada">#REF!</definedName>
    <definedName name="BGU" localSheetId="4">#REF!</definedName>
    <definedName name="BGU">#REF!</definedName>
    <definedName name="BGU_25" localSheetId="4">#REF!</definedName>
    <definedName name="BGU_25">#REF!</definedName>
    <definedName name="BGU_4" localSheetId="4">#REF!</definedName>
    <definedName name="BGU_4">#REF!</definedName>
    <definedName name="BGUU">#REF!</definedName>
    <definedName name="BI">#REF!</definedName>
    <definedName name="BII">#REF!</definedName>
    <definedName name="BJJJJJJJJJ">#REF!</definedName>
    <definedName name="BL_ANC_EMISS3_S" localSheetId="4">#REF!</definedName>
    <definedName name="BL_ANC_EMISS3_S">#REF!</definedName>
    <definedName name="BL_ANCO_EMISS2" localSheetId="4">#REF!</definedName>
    <definedName name="BL_ANCO_EMISS2">#REF!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oco" localSheetId="4" hidden="1">#REF!</definedName>
    <definedName name="Bloco" hidden="1">#REF!</definedName>
    <definedName name="BLOCO_ANCOR_EMISS">#REF!</definedName>
    <definedName name="Bloco2" localSheetId="4" hidden="1">#REF!</definedName>
    <definedName name="Bloco2" hidden="1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localSheetId="4" hidden="1">#REF!</definedName>
    <definedName name="BLPH15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onificação" localSheetId="4">#REF!</definedName>
    <definedName name="bonificação">#REF!</definedName>
    <definedName name="bonificaçãoo" localSheetId="4">#REF!</definedName>
    <definedName name="bonificaçãoo">#REF!</definedName>
    <definedName name="BR" localSheetId="4">#REF!</definedName>
    <definedName name="BR">#REF!</definedName>
    <definedName name="BR_1">#REF!</definedName>
    <definedName name="BR_35">#REF!</definedName>
    <definedName name="bribasrempro">#REF!</definedName>
    <definedName name="bribasrempro_13">#REF!</definedName>
    <definedName name="bribasrempro_13_19">#REF!</definedName>
    <definedName name="bribasrempro_13_23">#REF!</definedName>
    <definedName name="bribasrempro_13_25">#REF!</definedName>
    <definedName name="bribasrempro_15">#REF!</definedName>
    <definedName name="bribasrempro_15_13">#REF!</definedName>
    <definedName name="bribasrempro_15_13_19">#REF!</definedName>
    <definedName name="bribasrempro_15_13_23">#REF!</definedName>
    <definedName name="bribasrempro_15_13_25">#REF!</definedName>
    <definedName name="bribasrempro_15_19">#REF!</definedName>
    <definedName name="bribasrempro_15_23">#REF!</definedName>
    <definedName name="bribasrempro_15_25">#REF!</definedName>
    <definedName name="bribasrempro_19">#REF!</definedName>
    <definedName name="bribasrempro_23">#REF!</definedName>
    <definedName name="bribasrempro_24">#REF!</definedName>
    <definedName name="bribasrempro_24_13">#REF!</definedName>
    <definedName name="bribasrempro_24_13_19">#REF!</definedName>
    <definedName name="bribasrempro_24_13_23">#REF!</definedName>
    <definedName name="bribasrempro_24_13_25">#REF!</definedName>
    <definedName name="bribasrempro_24_19">#REF!</definedName>
    <definedName name="bribasrempro_24_23">#REF!</definedName>
    <definedName name="bribasrempro_24_25">#REF!</definedName>
    <definedName name="bribasrempro_25">#REF!</definedName>
    <definedName name="BRITA">#REF!</definedName>
    <definedName name="brita_rp">#REF!</definedName>
    <definedName name="BRITAGEM" localSheetId="4">#REF!</definedName>
    <definedName name="BRITAGEM">#REF!</definedName>
    <definedName name="BRITAP1" localSheetId="4">#REF!</definedName>
    <definedName name="BRITAP1">#REF!</definedName>
    <definedName name="BRITAP2" localSheetId="4">#REF!</definedName>
    <definedName name="BRITAP2">#REF!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U">#REF!</definedName>
    <definedName name="bueirodetalhado">#REF!</definedName>
    <definedName name="bueiros">#REF!</definedName>
    <definedName name="BuiltIn_Print_Area" localSheetId="4">#REF!</definedName>
    <definedName name="BuiltIn_Print_Area">#REF!</definedName>
    <definedName name="BuiltIn_Print_Area_2" localSheetId="4">#REF!</definedName>
    <definedName name="BuiltIn_Print_Area_2">#REF!</definedName>
    <definedName name="BuiltIn_Print_Area_4" localSheetId="4">#REF!</definedName>
    <definedName name="BuiltIn_Print_Area_4">#REF!</definedName>
    <definedName name="BuiltIn_Print_Titles">#REF!</definedName>
    <definedName name="BVO">#REF!</definedName>
    <definedName name="BVR">#REF!</definedName>
    <definedName name="Ç" localSheetId="4" hidden="1">{#N/A,#N/A,FALSE,"MO (2)"}</definedName>
    <definedName name="Ç" localSheetId="6" hidden="1">{#N/A,#N/A,FALSE,"MO (2)"}</definedName>
    <definedName name="Ç" hidden="1">{#N/A,#N/A,FALSE,"MO (2)"}</definedName>
    <definedName name="C.__Unit.">#REF!</definedName>
    <definedName name="C_">#REF!</definedName>
    <definedName name="C__1">#REF!</definedName>
    <definedName name="C__14">#N/A</definedName>
    <definedName name="C__7">#N/A</definedName>
    <definedName name="C__7_1">#REF!</definedName>
    <definedName name="C__7_14">#N/A</definedName>
    <definedName name="C_Univ">#N/A</definedName>
    <definedName name="CA_01">#N/A</definedName>
    <definedName name="CA_01_1">#REF!</definedName>
    <definedName name="CA_04">#N/A</definedName>
    <definedName name="CA_04_1">#REF!</definedName>
    <definedName name="CA_35">#N/A</definedName>
    <definedName name="CA_35_1">#REF!</definedName>
    <definedName name="CA_40">#N/A</definedName>
    <definedName name="CA_40_1">#REF!</definedName>
    <definedName name="CA_41">#N/A</definedName>
    <definedName name="CA_41_1">#REF!</definedName>
    <definedName name="CA_42">#N/A</definedName>
    <definedName name="CA_42_1">#REF!</definedName>
    <definedName name="CA_43">#N/A</definedName>
    <definedName name="CA_43_1">#REF!</definedName>
    <definedName name="cab_cortes">#REF!</definedName>
    <definedName name="cab_dmt">#REF!</definedName>
    <definedName name="cab_limpeza">#REF!</definedName>
    <definedName name="cab_pmf">#REF!</definedName>
    <definedName name="CABE">#N/A</definedName>
    <definedName name="CABE_1">#REF!</definedName>
    <definedName name="CABEC">#REF!</definedName>
    <definedName name="cabeca">#REF!</definedName>
    <definedName name="CABEÇA">#N/A</definedName>
    <definedName name="cabeca1">#REF!</definedName>
    <definedName name="cabeçalho">#REF!</definedName>
    <definedName name="cabeçalho1">#REF!</definedName>
    <definedName name="cabmeio">#REF!</definedName>
    <definedName name="cabr1">#REF!</definedName>
    <definedName name="cabr2">#REF!</definedName>
    <definedName name="cabr3">#REF!</definedName>
    <definedName name="cabr4">#REF!</definedName>
    <definedName name="cabr5">#REF!</definedName>
    <definedName name="CAC">#REF!</definedName>
    <definedName name="CAC_1">#REF!</definedName>
    <definedName name="CAC_2">#REF!</definedName>
    <definedName name="CAC_3">#REF!</definedName>
    <definedName name="CAD_EMISS3_S">#REF!</definedName>
    <definedName name="CADASTRO">#REF!</definedName>
    <definedName name="CADASTRO_EMISS">#REF!</definedName>
    <definedName name="CADASTRO_EMISS2">#REF!</definedName>
    <definedName name="CADASTRO_REDE_COL">#REF!</definedName>
    <definedName name="cadeira" localSheetId="4" hidden="1">{#N/A,#N/A,TRUE,"Serviços"}</definedName>
    <definedName name="cadeira" localSheetId="6" hidden="1">{#N/A,#N/A,TRUE,"Serviços"}</definedName>
    <definedName name="cadeira" hidden="1">{#N/A,#N/A,TRUE,"Serviços"}</definedName>
    <definedName name="Cadência_Linha_Contínua">#REF!</definedName>
    <definedName name="Cadência_Sinal_Horizontal">#REF!</definedName>
    <definedName name="CadênciaTachaExistente">#REF!</definedName>
    <definedName name="CadênciaTachaImplantação">#REF!</definedName>
    <definedName name="CadIns" localSheetId="4" hidden="1">#REF!</definedName>
    <definedName name="CadIns" hidden="1">#REF!</definedName>
    <definedName name="CadSrv" localSheetId="4" hidden="1">#REF!</definedName>
    <definedName name="CadSrv" hidden="1">#REF!</definedName>
    <definedName name="CAEW" hidden="1">#REF!</definedName>
    <definedName name="CAI" localSheetId="4">#REF!</definedName>
    <definedName name="CAI">#REF!</definedName>
    <definedName name="CAIA">"'file:///D:/Meus documentos/ANASTÁCIO/SERCEL/BR262990800.xls'#$SERVIÇOS.$#REF!$#REF!"</definedName>
    <definedName name="caiacao">#REF!</definedName>
    <definedName name="caiação">#REF!</definedName>
    <definedName name="caiação_13">#REF!</definedName>
    <definedName name="caiação_13_19">#REF!</definedName>
    <definedName name="caiação_13_23">#REF!</definedName>
    <definedName name="caiação_13_25">#REF!</definedName>
    <definedName name="caiação_15">#REF!</definedName>
    <definedName name="caiação_15_13">#REF!</definedName>
    <definedName name="caiação_15_13_19">#REF!</definedName>
    <definedName name="caiação_15_13_23">#REF!</definedName>
    <definedName name="caiação_15_13_25">#REF!</definedName>
    <definedName name="caiação_15_19">#REF!</definedName>
    <definedName name="caiação_15_23">#REF!</definedName>
    <definedName name="caiação_15_25">#REF!</definedName>
    <definedName name="caiação_19">#REF!</definedName>
    <definedName name="caiação_23">#REF!</definedName>
    <definedName name="caiação_24">#REF!</definedName>
    <definedName name="caiação_24_13">#REF!</definedName>
    <definedName name="caiação_24_13_19">#REF!</definedName>
    <definedName name="caiação_24_13_23">#REF!</definedName>
    <definedName name="caiação_24_13_25">#REF!</definedName>
    <definedName name="caiação_24_19">#REF!</definedName>
    <definedName name="caiação_24_23">#REF!</definedName>
    <definedName name="caiação_24_25">#REF!</definedName>
    <definedName name="caiação_25">#REF!</definedName>
    <definedName name="CAIB">#REF!</definedName>
    <definedName name="caibro">#REF!</definedName>
    <definedName name="caibro_13">#REF!</definedName>
    <definedName name="caibro_13_19">#REF!</definedName>
    <definedName name="caibro_13_23">#REF!</definedName>
    <definedName name="caibro_13_25">#REF!</definedName>
    <definedName name="caibro_15">#REF!</definedName>
    <definedName name="caibro_15_13">#REF!</definedName>
    <definedName name="caibro_15_13_19">#REF!</definedName>
    <definedName name="caibro_15_13_23">#REF!</definedName>
    <definedName name="caibro_15_13_25">#REF!</definedName>
    <definedName name="caibro_15_19">#REF!</definedName>
    <definedName name="caibro_15_23">#REF!</definedName>
    <definedName name="caibro_15_25">#REF!</definedName>
    <definedName name="caibro_19">#REF!</definedName>
    <definedName name="caibro_23">#REF!</definedName>
    <definedName name="caibro_24">#REF!</definedName>
    <definedName name="caibro_24_13">#REF!</definedName>
    <definedName name="caibro_24_13_19">#REF!</definedName>
    <definedName name="caibro_24_13_23">#REF!</definedName>
    <definedName name="caibro_24_13_25">#REF!</definedName>
    <definedName name="caibro_24_19">#REF!</definedName>
    <definedName name="caibro_24_23">#REF!</definedName>
    <definedName name="caibro_24_25">#REF!</definedName>
    <definedName name="caibro_25">#REF!</definedName>
    <definedName name="caibro75" localSheetId="4">#REF!</definedName>
    <definedName name="caibro75">#REF!</definedName>
    <definedName name="CAIXAS" localSheetId="4">#REF!</definedName>
    <definedName name="CAIXAS">#REF!</definedName>
    <definedName name="CAIXAS_EMISS3_S" localSheetId="4">#REF!</definedName>
    <definedName name="CAIXAS_EMISS3_S">#REF!</definedName>
    <definedName name="cakmf1" localSheetId="4">#REF!</definedName>
    <definedName name="cakmf1">#REF!</definedName>
    <definedName name="cakmf2" localSheetId="4">#REF!</definedName>
    <definedName name="cakmf2">#REF!</definedName>
    <definedName name="cakmf3" localSheetId="4">#REF!</definedName>
    <definedName name="cakmf3">#REF!</definedName>
    <definedName name="cakmf4" localSheetId="4">#REF!</definedName>
    <definedName name="cakmf4">#REF!</definedName>
    <definedName name="cakmf5">#REF!</definedName>
    <definedName name="cakmi1">#REF!</definedName>
    <definedName name="cakmi2">#REF!</definedName>
    <definedName name="cakmi3">#REF!</definedName>
    <definedName name="cakmi4">#REF!</definedName>
    <definedName name="cakmi5">#REF!</definedName>
    <definedName name="CAL">#REF!</definedName>
    <definedName name="calar2">#REF!</definedName>
    <definedName name="calar3">#REF!</definedName>
    <definedName name="calar4">#REF!</definedName>
    <definedName name="calarg1">#REF!</definedName>
    <definedName name="calarg5">#REF!</definedName>
    <definedName name="Calcular">#REF!</definedName>
    <definedName name="CalcularAgora">#REF!</definedName>
    <definedName name="CalcularAterro">#REF!</definedName>
    <definedName name="CalcularCorte">#REF!</definedName>
    <definedName name="CAMI">#REF!</definedName>
    <definedName name="CANALETA">#REF!</definedName>
    <definedName name="cant.pista">#REF!</definedName>
    <definedName name="canteiro">#REF!</definedName>
    <definedName name="CANTEIRO_DE_OBRAS">#REF!</definedName>
    <definedName name="CANTEIRO_OBRAS" localSheetId="4">#REF!</definedName>
    <definedName name="CANTEIRO_OBRAS">#REF!</definedName>
    <definedName name="cap" localSheetId="4">#REF!</definedName>
    <definedName name="cap">#REF!</definedName>
    <definedName name="CAP_20">#REF!</definedName>
    <definedName name="cap20_mbuq">#REF!</definedName>
    <definedName name="CAP20ROO">#REF!</definedName>
    <definedName name="CAP20W" localSheetId="4">#REF!</definedName>
    <definedName name="CAP20W">#REF!</definedName>
    <definedName name="CAP20WA" localSheetId="4">#REF!</definedName>
    <definedName name="CAP20WA">#REF!</definedName>
    <definedName name="CAPA" localSheetId="4" hidden="1">{#N/A,#N/A,TRUE,"Serviços"}</definedName>
    <definedName name="CAPA" localSheetId="6" hidden="1">{#N/A,#N/A,TRUE,"Serviços"}</definedName>
    <definedName name="CAPA" localSheetId="3" hidden="1">{#N/A,#N/A,TRUE,"Serviços"}</definedName>
    <definedName name="CAPA" hidden="1">{#N/A,#N/A,TRUE,"Serviços"}</definedName>
    <definedName name="capa_selante">#REF!</definedName>
    <definedName name="capa1" localSheetId="4" hidden="1">{#N/A,#N/A,TRUE,"Serviços"}</definedName>
    <definedName name="capa1" localSheetId="6" hidden="1">{#N/A,#N/A,TRUE,"Serviços"}</definedName>
    <definedName name="capa1" localSheetId="3" hidden="1">{#N/A,#N/A,TRUE,"Serviços"}</definedName>
    <definedName name="capa1" hidden="1">{#N/A,#N/A,TRUE,"Serviços"}</definedName>
    <definedName name="capa11" localSheetId="4" hidden="1">{#N/A,#N/A,TRUE,"Serviços"}</definedName>
    <definedName name="capa11" localSheetId="6" hidden="1">{#N/A,#N/A,TRUE,"Serviços"}</definedName>
    <definedName name="capa11" localSheetId="3" hidden="1">{#N/A,#N/A,TRUE,"Serviços"}</definedName>
    <definedName name="capa11" hidden="1">{#N/A,#N/A,TRUE,"Serviços"}</definedName>
    <definedName name="capa2" localSheetId="4" hidden="1">{#N/A,#N/A,TRUE,"Serviços"}</definedName>
    <definedName name="capa2" localSheetId="6" hidden="1">{#N/A,#N/A,TRUE,"Serviços"}</definedName>
    <definedName name="capa2" hidden="1">{#N/A,#N/A,TRUE,"Serviços"}</definedName>
    <definedName name="capa22" localSheetId="4" hidden="1">{#N/A,#N/A,TRUE,"Serviços"}</definedName>
    <definedName name="capa22" localSheetId="6" hidden="1">{#N/A,#N/A,TRUE,"Serviços"}</definedName>
    <definedName name="capa22" localSheetId="3" hidden="1">{#N/A,#N/A,TRUE,"Serviços"}</definedName>
    <definedName name="capa22" hidden="1">{#N/A,#N/A,TRUE,"Serviços"}</definedName>
    <definedName name="capa471">#REF!</definedName>
    <definedName name="CAPAA" localSheetId="4" hidden="1">{#N/A,#N/A,TRUE,"Serviços"}</definedName>
    <definedName name="CAPAA" localSheetId="6" hidden="1">{#N/A,#N/A,TRUE,"Serviços"}</definedName>
    <definedName name="CAPAA" localSheetId="3" hidden="1">{#N/A,#N/A,TRUE,"Serviços"}</definedName>
    <definedName name="CAPAA" hidden="1">{#N/A,#N/A,TRUE,"Serviços"}</definedName>
    <definedName name="capaf">#REF!</definedName>
    <definedName name="capaq">#REF!</definedName>
    <definedName name="capimcolonião">#REF!</definedName>
    <definedName name="capimcolonião_13">#REF!</definedName>
    <definedName name="capimcolonião_13_19">#REF!</definedName>
    <definedName name="capimcolonião_13_23">#REF!</definedName>
    <definedName name="capimcolonião_13_25">#REF!</definedName>
    <definedName name="capimcolonião_15">#REF!</definedName>
    <definedName name="capimcolonião_15_13">#REF!</definedName>
    <definedName name="capimcolonião_15_13_19">#REF!</definedName>
    <definedName name="capimcolonião_15_13_23">#REF!</definedName>
    <definedName name="capimcolonião_15_13_25">#REF!</definedName>
    <definedName name="capimcolonião_15_19">#REF!</definedName>
    <definedName name="capimcolonião_15_23">#REF!</definedName>
    <definedName name="capimcolonião_15_25">#REF!</definedName>
    <definedName name="capimcolonião_19">#REF!</definedName>
    <definedName name="capimcolonião_23">#REF!</definedName>
    <definedName name="capimcolonião_24">#REF!</definedName>
    <definedName name="capimcolonião_24_13">#REF!</definedName>
    <definedName name="capimcolonião_24_13_19">#REF!</definedName>
    <definedName name="capimcolonião_24_13_23">#REF!</definedName>
    <definedName name="capimcolonião_24_13_25">#REF!</definedName>
    <definedName name="capimcolonião_24_19">#REF!</definedName>
    <definedName name="capimcolonião_24_23">#REF!</definedName>
    <definedName name="capimcolonião_24_25">#REF!</definedName>
    <definedName name="capimcolonião_25">#REF!</definedName>
    <definedName name="capina">#REF!</definedName>
    <definedName name="capina_13">#REF!</definedName>
    <definedName name="capina_13_19">#REF!</definedName>
    <definedName name="capina_13_23">#REF!</definedName>
    <definedName name="capina_13_25">#REF!</definedName>
    <definedName name="capina_15">#REF!</definedName>
    <definedName name="capina_15_13">#REF!</definedName>
    <definedName name="capina_15_13_19">#REF!</definedName>
    <definedName name="capina_15_13_23">#REF!</definedName>
    <definedName name="capina_15_13_25">#REF!</definedName>
    <definedName name="capina_15_19">#REF!</definedName>
    <definedName name="capina_15_23">#REF!</definedName>
    <definedName name="capina_15_25">#REF!</definedName>
    <definedName name="capina_19">#REF!</definedName>
    <definedName name="capina_23">#REF!</definedName>
    <definedName name="capina_24">#REF!</definedName>
    <definedName name="capina_24_13">#REF!</definedName>
    <definedName name="capina_24_13_19">#REF!</definedName>
    <definedName name="capina_24_13_23">#REF!</definedName>
    <definedName name="capina_24_13_25">#REF!</definedName>
    <definedName name="capina_24_19">#REF!</definedName>
    <definedName name="capina_24_23">#REF!</definedName>
    <definedName name="capina_24_25">#REF!</definedName>
    <definedName name="capina_25">#REF!</definedName>
    <definedName name="capina_manual">#REF!</definedName>
    <definedName name="CAPINA1" localSheetId="4">#REF!</definedName>
    <definedName name="CAPINA1">#REF!</definedName>
    <definedName name="CAPSEL">#REF!</definedName>
    <definedName name="capselare">#REF!</definedName>
    <definedName name="capselare_13">#REF!</definedName>
    <definedName name="capselare_13_19">#REF!</definedName>
    <definedName name="capselare_13_23">#REF!</definedName>
    <definedName name="capselare_13_25">#REF!</definedName>
    <definedName name="capselare_15">#REF!</definedName>
    <definedName name="capselare_15_13">#REF!</definedName>
    <definedName name="capselare_15_13_19">#REF!</definedName>
    <definedName name="capselare_15_13_23">#REF!</definedName>
    <definedName name="capselare_15_13_25">#REF!</definedName>
    <definedName name="capselare_15_19">#REF!</definedName>
    <definedName name="capselare_15_23">#REF!</definedName>
    <definedName name="capselare_15_25">#REF!</definedName>
    <definedName name="capselare_19">#REF!</definedName>
    <definedName name="capselare_23">#REF!</definedName>
    <definedName name="capselare_24">#REF!</definedName>
    <definedName name="capselare_24_13">#REF!</definedName>
    <definedName name="capselare_24_13_19">#REF!</definedName>
    <definedName name="capselare_24_13_23">#REF!</definedName>
    <definedName name="capselare_24_13_25">#REF!</definedName>
    <definedName name="capselare_24_19">#REF!</definedName>
    <definedName name="capselare_24_23">#REF!</definedName>
    <definedName name="capselare_24_25">#REF!</definedName>
    <definedName name="capselare_25">#REF!</definedName>
    <definedName name="CAPTOTAL" localSheetId="4">#REF!</definedName>
    <definedName name="CAPTOTAL">#REF!</definedName>
    <definedName name="car">#REF!</definedName>
    <definedName name="cargas2">#N/A</definedName>
    <definedName name="cargas2_10">#N/A</definedName>
    <definedName name="cargas2_15">#N/A</definedName>
    <definedName name="cargas2_19">#N/A</definedName>
    <definedName name="cargas2_20">#N/A</definedName>
    <definedName name="cargas2_21">#N/A</definedName>
    <definedName name="cargas2_22">#N/A</definedName>
    <definedName name="cargas2_23">#N/A</definedName>
    <definedName name="cargas2_24">#N/A</definedName>
    <definedName name="cargas2_25">#N/A</definedName>
    <definedName name="cargas2_26">#N/A</definedName>
    <definedName name="cargas2_28">#N/A</definedName>
    <definedName name="cargas2_29">#N/A</definedName>
    <definedName name="cargas2_30">#N/A</definedName>
    <definedName name="cargas2_31">#N/A</definedName>
    <definedName name="cargas2_35">#N/A</definedName>
    <definedName name="cargas2_6">#N/A</definedName>
    <definedName name="cargas2_9">#N/A</definedName>
    <definedName name="CARGOS_E_SALÁRIOS">#REF!</definedName>
    <definedName name="carlos">#N/A</definedName>
    <definedName name="CAS">#REF!</definedName>
    <definedName name="cascalho">#REF!</definedName>
    <definedName name="Cash" localSheetId="4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ash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CBU">#REF!</definedName>
    <definedName name="CBU_25">#REF!</definedName>
    <definedName name="CBU_4">#REF!</definedName>
    <definedName name="CBUII">#REF!</definedName>
    <definedName name="CBUII_25">#REF!</definedName>
    <definedName name="CBUII_4">#REF!</definedName>
    <definedName name="CBUIII">#REF!</definedName>
    <definedName name="CBUQ">#REF!</definedName>
    <definedName name="CBUQ_acost">#REF!</definedName>
    <definedName name="CBUQ_acost_34">#REF!</definedName>
    <definedName name="CBUQ_C" localSheetId="4">#REF!</definedName>
    <definedName name="CBUQ_C">#REF!</definedName>
    <definedName name="CBUQ_capa_asfáltica" localSheetId="4">#REF!</definedName>
    <definedName name="CBUQ_capa_asfáltica">#REF!</definedName>
    <definedName name="CBUQ_fresagem" localSheetId="4">#REF!</definedName>
    <definedName name="CBUQ_fresagem">#REF!</definedName>
    <definedName name="CBUQ_fxB_1_Adir">OFFSET(#REF!,0,COLUMN(#REF!)-1,COUNTA(#REF!),1)</definedName>
    <definedName name="CBUQ_fxB_1_Aesq">OFFSET(#REF!,0,COLUMN(#REF!)-1,COUNTA(#REF!),1)</definedName>
    <definedName name="CBUQ_fxB_1_pista">OFFSET(#REF!,0,MATCH(#REF!,#REF!,0)-1,COUNTA(#REF!),1)</definedName>
    <definedName name="CBUQ_fxB_2_Adir">OFFSET(#REF!,0,COLUMN(#REF!)-1,COUNTA(#REF!),1)</definedName>
    <definedName name="CBUQ_fxB_2_Aesq">OFFSET(#REF!,0,COLUMN(#REF!)-1,COUNTA(#REF!),1)</definedName>
    <definedName name="CBUQ_fxB_2_pista">OFFSET(#REF!,0,MATCH(#REF!,#REF!,0)-1,COUNTA(#REF!),1)</definedName>
    <definedName name="CBUQ_fxB_3_Adir">OFFSET(#REF!,0,COLUMN(#REF!)-1,COUNTA(#REF!),1)</definedName>
    <definedName name="CBUQ_fxB_3_Aesq">OFFSET(#REF!,0,COLUMN(#REF!)-1,COUNTA(#REF!),1)</definedName>
    <definedName name="CBUQ_fxB_3_pista">OFFSET(#REF!,0,MATCH(#REF!,#REF!,0)-1,COUNTA(#REF!),1)</definedName>
    <definedName name="CBUQ_fxB_4_Adir">OFFSET(#REF!,0,COLUMN(#REF!)-1,COUNTA(#REF!),1)</definedName>
    <definedName name="CBUQ_fxB_4_Aesq">OFFSET(#REF!,0,COLUMN(#REF!)-1,COUNTA(#REF!),1)</definedName>
    <definedName name="CBUQ_fxB_4_pista">OFFSET(#REF!,0,MATCH(#REF!,#REF!,0)-1,COUNTA(#REF!),1)</definedName>
    <definedName name="CBUQ_fxC_1_Adir">OFFSET(#REF!,0,COLUMN(#REF!)-1,COUNTA(#REF!),1)</definedName>
    <definedName name="CBUQ_fxC_1_Aesq">OFFSET(#REF!,0,COLUMN(#REF!)-1,COUNTA(#REF!),1)</definedName>
    <definedName name="CBUQ_fxC_1_pista">OFFSET(#REF!,0,MATCH(#REF!,#REF!,0)-1,COUNTA(#REF!),1)</definedName>
    <definedName name="CBUQ_fxC_2_Adir">OFFSET(#REF!,0,COLUMN(#REF!)-1,COUNTA(#REF!),1)</definedName>
    <definedName name="CBUQ_fxC_2_Aesq">OFFSET(#REF!,0,COLUMN(#REF!)-1,COUNTA(#REF!),1)</definedName>
    <definedName name="CBUQ_fxC_2_pista">OFFSET(#REF!,0,MATCH(#REF!,#REF!,0)-1,COUNTA(#REF!),1)</definedName>
    <definedName name="CBUQ_fxC_3_Adir">OFFSET(#REF!,0,COLUMN(#REF!)-1,COUNTA(#REF!),1)</definedName>
    <definedName name="CBUQ_fxC_3_Aesq">OFFSET(#REF!,0,COLUMN(#REF!)-1,COUNTA(#REF!),1)</definedName>
    <definedName name="CBUQ_fxC_3_pista">OFFSET(#REF!,0,MATCH(#REF!,#REF!,0)-1,COUNTA(#REF!),1)</definedName>
    <definedName name="CBUQ_fxC_4_Adir">OFFSET(#REF!,0,COLUMN(#REF!)-1,COUNTA(#REF!),1)</definedName>
    <definedName name="CBUQ_fxC_4_Aesq">OFFSET(#REF!,0,COLUMN(#REF!)-1,COUNTA(#REF!),1)</definedName>
    <definedName name="CBUQ_fxC_4_pista">OFFSET(#REF!,0,MATCH(#REF!,#REF!,0)-1,COUNTA(#REF!),1)</definedName>
    <definedName name="CBUQ_fxC_5_Adir">OFFSET(#REF!,0,COLUMN(#REF!)-1,COUNTA(#REF!),1)</definedName>
    <definedName name="CBUQ_fxC_5_Aesq">OFFSET(#REF!,0,COLUMN(#REF!)-1,COUNTA(#REF!),1)</definedName>
    <definedName name="CBUQ_fxC_5_pista">OFFSET(#REF!,0,MATCH(#REF!,#REF!,0)-1,COUNTA(#REF!),1)</definedName>
    <definedName name="CBUQ_fxC_6_Adir">OFFSET(#REF!,0,COLUMN(#REF!)-1,COUNTA(#REF!),1)</definedName>
    <definedName name="CBUQ_fxC_6_Aesq">OFFSET(#REF!,0,COLUMN(#REF!)-1,COUNTA(#REF!),1)</definedName>
    <definedName name="CBUQ_fxC_6_pista">OFFSET(#REF!,0,MATCH(#REF!,#REF!,0)-1,COUNTA(#REF!),1)</definedName>
    <definedName name="CBUQ_fxC_7_Adir">OFFSET(#REF!,0,COLUMN(#REF!)-1,COUNTA(#REF!),1)</definedName>
    <definedName name="CBUQ_fxC_7_Aesq">OFFSET(#REF!,0,COLUMN(#REF!)-1,COUNTA(#REF!),1)</definedName>
    <definedName name="CBUQ_fxC_7_pista">OFFSET(#REF!,0,MATCH(#REF!,#REF!,0)-1,COUNTA(#REF!),1)</definedName>
    <definedName name="CBUQ_fxC_8_Adir">OFFSET(#REF!,0,COLUMN(#REF!)-1,COUNTA(#REF!),1)</definedName>
    <definedName name="CBUQ_fxC_8_Aesq">OFFSET(#REF!,0,COLUMN(#REF!)-1,COUNTA(#REF!),1)</definedName>
    <definedName name="CBUQ_fxC_8_pista">OFFSET(#REF!,0,MATCH(#REF!,#REF!,0)-1,COUNTA(#REF!),1)</definedName>
    <definedName name="CBUQ_H5" localSheetId="4">#REF!</definedName>
    <definedName name="CBUQ_H5">#REF!</definedName>
    <definedName name="CBUQ_pista_20" localSheetId="4">#REF!</definedName>
    <definedName name="CBUQ_pista_20">#REF!</definedName>
    <definedName name="CBUQ_pista_33" localSheetId="4">#REF!</definedName>
    <definedName name="CBUQ_pista_33">#REF!</definedName>
    <definedName name="CBUQ_pista_34" localSheetId="4">#REF!</definedName>
    <definedName name="CBUQ_pista_34">#REF!</definedName>
    <definedName name="CBUQ_recic_base" localSheetId="4">#REF!</definedName>
    <definedName name="CBUQ_recic_base">#REF!</definedName>
    <definedName name="CBUQB" localSheetId="4">#REF!</definedName>
    <definedName name="CBUQB">#REF!</definedName>
    <definedName name="CBUQB_25" localSheetId="4">#REF!</definedName>
    <definedName name="CBUQB_25">#REF!</definedName>
    <definedName name="CBUQB_4" localSheetId="4">#REF!</definedName>
    <definedName name="CBUQB_4">#REF!</definedName>
    <definedName name="CBUQBB">#REF!</definedName>
    <definedName name="CBUQc">#REF!</definedName>
    <definedName name="CBUQc_25">#REF!</definedName>
    <definedName name="CBUQc_4">#REF!</definedName>
    <definedName name="CBUQcc">#REF!</definedName>
    <definedName name="CBUU">#REF!</definedName>
    <definedName name="CBWorkbookPriority" hidden="1">-216830483</definedName>
    <definedName name="cc" localSheetId="4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localSheetId="6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cc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çç" localSheetId="4">' Canteiro'!çç</definedName>
    <definedName name="çç" localSheetId="6">'Adm Local'!çç</definedName>
    <definedName name="çç">[0]!çç</definedName>
    <definedName name="çç_30" localSheetId="4">' Canteiro'!çç_30</definedName>
    <definedName name="çç_30" localSheetId="6">'Adm Local'!çç_30</definedName>
    <definedName name="çç_30">[0]!çç_30</definedName>
    <definedName name="çç_38" localSheetId="4">' Canteiro'!çç_38</definedName>
    <definedName name="çç_38" localSheetId="6">'Adm Local'!çç_38</definedName>
    <definedName name="çç_38">[0]!çç_38</definedName>
    <definedName name="CCARR" localSheetId="4">#REF!</definedName>
    <definedName name="CCARR">#REF!</definedName>
    <definedName name="ccbr1" localSheetId="4">#REF!</definedName>
    <definedName name="ccbr1">#REF!</definedName>
    <definedName name="ccbr2" localSheetId="4">#REF!</definedName>
    <definedName name="ccbr2">#REF!</definedName>
    <definedName name="ccbr3" localSheetId="4">#REF!</definedName>
    <definedName name="ccbr3">#REF!</definedName>
    <definedName name="ccbr4">#REF!</definedName>
    <definedName name="ccbr5">#REF!</definedName>
    <definedName name="ccbr6">#REF!</definedName>
    <definedName name="ccbr7">#REF!</definedName>
    <definedName name="ccbr8">#REF!</definedName>
    <definedName name="ccbr9">#REF!</definedName>
    <definedName name="CCCCC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cccc" hidden="1">{#N/A,#N/A,TRUE,"Resumo de Preços"}</definedName>
    <definedName name="CCCCCCCCCC" hidden="1">{#N/A,#N/A,TRUE,"Resumo de Preços"}</definedName>
    <definedName name="CCCCCCCCCCC" localSheetId="4">' Canteiro'!CCCCCCCCCCC</definedName>
    <definedName name="CCCCCCCCCCC" localSheetId="6">'Adm Local'!CCCCCCCCCCC</definedName>
    <definedName name="CCCCCCCCCCC">[0]!CCCCCCCCCCC</definedName>
    <definedName name="CCCCCCCCCCC_2">#N/A</definedName>
    <definedName name="CCCCCCCCCCC_25" localSheetId="4">' Canteiro'!CCCCCCCCCCC_25</definedName>
    <definedName name="CCCCCCCCCCC_25" localSheetId="6">'Adm Local'!CCCCCCCCCCC_25</definedName>
    <definedName name="CCCCCCCCCCC_25">[0]!CCCCCCCCCCC_25</definedName>
    <definedName name="CCCCCCCCCCC_4">#N/A</definedName>
    <definedName name="ccesp1" localSheetId="4">#REF!</definedName>
    <definedName name="ccesp1">#REF!</definedName>
    <definedName name="ccesp2" localSheetId="4">#REF!</definedName>
    <definedName name="ccesp2">#REF!</definedName>
    <definedName name="ccesp3" localSheetId="4">#REF!</definedName>
    <definedName name="ccesp3">#REF!</definedName>
    <definedName name="ccesp4">#REF!</definedName>
    <definedName name="ccesp5">#REF!</definedName>
    <definedName name="ccesp6">#REF!</definedName>
    <definedName name="ccesp7">#REF!</definedName>
    <definedName name="ccesp8">#REF!</definedName>
    <definedName name="ccesp9">#REF!</definedName>
    <definedName name="ccf2larg1">#REF!</definedName>
    <definedName name="cch" hidden="1">#N/A</definedName>
    <definedName name="CCIC">#REF!</definedName>
    <definedName name="cckmf1">#REF!</definedName>
    <definedName name="cckmf2">#REF!</definedName>
    <definedName name="cckmf3">#REF!</definedName>
    <definedName name="cckmf4">#REF!</definedName>
    <definedName name="cckmf5">#REF!</definedName>
    <definedName name="cckmf6">#REF!</definedName>
    <definedName name="cckmf7">#REF!</definedName>
    <definedName name="cckmf8">#REF!</definedName>
    <definedName name="cckmf9">#REF!</definedName>
    <definedName name="cckmi1">#REF!</definedName>
    <definedName name="cckmi2">#REF!</definedName>
    <definedName name="cckmi3">#REF!</definedName>
    <definedName name="cckmi4">#REF!</definedName>
    <definedName name="cckmi5">#REF!</definedName>
    <definedName name="cckmi6">#REF!</definedName>
    <definedName name="cckmi7">#REF!</definedName>
    <definedName name="cckmi8">#REF!</definedName>
    <definedName name="cckmi9">#REF!</definedName>
    <definedName name="cclarg1">#REF!</definedName>
    <definedName name="cclarg2">#REF!</definedName>
    <definedName name="cclarg3">#REF!</definedName>
    <definedName name="cclarg4">#REF!</definedName>
    <definedName name="cclarg5">#REF!</definedName>
    <definedName name="cclarg6">#REF!</definedName>
    <definedName name="cclarg7">#REF!</definedName>
    <definedName name="cclarg8">#REF!</definedName>
    <definedName name="cclarg9">#REF!</definedName>
    <definedName name="CCM">#REF!</definedName>
    <definedName name="CCP">#REF!</definedName>
    <definedName name="CCP_1">#REF!</definedName>
    <definedName name="CCPW">#REF!</definedName>
    <definedName name="CCPWA">#REF!</definedName>
    <definedName name="ccq2_1">#REF!</definedName>
    <definedName name="ccq2_2">#REF!</definedName>
    <definedName name="ccq2_3">#REF!</definedName>
    <definedName name="ccq2_4">#REF!</definedName>
    <definedName name="ccq2_5">#REF!</definedName>
    <definedName name="ccq2_6">#REF!</definedName>
    <definedName name="ccq2_7">#REF!</definedName>
    <definedName name="ccq2_8">#REF!</definedName>
    <definedName name="ccq2_9">#REF!</definedName>
    <definedName name="ccva">#REF!</definedName>
    <definedName name="CD">#REF!</definedName>
    <definedName name="CD_1">#REF!</definedName>
    <definedName name="CD110PI">#REF!</definedName>
    <definedName name="CD110R">#REF!</definedName>
    <definedName name="CD316PI">#REF!</definedName>
    <definedName name="CD316R">#REF!</definedName>
    <definedName name="CD97A">#REF!</definedName>
    <definedName name="CD97AW">#REF!</definedName>
    <definedName name="cdbr1">#REF!</definedName>
    <definedName name="cdbr2">#REF!</definedName>
    <definedName name="cdbr3">#REF!</definedName>
    <definedName name="cdbr4">#REF!</definedName>
    <definedName name="cdbr5">#REF!</definedName>
    <definedName name="cdbr6">#REF!</definedName>
    <definedName name="cdbr7">#REF!</definedName>
    <definedName name="cdbr8">#REF!</definedName>
    <definedName name="cdbr9">#REF!</definedName>
    <definedName name="cdcd">#REF!</definedName>
    <definedName name="cdcdc">#REF!</definedName>
    <definedName name="cdesp1">#REF!</definedName>
    <definedName name="cdesp2">#REF!</definedName>
    <definedName name="cdesp3">#REF!</definedName>
    <definedName name="cdesp4">#REF!</definedName>
    <definedName name="cdesp5">#REF!</definedName>
    <definedName name="cdesp6">#REF!</definedName>
    <definedName name="cdesp7">#REF!</definedName>
    <definedName name="cdesp8">#REF!</definedName>
    <definedName name="cdesp9">#REF!</definedName>
    <definedName name="CDF">#REF!</definedName>
    <definedName name="cdkmf1">#REF!</definedName>
    <definedName name="cdkmf2">#REF!</definedName>
    <definedName name="cdkmf3">#REF!</definedName>
    <definedName name="cdkmf4">#REF!</definedName>
    <definedName name="cdkmf5">#REF!</definedName>
    <definedName name="cdkmf6">#REF!</definedName>
    <definedName name="cdkmf7">#REF!</definedName>
    <definedName name="cdkmf8">#REF!</definedName>
    <definedName name="cdkmf9">#REF!</definedName>
    <definedName name="cdkmi1">#REF!</definedName>
    <definedName name="cdkmi2">#REF!</definedName>
    <definedName name="cdkmi3">#REF!</definedName>
    <definedName name="cdkmi4">#REF!</definedName>
    <definedName name="cdkmi5">#REF!</definedName>
    <definedName name="cdkmi6">#REF!</definedName>
    <definedName name="cdkmi7">#REF!</definedName>
    <definedName name="cdkmi8">#REF!</definedName>
    <definedName name="cdkmi9">#REF!</definedName>
    <definedName name="cdlarg1">#REF!</definedName>
    <definedName name="cdlarg2">#REF!</definedName>
    <definedName name="cdlarg3">#REF!</definedName>
    <definedName name="cdlarg4">#REF!</definedName>
    <definedName name="cdlarg5">#REF!</definedName>
    <definedName name="cdlarg6">#REF!</definedName>
    <definedName name="cdlarg7">#REF!</definedName>
    <definedName name="cdlarg8">#REF!</definedName>
    <definedName name="cdlarg9">#REF!</definedName>
    <definedName name="CDP">#REF!</definedName>
    <definedName name="CDPP">#REF!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DW">#REF!</definedName>
    <definedName name="CDWA">#REF!</definedName>
    <definedName name="CELSO" localSheetId="4">' Canteiro'!CELSO</definedName>
    <definedName name="CELSO" localSheetId="6">'Adm Local'!CELSO</definedName>
    <definedName name="CELSO">[0]!CELSO</definedName>
    <definedName name="CELSO_2">#N/A</definedName>
    <definedName name="CELSO_25" localSheetId="4">' Canteiro'!CELSO_25</definedName>
    <definedName name="CELSO_25" localSheetId="6">'Adm Local'!CELSO_25</definedName>
    <definedName name="CELSO_25">[0]!CELSO_25</definedName>
    <definedName name="CELSO_4">#N/A</definedName>
    <definedName name="cerca" localSheetId="4">#REF!</definedName>
    <definedName name="cerca">#REF!</definedName>
    <definedName name="cerca_13" localSheetId="4">#REF!</definedName>
    <definedName name="cerca_13">#REF!</definedName>
    <definedName name="cerca_13_19" localSheetId="4">#REF!</definedName>
    <definedName name="cerca_13_19">#REF!</definedName>
    <definedName name="cerca_13_23">#REF!</definedName>
    <definedName name="cerca_13_25">#REF!</definedName>
    <definedName name="cerca_15">#REF!</definedName>
    <definedName name="cerca_15_13">#REF!</definedName>
    <definedName name="cerca_15_13_19">#REF!</definedName>
    <definedName name="cerca_15_13_23">#REF!</definedName>
    <definedName name="cerca_15_13_25">#REF!</definedName>
    <definedName name="cerca_15_19">#REF!</definedName>
    <definedName name="cerca_15_23">#REF!</definedName>
    <definedName name="cerca_15_25">#REF!</definedName>
    <definedName name="cerca_19">#REF!</definedName>
    <definedName name="cerca_23">#REF!</definedName>
    <definedName name="cerca_24">#REF!</definedName>
    <definedName name="cerca_24_13">#REF!</definedName>
    <definedName name="cerca_24_13_19">#REF!</definedName>
    <definedName name="cerca_24_13_23">#REF!</definedName>
    <definedName name="cerca_24_13_25">#REF!</definedName>
    <definedName name="cerca_24_19">#REF!</definedName>
    <definedName name="cerca_24_23">#REF!</definedName>
    <definedName name="cerca_24_25">#REF!</definedName>
    <definedName name="cerca_25">#REF!</definedName>
    <definedName name="cesar" localSheetId="4">#REF!</definedName>
    <definedName name="cesar">#REF!</definedName>
    <definedName name="CF" localSheetId="4">#REF!</definedName>
    <definedName name="CF">#REF!</definedName>
    <definedName name="cf2br1" localSheetId="4">#REF!</definedName>
    <definedName name="cf2br1">#REF!</definedName>
    <definedName name="cf2br2" localSheetId="4">#REF!</definedName>
    <definedName name="cf2br2">#REF!</definedName>
    <definedName name="cf2br3">#REF!</definedName>
    <definedName name="cf2br4">#REF!</definedName>
    <definedName name="cf2br5">#REF!</definedName>
    <definedName name="cf2br6">#REF!</definedName>
    <definedName name="cf2br7">#REF!</definedName>
    <definedName name="cf2br8">#REF!</definedName>
    <definedName name="cf2br9">#REF!</definedName>
    <definedName name="cf2c_1">#REF!</definedName>
    <definedName name="cf2c_2">#REF!</definedName>
    <definedName name="cf2c_3">#REF!</definedName>
    <definedName name="cf2c_4">#REF!</definedName>
    <definedName name="cf2c_5">#REF!</definedName>
    <definedName name="cf2c_6">#REF!</definedName>
    <definedName name="cf2c_7">#REF!</definedName>
    <definedName name="cf2c_8">#REF!</definedName>
    <definedName name="cf2c_9">#REF!</definedName>
    <definedName name="cf2d1">#REF!</definedName>
    <definedName name="cf2d2">#REF!</definedName>
    <definedName name="cf2d3">#REF!</definedName>
    <definedName name="cf2d4">#REF!</definedName>
    <definedName name="cf2d5">#REF!</definedName>
    <definedName name="cf2d6">#REF!</definedName>
    <definedName name="cf2d7">#REF!</definedName>
    <definedName name="cf2d8">#REF!</definedName>
    <definedName name="cf2d9">#REF!</definedName>
    <definedName name="cf2esp1">#REF!</definedName>
    <definedName name="cf2esp2">#REF!</definedName>
    <definedName name="cf2esp3">#REF!</definedName>
    <definedName name="cf2esp4">#REF!</definedName>
    <definedName name="cf2esp5">#REF!</definedName>
    <definedName name="cf2esp6">#REF!</definedName>
    <definedName name="cf2esp7">#REF!</definedName>
    <definedName name="cf2esp8">#REF!</definedName>
    <definedName name="cf2esp9">#REF!</definedName>
    <definedName name="cf2kmf_1">#REF!</definedName>
    <definedName name="cf2kmf_2">#REF!</definedName>
    <definedName name="cf2kmf_3">#REF!</definedName>
    <definedName name="cf2kmf_4">#REF!</definedName>
    <definedName name="cf2kmf_5">#REF!</definedName>
    <definedName name="cf2kmf_6">#REF!</definedName>
    <definedName name="cf2kmf_7">#REF!</definedName>
    <definedName name="cf2kmf_8">#REF!</definedName>
    <definedName name="cf2kmf_9">#REF!</definedName>
    <definedName name="cf2kmi_1">#REF!</definedName>
    <definedName name="cf2kmi_2">#REF!</definedName>
    <definedName name="cf2kmi_3">#REF!</definedName>
    <definedName name="cf2kmi_4">#REF!</definedName>
    <definedName name="cf2kmi_5">#REF!</definedName>
    <definedName name="cf2kmi_6">#REF!</definedName>
    <definedName name="cf2kmi_7">#REF!</definedName>
    <definedName name="cf2kmi_8">#REF!</definedName>
    <definedName name="cf2kmi_9">#REF!</definedName>
    <definedName name="cf2l1">#REF!</definedName>
    <definedName name="cf2l2">#REF!</definedName>
    <definedName name="cf2l3">#REF!</definedName>
    <definedName name="cf2l4">#REF!</definedName>
    <definedName name="cf2l5">#REF!</definedName>
    <definedName name="cf2l6">#REF!</definedName>
    <definedName name="cf2l7">#REF!</definedName>
    <definedName name="cf2l8">#REF!</definedName>
    <definedName name="cf2l9">#REF!</definedName>
    <definedName name="cf2larg2">#REF!</definedName>
    <definedName name="cf2larg3">#REF!</definedName>
    <definedName name="cf2larg4">#REF!</definedName>
    <definedName name="cf2larg5">#REF!</definedName>
    <definedName name="cf2larg6">#REF!</definedName>
    <definedName name="cf2larg7">#REF!</definedName>
    <definedName name="cf2larg8">#REF!</definedName>
    <definedName name="cf2larg9">#REF!</definedName>
    <definedName name="cfbr1">#REF!</definedName>
    <definedName name="cfbr2">#REF!</definedName>
    <definedName name="cfbr3">#REF!</definedName>
    <definedName name="cfbr4">#REF!</definedName>
    <definedName name="cfbr5">#REF!</definedName>
    <definedName name="cfbr6">#REF!</definedName>
    <definedName name="cfbr7">#REF!</definedName>
    <definedName name="cfbr8">#REF!</definedName>
    <definedName name="cfbr9">#REF!</definedName>
    <definedName name="cfc_1">#REF!</definedName>
    <definedName name="cfc_2">#REF!</definedName>
    <definedName name="cfc_3">#REF!</definedName>
    <definedName name="cfc_4">#REF!</definedName>
    <definedName name="cfc_5">#REF!</definedName>
    <definedName name="cfc_6">#REF!</definedName>
    <definedName name="cfc_7">#REF!</definedName>
    <definedName name="cfc_8">#REF!</definedName>
    <definedName name="cfc_9">#REF!</definedName>
    <definedName name="CFCG">#REF!</definedName>
    <definedName name="CFCG_1">#REF!</definedName>
    <definedName name="CFCG_2">#REF!</definedName>
    <definedName name="CFCG_3">#REF!</definedName>
    <definedName name="cfesp1">#REF!</definedName>
    <definedName name="cfesp2">#REF!</definedName>
    <definedName name="cfesp3">#REF!</definedName>
    <definedName name="cfesp4">#REF!</definedName>
    <definedName name="cfesp5">#REF!</definedName>
    <definedName name="cfesp6">#REF!</definedName>
    <definedName name="cfesp7">#REF!</definedName>
    <definedName name="cfesp8">#REF!</definedName>
    <definedName name="cfesp9">#REF!</definedName>
    <definedName name="cfkmf_1">#REF!</definedName>
    <definedName name="cfkmf_2">#REF!</definedName>
    <definedName name="cfkmf_3">#REF!</definedName>
    <definedName name="cfkmf_4">#REF!</definedName>
    <definedName name="cfkmf_5">#REF!</definedName>
    <definedName name="cfkmf_6">#REF!</definedName>
    <definedName name="cfkmf_7">#REF!</definedName>
    <definedName name="cfkmf_8">#REF!</definedName>
    <definedName name="cfkmf_9">#REF!</definedName>
    <definedName name="cfkmi_1">#REF!</definedName>
    <definedName name="cfkmi_2">#REF!</definedName>
    <definedName name="cfkmi_3">#REF!</definedName>
    <definedName name="cfkmi_4">#REF!</definedName>
    <definedName name="cfkmi_5">#REF!</definedName>
    <definedName name="cfkmi_6">#REF!</definedName>
    <definedName name="cfkmi_7">#REF!</definedName>
    <definedName name="cfkmi_8">#REF!</definedName>
    <definedName name="cfkmi_9">#REF!</definedName>
    <definedName name="cflarg1">#REF!</definedName>
    <definedName name="cflarg2">#REF!</definedName>
    <definedName name="cflarg3">#REF!</definedName>
    <definedName name="cflarg4">#REF!</definedName>
    <definedName name="cflarg5">#REF!</definedName>
    <definedName name="cflarg6">#REF!</definedName>
    <definedName name="cflarg7">#REF!</definedName>
    <definedName name="cflarg8">#REF!</definedName>
    <definedName name="cflarg9">#REF!</definedName>
    <definedName name="Change" hidden="1">#N/A</definedName>
    <definedName name="Change2" hidden="1">#N/A</definedName>
    <definedName name="Change3" hidden="1">#N/A</definedName>
    <definedName name="Change4" hidden="1">#N/A</definedName>
    <definedName name="ChangeRange" hidden="1">#N/A</definedName>
    <definedName name="ChangeRange2" hidden="1">#N/A</definedName>
    <definedName name="chapa">#REF!</definedName>
    <definedName name="chapa_13">#REF!</definedName>
    <definedName name="chapa_13_19">#REF!</definedName>
    <definedName name="chapa_13_23">#REF!</definedName>
    <definedName name="chapa_13_25">#REF!</definedName>
    <definedName name="chapa_15">#REF!</definedName>
    <definedName name="chapa_15_13">#REF!</definedName>
    <definedName name="chapa_15_13_19">#REF!</definedName>
    <definedName name="chapa_15_13_23">#REF!</definedName>
    <definedName name="chapa_15_13_25">#REF!</definedName>
    <definedName name="chapa_15_19">#REF!</definedName>
    <definedName name="chapa_15_23">#REF!</definedName>
    <definedName name="chapa_15_25">#REF!</definedName>
    <definedName name="chapa_19">#REF!</definedName>
    <definedName name="chapa_23">#REF!</definedName>
    <definedName name="chapa_24">#REF!</definedName>
    <definedName name="chapa_24_13">#REF!</definedName>
    <definedName name="chapa_24_13_19">#REF!</definedName>
    <definedName name="chapa_24_13_23">#REF!</definedName>
    <definedName name="chapa_24_13_25">#REF!</definedName>
    <definedName name="chapa_24_19">#REF!</definedName>
    <definedName name="chapa_24_23">#REF!</definedName>
    <definedName name="chapa_24_25">#REF!</definedName>
    <definedName name="chapa_25">#REF!</definedName>
    <definedName name="chapa16" localSheetId="4">#REF!</definedName>
    <definedName name="chapa16">#REF!</definedName>
    <definedName name="Chave" localSheetId="4" hidden="1">#REF!</definedName>
    <definedName name="Chave" hidden="1">#REF!</definedName>
    <definedName name="Chave1" localSheetId="4" hidden="1">#REF!</definedName>
    <definedName name="Chave1" hidden="1">#REF!</definedName>
    <definedName name="chefeeng">#REF!</definedName>
    <definedName name="chop" localSheetId="4" hidden="1">{"Pèrdues i Guanys analític.Català",#N/A,FALSE,"Català";"Pèrdues i G. analític.castellà",#N/A,FALSE,"Castellà"}</definedName>
    <definedName name="chop" localSheetId="6" hidden="1">{"Pèrdues i Guanys analític.Català",#N/A,FALSE,"Català";"Pèrdues i G. analític.castellà",#N/A,FALSE,"Castellà"}</definedName>
    <definedName name="chop" hidden="1">{"Pèrdues i Guanys analític.Català",#N/A,FALSE,"Català";"Pèrdues i G. analític.castellà",#N/A,FALSE,"Castellà"}</definedName>
    <definedName name="cibr1">#REF!</definedName>
    <definedName name="cibr2">#REF!</definedName>
    <definedName name="cibr3">#REF!</definedName>
    <definedName name="cibr4">#REF!</definedName>
    <definedName name="cibr5">#REF!</definedName>
    <definedName name="cibr6">#REF!</definedName>
    <definedName name="cibr7">#REF!</definedName>
    <definedName name="cibr8">#REF!</definedName>
    <definedName name="cibr9">#REF!</definedName>
    <definedName name="ciesp1">#REF!</definedName>
    <definedName name="ciesp2">#REF!</definedName>
    <definedName name="ciesp3">#REF!</definedName>
    <definedName name="ciesp4">#REF!</definedName>
    <definedName name="ciesp5">#REF!</definedName>
    <definedName name="ciesp6">#REF!</definedName>
    <definedName name="ciesp7">#REF!</definedName>
    <definedName name="ciesp8">#REF!</definedName>
    <definedName name="ciesp9">#REF!</definedName>
    <definedName name="cikmf1">#REF!</definedName>
    <definedName name="cikmf2">#REF!</definedName>
    <definedName name="cikmf3">#REF!</definedName>
    <definedName name="cikmf4">#REF!</definedName>
    <definedName name="cikmf5">#REF!</definedName>
    <definedName name="cikmf6">#REF!</definedName>
    <definedName name="cikmf7">#REF!</definedName>
    <definedName name="cikmf8">#REF!</definedName>
    <definedName name="cikmf9">#REF!</definedName>
    <definedName name="cikmi1">#REF!</definedName>
    <definedName name="cikmi2">#REF!</definedName>
    <definedName name="cikmi3">#REF!</definedName>
    <definedName name="cikmi4">#REF!</definedName>
    <definedName name="cikmi5">#REF!</definedName>
    <definedName name="cikmi6">#REF!</definedName>
    <definedName name="cikmi7">#REF!</definedName>
    <definedName name="cikmi8">#REF!</definedName>
    <definedName name="cikmi9">#REF!</definedName>
    <definedName name="cilar1">#REF!</definedName>
    <definedName name="cilarg2">#REF!</definedName>
    <definedName name="cilarg3">#REF!</definedName>
    <definedName name="cilarg4">#REF!</definedName>
    <definedName name="cilarg5">#REF!</definedName>
    <definedName name="cilarg6">#REF!</definedName>
    <definedName name="cilarg7">#REF!</definedName>
    <definedName name="cilarg8">#REF!</definedName>
    <definedName name="cilarg9">#REF!</definedName>
    <definedName name="CIM">#REF!</definedName>
    <definedName name="CIMENTO">#REF!</definedName>
    <definedName name="CIMENTOBARRA">#REF!</definedName>
    <definedName name="çl">#REF!</definedName>
    <definedName name="Clas" localSheetId="4" hidden="1">MAX(LEN(#REF!))</definedName>
    <definedName name="Clas" hidden="1">MAX(LEN(#REF!))</definedName>
    <definedName name="Class_Equipamentos">#REF!</definedName>
    <definedName name="Class_Equipamentos_1">#REF!</definedName>
    <definedName name="Class_Equipamentos_2">#REF!</definedName>
    <definedName name="Class_Equipamentos_3">#REF!</definedName>
    <definedName name="Class_Mão_de_Obra">#REF!</definedName>
    <definedName name="Class_Mão_de_Obra_1">#REF!</definedName>
    <definedName name="Class_Mão_de_Obra_2">#REF!</definedName>
    <definedName name="Class_Mão_de_Obra_3">#REF!</definedName>
    <definedName name="Class_Materiais">#REF!</definedName>
    <definedName name="Class_Materiais_1">#REF!</definedName>
    <definedName name="Class_Materiais_2">#REF!</definedName>
    <definedName name="Class_Materiais_3">#REF!</definedName>
    <definedName name="CLASSE">#REF!</definedName>
    <definedName name="Cliente" hidden="1">""</definedName>
    <definedName name="Cls" hidden="1">#N/A</definedName>
    <definedName name="CM">#REF!</definedName>
    <definedName name="CM_003">#N/A</definedName>
    <definedName name="CM_003_1">#REF!</definedName>
    <definedName name="CM_202">#N/A</definedName>
    <definedName name="CM_202_1">#REF!</definedName>
    <definedName name="cm_205">#N/A</definedName>
    <definedName name="cm_205_1">#REF!</definedName>
    <definedName name="CM_210">#N/A</definedName>
    <definedName name="CM_210_1">#REF!</definedName>
    <definedName name="CM_211">#N/A</definedName>
    <definedName name="CM_211_1">#REF!</definedName>
    <definedName name="CM_30">#REF!</definedName>
    <definedName name="CM_319">#N/A</definedName>
    <definedName name="CM_319_1">#REF!</definedName>
    <definedName name="CM_320">#N/A</definedName>
    <definedName name="CM_320_1">#REF!</definedName>
    <definedName name="CM_321">#N/A</definedName>
    <definedName name="CM_321_1">#REF!</definedName>
    <definedName name="CM_334">#N/A</definedName>
    <definedName name="CM_334_1">#REF!</definedName>
    <definedName name="CM_335">#N/A</definedName>
    <definedName name="CM_335_1">#REF!</definedName>
    <definedName name="CM_343">#N/A</definedName>
    <definedName name="CM_343_1">#REF!</definedName>
    <definedName name="CM_346">#N/A</definedName>
    <definedName name="CM_346_1">#REF!</definedName>
    <definedName name="CM_405">#N/A</definedName>
    <definedName name="CM_405_1">#REF!</definedName>
    <definedName name="CM_406">#N/A</definedName>
    <definedName name="CM_406_1">#REF!</definedName>
    <definedName name="CM_408">#N/A</definedName>
    <definedName name="CM_408_1">#REF!</definedName>
    <definedName name="CM_413">#N/A</definedName>
    <definedName name="CM_413_1">#REF!</definedName>
    <definedName name="CM_420">#N/A</definedName>
    <definedName name="CM_420_1">#REF!</definedName>
    <definedName name="CM_421">#N/A</definedName>
    <definedName name="CM_421_1">#REF!</definedName>
    <definedName name="CM_601">#N/A</definedName>
    <definedName name="CM_601_1">#REF!</definedName>
    <definedName name="CM_607">#N/A</definedName>
    <definedName name="CM_607_1">#REF!</definedName>
    <definedName name="CM_608">#N/A</definedName>
    <definedName name="CM_608_1">#REF!</definedName>
    <definedName name="CM_609">#N/A</definedName>
    <definedName name="CM_609_1">#REF!</definedName>
    <definedName name="CM_611">#N/A</definedName>
    <definedName name="CM_611_1">#REF!</definedName>
    <definedName name="CM_615">#N/A</definedName>
    <definedName name="CM_615_1">#REF!</definedName>
    <definedName name="CM_616">#N/A</definedName>
    <definedName name="CM_616_1">#REF!</definedName>
    <definedName name="CM_619">#N/A</definedName>
    <definedName name="CM_619_1">#REF!</definedName>
    <definedName name="CM_621">#N/A</definedName>
    <definedName name="CM_621_1">#REF!</definedName>
    <definedName name="CM_702">#N/A</definedName>
    <definedName name="CM_702_1">#REF!</definedName>
    <definedName name="CM_704">#N/A</definedName>
    <definedName name="CM_704_1">#REF!</definedName>
    <definedName name="CM_710">#N/A</definedName>
    <definedName name="CM_710_1">#REF!</definedName>
    <definedName name="CM_905">#N/A</definedName>
    <definedName name="CM_905_1">#REF!</definedName>
    <definedName name="CM_912">#N/A</definedName>
    <definedName name="CM_912_1">#REF!</definedName>
    <definedName name="CM_965">#N/A</definedName>
    <definedName name="CM_965_1">#REF!</definedName>
    <definedName name="CM_969">#N/A</definedName>
    <definedName name="CM_969_1">#REF!</definedName>
    <definedName name="CM_970">#N/A</definedName>
    <definedName name="CM_970_1">#REF!</definedName>
    <definedName name="CM_972">#N/A</definedName>
    <definedName name="CM_972_1">#REF!</definedName>
    <definedName name="CM_973">#N/A</definedName>
    <definedName name="CM_973_1">#REF!</definedName>
    <definedName name="CM_975">#N/A</definedName>
    <definedName name="CM_975_1">#REF!</definedName>
    <definedName name="CM_980">#N/A</definedName>
    <definedName name="CM_980_1">#REF!</definedName>
    <definedName name="cm30_rp">#REF!</definedName>
    <definedName name="CM30ROO">#REF!</definedName>
    <definedName name="CM30W" localSheetId="4">#REF!</definedName>
    <definedName name="CM30W">#REF!</definedName>
    <definedName name="CM30WA" localSheetId="4">#REF!</definedName>
    <definedName name="CM30WA">#REF!</definedName>
    <definedName name="cmbr1" localSheetId="4">#REF!</definedName>
    <definedName name="cmbr1">#REF!</definedName>
    <definedName name="cmbr2" localSheetId="4">#REF!</definedName>
    <definedName name="cmbr2">#REF!</definedName>
    <definedName name="cmbr3">#REF!</definedName>
    <definedName name="cmbr4">#REF!</definedName>
    <definedName name="cmbr5">#REF!</definedName>
    <definedName name="CMIMP">#REF!</definedName>
    <definedName name="cmkmf1">#REF!</definedName>
    <definedName name="cmkmf2">#REF!</definedName>
    <definedName name="cmkmf3">#REF!</definedName>
    <definedName name="cmkmf4">#REF!</definedName>
    <definedName name="cmkmi1">#REF!</definedName>
    <definedName name="cmkmi2">#REF!</definedName>
    <definedName name="cmkmi3">#REF!</definedName>
    <definedName name="cmkmi4">#REF!</definedName>
    <definedName name="cmlarg1">#REF!</definedName>
    <definedName name="cmlarg2">#REF!</definedName>
    <definedName name="cmlarg3">#REF!</definedName>
    <definedName name="cmlarg4">#REF!</definedName>
    <definedName name="CMN">#REF!</definedName>
    <definedName name="CMTOTAL">#REF!</definedName>
    <definedName name="CMW">#REF!</definedName>
    <definedName name="CMWA">#REF!</definedName>
    <definedName name="Cod" hidden="1">#REF!</definedName>
    <definedName name="Cód.">#REF!</definedName>
    <definedName name="cod.1" localSheetId="4">#REF!</definedName>
    <definedName name="cod.1">#REF!</definedName>
    <definedName name="cod.2" localSheetId="4">#REF!</definedName>
    <definedName name="cod.2">#REF!</definedName>
    <definedName name="Cód.3" localSheetId="4">#REF!</definedName>
    <definedName name="Cód.3">#REF!</definedName>
    <definedName name="Cód.4">#REF!</definedName>
    <definedName name="Cód.Equip." localSheetId="4">#REF!</definedName>
    <definedName name="Cód.Equip.">#REF!</definedName>
    <definedName name="Cód.SER">#REF!</definedName>
    <definedName name="Cód.serv." localSheetId="4">#REF!</definedName>
    <definedName name="Cód.serv.">#REF!</definedName>
    <definedName name="cod_automóvel">#REF!</definedName>
    <definedName name="cod_balizador">#REF!</definedName>
    <definedName name="cod_brp">#REF!</definedName>
    <definedName name="cod_bueiros">#REF!</definedName>
    <definedName name="cod_caibro">#REF!</definedName>
    <definedName name="cod_cap20_mbuq">#REF!</definedName>
    <definedName name="cod_capa_selante">#REF!</definedName>
    <definedName name="cod_capaf">#REF!</definedName>
    <definedName name="cod_capaq">#REF!</definedName>
    <definedName name="cod_capina_manual">#REF!</definedName>
    <definedName name="cod_cerca">#REF!</definedName>
    <definedName name="cod_chapa">#REF!</definedName>
    <definedName name="cod_cm30_rp">#REF!</definedName>
    <definedName name="cod_conc_ciclópico">#REF!</definedName>
    <definedName name="cod_concreto_cimento">#REF!</definedName>
    <definedName name="cod_correção_defeito">#REF!</definedName>
    <definedName name="cod_desobstrução">#REF!</definedName>
    <definedName name="cod_drenagem">#REF!</definedName>
    <definedName name="cod_formas">#REF!</definedName>
    <definedName name="cod_fresagem">#REF!</definedName>
    <definedName name="cod_lama_asf_fina">#REF!</definedName>
    <definedName name="cod_limp_ponte">#REF!</definedName>
    <definedName name="cod_limpeza_placa">#REF!</definedName>
    <definedName name="cod_parafuso_1">#REF!</definedName>
    <definedName name="cod_parafuso_4">#REF!</definedName>
    <definedName name="cod_pedra_arrumada">#REF!</definedName>
    <definedName name="cod_pedra_jogada">#REF!</definedName>
    <definedName name="cod_película">#REF!</definedName>
    <definedName name="cod_pintura">#REF!</definedName>
    <definedName name="cod_q_caiação">#REF!</definedName>
    <definedName name="cod_recomp_defensa">#REF!</definedName>
    <definedName name="cod_recomp_guarda_corpo">#REF!</definedName>
    <definedName name="cod_recomp_manual">#REF!</definedName>
    <definedName name="cod_recomp_mecanizada">#REF!</definedName>
    <definedName name="cod_recomp_placa">#REF!</definedName>
    <definedName name="cod_remendo_profundo">#REF!</definedName>
    <definedName name="cod_revest_veg">#REF!</definedName>
    <definedName name="cod_rl1c_lama">#REF!</definedName>
    <definedName name="cod_rm1c_mbb">#REF!</definedName>
    <definedName name="cod_rm1c_mbuf">#REF!</definedName>
    <definedName name="cod_roçada_colonião">#REF!</definedName>
    <definedName name="cod_roçada_manual">#REF!</definedName>
    <definedName name="cod_roçada_mecanizada">#REF!</definedName>
    <definedName name="cod_rr1c_pintura">#REF!</definedName>
    <definedName name="cod_rr1c_tb">#REF!</definedName>
    <definedName name="cod_rr2c_capa">#REF!</definedName>
    <definedName name="cod_rr2c_tratamento">#REF!</definedName>
    <definedName name="cod_sarjeta_meio_fio">#REF!</definedName>
    <definedName name="cod_scotchlite">#REF!</definedName>
    <definedName name="cod_sinalização_horiz">#REF!</definedName>
    <definedName name="cod_tacha_bid">#REF!</definedName>
    <definedName name="cod_tacha_mono">#REF!</definedName>
    <definedName name="cod_tachão_bid">#REF!</definedName>
    <definedName name="cod_tachão_mono">#REF!</definedName>
    <definedName name="cod_tapa_buraco">#REF!</definedName>
    <definedName name="cod_tinta">#REF!</definedName>
    <definedName name="cod_totalbetoneira">#REF!</definedName>
    <definedName name="cod_totalmistfrio">#REF!</definedName>
    <definedName name="cod_totalmistquente">#REF!</definedName>
    <definedName name="cod_tr_cap20_mbuq">#REF!</definedName>
    <definedName name="cod_tr_cm30_rp">#REF!</definedName>
    <definedName name="cod_tr_rm1c_mbb">#REF!</definedName>
    <definedName name="cod_tr_rm1c_mbuf">#REF!</definedName>
    <definedName name="cod_tr_rr1ctb">#REF!</definedName>
    <definedName name="cod_tr_rr2c_capa">#REF!</definedName>
    <definedName name="cod_tr_rr2c_tratamento">#REF!</definedName>
    <definedName name="cod_tr_rric_pintura">#REF!</definedName>
    <definedName name="cod_transporte_carroceria">#REF!</definedName>
    <definedName name="cod_transporte_comercial">#REF!</definedName>
    <definedName name="cod_transporte_especial">#REF!</definedName>
    <definedName name="cod_tratamento">#REF!</definedName>
    <definedName name="cod_travessas">#REF!</definedName>
    <definedName name="cod_trrl1c_lama">#REF!</definedName>
    <definedName name="cod_trrr1c_pintura">#REF!</definedName>
    <definedName name="Codigo" localSheetId="4" hidden="1">#REF!</definedName>
    <definedName name="Codigo" hidden="1">#REF!</definedName>
    <definedName name="Código" localSheetId="4">#REF!</definedName>
    <definedName name="Código">#REF!</definedName>
    <definedName name="CÓDIGO_serviço">OFFSET(#REF!,0,0,COUNTA(#REF!),1)</definedName>
    <definedName name="CODOR1">#REF!</definedName>
    <definedName name="CODOR15">#REF!</definedName>
    <definedName name="CODOR17">#REF!</definedName>
    <definedName name="CODOR18">#REF!</definedName>
    <definedName name="CODOR19">#REF!</definedName>
    <definedName name="CODOR2">#REF!</definedName>
    <definedName name="CODOR3">#REF!</definedName>
    <definedName name="CODOR4">#REF!</definedName>
    <definedName name="CODOR5">#REF!</definedName>
    <definedName name="CODOR6">#REF!</definedName>
    <definedName name="CODOR7">#REF!</definedName>
    <definedName name="CODOR8">#REF!</definedName>
    <definedName name="CODOR9">#REF!</definedName>
    <definedName name="COEFCUSIND">#REF!</definedName>
    <definedName name="Col">#REF!</definedName>
    <definedName name="Coluna" localSheetId="4" hidden="1">#REF!</definedName>
    <definedName name="Coluna" hidden="1">#REF!</definedName>
    <definedName name="Comp" localSheetId="4" hidden="1">#REF!</definedName>
    <definedName name="Comp" hidden="1">#REF!</definedName>
    <definedName name="Comp_Área_Vol.">#REF!</definedName>
    <definedName name="Comp_Área_Vol._25">#REF!</definedName>
    <definedName name="compeqp">#REF!</definedName>
    <definedName name="compeqp_1">#REF!</definedName>
    <definedName name="complementares">#REF!</definedName>
    <definedName name="complementares_1">#REF!</definedName>
    <definedName name="complementares_2">#REF!</definedName>
    <definedName name="complementares_3">#REF!</definedName>
    <definedName name="complementares_4">#REF!</definedName>
    <definedName name="COMPLETO">#N/A</definedName>
    <definedName name="COMPOSICAO">#N/A</definedName>
    <definedName name="COMPOSICAO_1">#REF!</definedName>
    <definedName name="Composição_do_BDI">#REF!</definedName>
    <definedName name="Composição_do_BDI_1">#REF!</definedName>
    <definedName name="Composição_do_BDI_2">#REF!</definedName>
    <definedName name="Composição_do_BDI_3">#REF!</definedName>
    <definedName name="comprimento">#REF!</definedName>
    <definedName name="con">#REF!</definedName>
    <definedName name="CONC" localSheetId="4">#REF!</definedName>
    <definedName name="CONC">#REF!</definedName>
    <definedName name="conc_ciclópico">#REF!</definedName>
    <definedName name="Conc_Magro_Bloco">2.303</definedName>
    <definedName name="concreto_cimento">#REF!</definedName>
    <definedName name="Condição_Cerca" localSheetId="4">#REF!</definedName>
    <definedName name="Condição_Cerca">#REF!</definedName>
    <definedName name="Condição_Defensa" localSheetId="4">#REF!</definedName>
    <definedName name="Condição_Defensa">#REF!</definedName>
    <definedName name="Condição_Descida" localSheetId="4">#REF!</definedName>
    <definedName name="Condição_Descida">#REF!</definedName>
    <definedName name="Condição_Entrada">#REF!</definedName>
    <definedName name="Condição_MeioFio">#REF!</definedName>
    <definedName name="Condição_OAC">#REF!</definedName>
    <definedName name="Condição_Sarjeta">#REF!</definedName>
    <definedName name="Condição_Sinal_Vertical">#REF!</definedName>
    <definedName name="Condição_Tacha">#REF!</definedName>
    <definedName name="Condição_Valeta">#REF!</definedName>
    <definedName name="CondiçãoDispositivoLateralOAE">#REF!</definedName>
    <definedName name="CondiçãoNãoOAC">#REF!</definedName>
    <definedName name="CondiçãoOAC">#REF!</definedName>
    <definedName name="CONS">#REF!</definedName>
    <definedName name="cons_açogc">#REF!</definedName>
    <definedName name="cons_arame">#REF!</definedName>
    <definedName name="cons_areia_mbuf">#REF!</definedName>
    <definedName name="cons_areia_mbuq">#REF!</definedName>
    <definedName name="cons_areiaarg16">#REF!</definedName>
    <definedName name="cons_areiab" localSheetId="4">#REF!</definedName>
    <definedName name="cons_areiab">#REF!</definedName>
    <definedName name="cons_areiacc" localSheetId="4">#REF!</definedName>
    <definedName name="cons_areiacc">#REF!</definedName>
    <definedName name="cons_areiaccim" localSheetId="4">#REF!</definedName>
    <definedName name="cons_areiaccim">#REF!</definedName>
    <definedName name="cons_areiacs">#REF!</definedName>
    <definedName name="cons_areiagc">#REF!</definedName>
    <definedName name="cons_areiala34">#REF!</definedName>
    <definedName name="cons_areialf">#REF!</definedName>
    <definedName name="cons_areiambb">#REF!</definedName>
    <definedName name="cons_areiat080">#REF!</definedName>
    <definedName name="cons_areiat1">#REF!</definedName>
    <definedName name="cons_at080">#REF!</definedName>
    <definedName name="cons_at1">#REF!</definedName>
    <definedName name="cons_brita_mbuf">#REF!</definedName>
    <definedName name="cons_brita_mbuq">#REF!</definedName>
    <definedName name="cons_britab">#REF!</definedName>
    <definedName name="cons_britacc">#REF!</definedName>
    <definedName name="cons_britaccim">#REF!</definedName>
    <definedName name="cons_britagc">#REF!</definedName>
    <definedName name="cons_britala34">#REF!</definedName>
    <definedName name="cons_britalf">#REF!</definedName>
    <definedName name="cons_britambb">#REF!</definedName>
    <definedName name="cons_britat080">#REF!</definedName>
    <definedName name="cons_britat1">#REF!</definedName>
    <definedName name="cons_britatsd">#REF!</definedName>
    <definedName name="cons_britatss">#REF!</definedName>
    <definedName name="cons_caibro" localSheetId="4">#REF!</definedName>
    <definedName name="cons_caibro">#REF!</definedName>
    <definedName name="cons_caibro_13">#REF!</definedName>
    <definedName name="cons_caibro_26">#REF!</definedName>
    <definedName name="cons_caibro_33">#REF!</definedName>
    <definedName name="cons_caibro_5">#REF!</definedName>
    <definedName name="cons_caibro_6">#REF!</definedName>
    <definedName name="cons_caibro_7">#REF!</definedName>
    <definedName name="cons_caibro_8">#REF!</definedName>
    <definedName name="cons_caibro_9">#REF!</definedName>
    <definedName name="cons_chapa16">#REF!</definedName>
    <definedName name="cons_chapa16_13">#REF!</definedName>
    <definedName name="cons_chapa16_26">#REF!</definedName>
    <definedName name="cons_chapa16_33">#REF!</definedName>
    <definedName name="cons_chapa16_5">#REF!</definedName>
    <definedName name="cons_chapa16_6">#REF!</definedName>
    <definedName name="cons_chapa16_7">#REF!</definedName>
    <definedName name="cons_chapa16_8">#REF!</definedName>
    <definedName name="cons_chapa16_9">#REF!</definedName>
    <definedName name="cons_cimentoarg16">#REF!</definedName>
    <definedName name="cons_cimentocc" localSheetId="4">#REF!</definedName>
    <definedName name="cons_cimentocc">#REF!</definedName>
    <definedName name="cons_cimentoccim" localSheetId="4">#REF!</definedName>
    <definedName name="cons_cimentoccim">#REF!</definedName>
    <definedName name="cons_cimgc" localSheetId="4">#REF!</definedName>
    <definedName name="cons_cimgc">#REF!</definedName>
    <definedName name="cons_cs_rr2c">#REF!</definedName>
    <definedName name="cons_cs_rr2cp">#REF!</definedName>
    <definedName name="cons_ct080">#REF!</definedName>
    <definedName name="cons_ct1">#REF!</definedName>
    <definedName name="cons_ferrod">#REF!</definedName>
    <definedName name="cons_filler_mbuq">#REF!</definedName>
    <definedName name="cons_formac">#REF!</definedName>
    <definedName name="cons_formag">#REF!</definedName>
    <definedName name="cons_format">#REF!</definedName>
    <definedName name="cons_gast">#REF!</definedName>
    <definedName name="cons_gast_13">#REF!</definedName>
    <definedName name="cons_gast_26">#REF!</definedName>
    <definedName name="cons_gast_33">#REF!</definedName>
    <definedName name="cons_gast_5">#REF!</definedName>
    <definedName name="cons_gast_6">#REF!</definedName>
    <definedName name="cons_gast_7">#REF!</definedName>
    <definedName name="cons_gast_8">#REF!</definedName>
    <definedName name="cons_gast_9">#REF!</definedName>
    <definedName name="cons_imp_cm30">#REF!</definedName>
    <definedName name="cons_imp_cm30_13">#REF!</definedName>
    <definedName name="cons_imp_cm30_26">#REF!</definedName>
    <definedName name="cons_imp_cm30_33">#REF!</definedName>
    <definedName name="cons_imp_cm30_5">#REF!</definedName>
    <definedName name="cons_imp_cm30_6">#REF!</definedName>
    <definedName name="cons_imp_cm30_7">#REF!</definedName>
    <definedName name="cons_imp_cm30_8">#REF!</definedName>
    <definedName name="cons_imp_cm30_9">#REF!</definedName>
    <definedName name="cons_la34_rl1c">#REF!</definedName>
    <definedName name="cons_laf_rl1c">#REF!</definedName>
    <definedName name="cons_leivas">#REF!</definedName>
    <definedName name="cons_mb_rm1c">#REF!</definedName>
    <definedName name="cons_mb_rm1c_13">#REF!</definedName>
    <definedName name="cons_mb_rm1c_26">#REF!</definedName>
    <definedName name="cons_mb_rm1c_33">#REF!</definedName>
    <definedName name="cons_mb_rm1c_5">#REF!</definedName>
    <definedName name="cons_mb_rm1c_6">#REF!</definedName>
    <definedName name="cons_mb_rm1c_7">#REF!</definedName>
    <definedName name="cons_mb_rm1c_8">#REF!</definedName>
    <definedName name="cons_mb_rm1c_9">#REF!</definedName>
    <definedName name="cons_mf_rm1c">#REF!</definedName>
    <definedName name="cons_mouraod12">#REF!</definedName>
    <definedName name="cons_mouraod9">#REF!</definedName>
    <definedName name="cons_mq_cap20">#REF!</definedName>
    <definedName name="cons_mq_cap20_13">#REF!</definedName>
    <definedName name="cons_mq_cap20_26">#REF!</definedName>
    <definedName name="cons_mq_cap20_33">#REF!</definedName>
    <definedName name="cons_mq_cap20_5">#REF!</definedName>
    <definedName name="cons_mq_cap20_6">#REF!</definedName>
    <definedName name="cons_mq_cap20_7">#REF!</definedName>
    <definedName name="cons_mq_cap20_8">#REF!</definedName>
    <definedName name="cons_mq_cap20_9">#REF!</definedName>
    <definedName name="cons_mq_cap5070">#REF!</definedName>
    <definedName name="cons_paraf15" localSheetId="4">#REF!</definedName>
    <definedName name="cons_paraf15">#REF!</definedName>
    <definedName name="cons_paraf15_13">#REF!</definedName>
    <definedName name="cons_paraf15_26">#REF!</definedName>
    <definedName name="cons_paraf15_33">#REF!</definedName>
    <definedName name="cons_paraf15_5">#REF!</definedName>
    <definedName name="cons_paraf15_6">#REF!</definedName>
    <definedName name="cons_paraf15_7">#REF!</definedName>
    <definedName name="cons_paraf15_8">#REF!</definedName>
    <definedName name="cons_paraf15_9">#REF!</definedName>
    <definedName name="cons_paraf4">#REF!</definedName>
    <definedName name="cons_paraf4_13">#REF!</definedName>
    <definedName name="cons_paraf4_26">#REF!</definedName>
    <definedName name="cons_paraf4_33">#REF!</definedName>
    <definedName name="cons_paraf4_5">#REF!</definedName>
    <definedName name="cons_paraf4_6">#REF!</definedName>
    <definedName name="cons_paraf4_7">#REF!</definedName>
    <definedName name="cons_paraf4_8">#REF!</definedName>
    <definedName name="cons_paraf4_9">#REF!</definedName>
    <definedName name="cons_pedraarrumada">#REF!</definedName>
    <definedName name="cons_pedrajogada">#REF!</definedName>
    <definedName name="cons_pedramcc">#REF!</definedName>
    <definedName name="cons_pedriscocs">#REF!</definedName>
    <definedName name="cons_plcd_rr1c">#REF!</definedName>
    <definedName name="cons_plcd_rr1c_13">#REF!</definedName>
    <definedName name="cons_plcd_rr1c_26">#REF!</definedName>
    <definedName name="cons_plcd_rr1c_33">#REF!</definedName>
    <definedName name="cons_plcd_rr1c_5">#REF!</definedName>
    <definedName name="cons_plcd_rr1c_6">#REF!</definedName>
    <definedName name="cons_plcd_rr1c_7">#REF!</definedName>
    <definedName name="cons_plcd_rr1c_8">#REF!</definedName>
    <definedName name="cons_plcd_rr1c_9">#REF!</definedName>
    <definedName name="cons_plmf_rr1c">#REF!</definedName>
    <definedName name="cons_plmq_rr1c">#REF!</definedName>
    <definedName name="cons_plmq_rr1c_13">#REF!</definedName>
    <definedName name="cons_plmq_rr1c_26">#REF!</definedName>
    <definedName name="cons_plmq_rr1c_33">#REF!</definedName>
    <definedName name="cons_plmq_rr1c_5">#REF!</definedName>
    <definedName name="cons_plmq_rr1c_6">#REF!</definedName>
    <definedName name="cons_plmq_rr1c_7">#REF!</definedName>
    <definedName name="cons_plmq_rr1c_8">#REF!</definedName>
    <definedName name="cons_plmq_rr1c_9">#REF!</definedName>
    <definedName name="cons_pltb_rr1c">#REF!</definedName>
    <definedName name="cons_pltb_rr1c_13">#REF!</definedName>
    <definedName name="cons_pltb_rr1c_26">#REF!</definedName>
    <definedName name="cons_pltb_rr1c_33">#REF!</definedName>
    <definedName name="cons_pltb_rr1c_5">#REF!</definedName>
    <definedName name="cons_pltb_rr1c_6">#REF!</definedName>
    <definedName name="cons_pltb_rr1c_7">#REF!</definedName>
    <definedName name="cons_pltb_rr1c_8">#REF!</definedName>
    <definedName name="cons_pltb_rr1c_9">#REF!</definedName>
    <definedName name="cons_prle">#REF!</definedName>
    <definedName name="cons_prle_13">#REF!</definedName>
    <definedName name="cons_prle_26">#REF!</definedName>
    <definedName name="cons_prle_33">#REF!</definedName>
    <definedName name="cons_prle_5">#REF!</definedName>
    <definedName name="cons_prle_6">#REF!</definedName>
    <definedName name="cons_prle_7">#REF!</definedName>
    <definedName name="cons_prle_8">#REF!</definedName>
    <definedName name="cons_prle_9">#REF!</definedName>
    <definedName name="cons_prli">#REF!</definedName>
    <definedName name="cons_prli_13">#REF!</definedName>
    <definedName name="cons_prli_26">#REF!</definedName>
    <definedName name="cons_prli_33">#REF!</definedName>
    <definedName name="cons_prli_5">#REF!</definedName>
    <definedName name="cons_prli_6">#REF!</definedName>
    <definedName name="cons_prli_7">#REF!</definedName>
    <definedName name="cons_prli_8">#REF!</definedName>
    <definedName name="cons_prli_9">#REF!</definedName>
    <definedName name="cons_rl1c">#REF!</definedName>
    <definedName name="cons_rl1c_13">#REF!</definedName>
    <definedName name="cons_rl1c_13_19">#REF!</definedName>
    <definedName name="cons_rl1c_13_23">#REF!</definedName>
    <definedName name="cons_rl1c_13_25">#REF!</definedName>
    <definedName name="cons_rl1c_19">#REF!</definedName>
    <definedName name="cons_rl1c_23">#REF!</definedName>
    <definedName name="cons_rl1c_24">#REF!</definedName>
    <definedName name="cons_rl1c_24_13">#REF!</definedName>
    <definedName name="cons_rl1c_24_13_19">#REF!</definedName>
    <definedName name="cons_rl1c_24_13_23">#REF!</definedName>
    <definedName name="cons_rl1c_24_13_25">#REF!</definedName>
    <definedName name="cons_rl1c_24_19">#REF!</definedName>
    <definedName name="cons_rl1c_24_23">#REF!</definedName>
    <definedName name="cons_rl1c_24_25">#REF!</definedName>
    <definedName name="cons_rl1c_25">#REF!</definedName>
    <definedName name="cons_rl1cmicro15">#REF!</definedName>
    <definedName name="cons_rm1c">#REF!</definedName>
    <definedName name="cons_rm1c_13">#REF!</definedName>
    <definedName name="cons_rm1c_13_19">#REF!</definedName>
    <definedName name="cons_rm1c_13_23">#REF!</definedName>
    <definedName name="cons_rm1c_13_25">#REF!</definedName>
    <definedName name="cons_rm1c_19">#REF!</definedName>
    <definedName name="cons_rm1c_23">#REF!</definedName>
    <definedName name="cons_rm1c_24">#REF!</definedName>
    <definedName name="cons_rm1c_24_13">#REF!</definedName>
    <definedName name="cons_rm1c_24_13_19">#REF!</definedName>
    <definedName name="cons_rm1c_24_13_23">#REF!</definedName>
    <definedName name="cons_rm1c_24_13_25">#REF!</definedName>
    <definedName name="cons_rm1c_24_19">#REF!</definedName>
    <definedName name="cons_rm1c_24_23">#REF!</definedName>
    <definedName name="cons_rm1c_24_25">#REF!</definedName>
    <definedName name="cons_rm1c_25">#REF!</definedName>
    <definedName name="cons_solorma" localSheetId="4">#REF!</definedName>
    <definedName name="cons_solorma">#REF!</definedName>
    <definedName name="cons_tinta" localSheetId="4">#REF!</definedName>
    <definedName name="cons_tinta">#REF!</definedName>
    <definedName name="cons_tinta_13">#REF!</definedName>
    <definedName name="cons_tinta_26">#REF!</definedName>
    <definedName name="cons_tinta_33">#REF!</definedName>
    <definedName name="cons_tinta_5">#REF!</definedName>
    <definedName name="cons_tinta_6">#REF!</definedName>
    <definedName name="cons_tinta_7">#REF!</definedName>
    <definedName name="cons_tinta_8">#REF!</definedName>
    <definedName name="cons_tinta_9">#REF!</definedName>
    <definedName name="cons_tsd_rr2c">#REF!</definedName>
    <definedName name="cons_tss_rr2c">#REF!</definedName>
    <definedName name="cons_tss_rr2c_13">#REF!</definedName>
    <definedName name="cons_tss_rr2c_26">#REF!</definedName>
    <definedName name="cons_tss_rr2c_33">#REF!</definedName>
    <definedName name="cons_tss_rr2c_5">#REF!</definedName>
    <definedName name="cons_tss_rr2c_6">#REF!</definedName>
    <definedName name="cons_tss_rr2c_7">#REF!</definedName>
    <definedName name="cons_tss_rr2c_8">#REF!</definedName>
    <definedName name="cons_tss_rr2c_9">#REF!</definedName>
    <definedName name="CONSER">#REF!</definedName>
    <definedName name="conservação">#REF!</definedName>
    <definedName name="Consórcio_RDC_IV_Sitran_Strata" localSheetId="4">#REF!</definedName>
    <definedName name="Consórcio_RDC_IV_Sitran_Strata">#REF!</definedName>
    <definedName name="consrl1c_micro20">#REF!</definedName>
    <definedName name="CONSUMO">#REF!</definedName>
    <definedName name="consumo.2" localSheetId="4">#REF!</definedName>
    <definedName name="consumo.2">#REF!</definedName>
    <definedName name="Consumodemateriais">#N/A</definedName>
    <definedName name="Consumodemateriais___0">#N/A</definedName>
    <definedName name="Consumodemateriais_1">#NAME?</definedName>
    <definedName name="Consumodemateriais_14">#N/A</definedName>
    <definedName name="Consumodemateriais_18">#N/A</definedName>
    <definedName name="Consumodemateriais_19">#N/A</definedName>
    <definedName name="Consumodemateriais_2">#N/A</definedName>
    <definedName name="Consumodemateriais_20">#N/A</definedName>
    <definedName name="Consumodemateriais_22">#N/A</definedName>
    <definedName name="CONT" localSheetId="4">#REF!</definedName>
    <definedName name="CONT">#REF!</definedName>
    <definedName name="CONT_CANTEIRO" localSheetId="4">#REF!</definedName>
    <definedName name="CONT_CANTEIRO">#REF!</definedName>
    <definedName name="CONTA">#N/A</definedName>
    <definedName name="CONTR">#REF!</definedName>
    <definedName name="contrato">#REF!</definedName>
    <definedName name="contrato_10">#REF!</definedName>
    <definedName name="contrato_13">#REF!</definedName>
    <definedName name="contrato_42" localSheetId="4">#REF!</definedName>
    <definedName name="contrato_42">#REF!</definedName>
    <definedName name="contrato_9">#REF!</definedName>
    <definedName name="controle" localSheetId="4" hidden="1">{"'Plan1 (2)'!$A$5:$F$63"}</definedName>
    <definedName name="controle" localSheetId="6" hidden="1">{"'Plan1 (2)'!$A$5:$F$63"}</definedName>
    <definedName name="controle" hidden="1">{"'Plan1 (2)'!$A$5:$F$63"}</definedName>
    <definedName name="COONSUMO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ONSUMO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cordefmisbet">#REF!</definedName>
    <definedName name="cordefmisbet_13">#REF!</definedName>
    <definedName name="cordefmisbet_13_19">#REF!</definedName>
    <definedName name="cordefmisbet_13_23">#REF!</definedName>
    <definedName name="cordefmisbet_13_25">#REF!</definedName>
    <definedName name="cordefmisbet_15">#REF!</definedName>
    <definedName name="cordefmisbet_15_13">#REF!</definedName>
    <definedName name="cordefmisbet_15_13_19">#REF!</definedName>
    <definedName name="cordefmisbet_15_13_23">#REF!</definedName>
    <definedName name="cordefmisbet_15_13_25">#REF!</definedName>
    <definedName name="cordefmisbet_15_19">#REF!</definedName>
    <definedName name="cordefmisbet_15_23">#REF!</definedName>
    <definedName name="cordefmisbet_15_25">#REF!</definedName>
    <definedName name="cordefmisbet_19">#REF!</definedName>
    <definedName name="cordefmisbet_23">#REF!</definedName>
    <definedName name="cordefmisbet_24">#REF!</definedName>
    <definedName name="cordefmisbet_24_13">#REF!</definedName>
    <definedName name="cordefmisbet_24_13_19">#REF!</definedName>
    <definedName name="cordefmisbet_24_13_23">#REF!</definedName>
    <definedName name="cordefmisbet_24_13_25">#REF!</definedName>
    <definedName name="cordefmisbet_24_19">#REF!</definedName>
    <definedName name="cordefmisbet_24_23">#REF!</definedName>
    <definedName name="cordefmisbet_24_25">#REF!</definedName>
    <definedName name="cordefmisbet_25">#REF!</definedName>
    <definedName name="corpo" localSheetId="4">#REF!</definedName>
    <definedName name="corpo">#REF!</definedName>
    <definedName name="Corpus" localSheetId="4">#REF!+60</definedName>
    <definedName name="Corpus" localSheetId="15">#REF!+60</definedName>
    <definedName name="Corpus" localSheetId="12">#REF!+60</definedName>
    <definedName name="Corpus">#REF!+60</definedName>
    <definedName name="correção_defeito">#REF!</definedName>
    <definedName name="Cortes" localSheetId="4">#REF!</definedName>
    <definedName name="Cortes">#REF!</definedName>
    <definedName name="cost_of_debt" localSheetId="4">#REF!</definedName>
    <definedName name="cost_of_debt">#REF!</definedName>
    <definedName name="CpuAux" localSheetId="4" hidden="1">#REF!</definedName>
    <definedName name="CpuAux" hidden="1">#REF!</definedName>
    <definedName name="CPUBET">#REF!</definedName>
    <definedName name="CPUOAC">#REF!</definedName>
    <definedName name="CPUOAE">#REF!</definedName>
    <definedName name="CPUPAV">#REF!</definedName>
    <definedName name="CPUs" localSheetId="4" hidden="1">#REF!</definedName>
    <definedName name="CPUs" hidden="1">#REF!</definedName>
    <definedName name="CPUSERCOMPL">#REF!</definedName>
    <definedName name="CPUSIN">#REF!</definedName>
    <definedName name="CPUTER">#REF!</definedName>
    <definedName name="CPUVEIC">#REF!</definedName>
    <definedName name="cq2br1">#REF!</definedName>
    <definedName name="cq2br2">#REF!</definedName>
    <definedName name="cq2br3">#REF!</definedName>
    <definedName name="cq2br4">#REF!</definedName>
    <definedName name="cq2br5">#REF!</definedName>
    <definedName name="cq2br6">#REF!</definedName>
    <definedName name="cq2br7">#REF!</definedName>
    <definedName name="cq2br8">#REF!</definedName>
    <definedName name="cq2br9">#REF!</definedName>
    <definedName name="cq2d1">#REF!</definedName>
    <definedName name="cq2d2">#REF!</definedName>
    <definedName name="cq2d3">#REF!</definedName>
    <definedName name="cq2d4">#REF!</definedName>
    <definedName name="cq2d5">#REF!</definedName>
    <definedName name="cq2d6">#REF!</definedName>
    <definedName name="cq2d7">#REF!</definedName>
    <definedName name="cq2d8">#REF!</definedName>
    <definedName name="cq2d9">#REF!</definedName>
    <definedName name="cq2esp1">#REF!</definedName>
    <definedName name="cq2esp2">#REF!</definedName>
    <definedName name="cq2esp3">#REF!</definedName>
    <definedName name="cq2esp4">#REF!</definedName>
    <definedName name="cq2esp5">#REF!</definedName>
    <definedName name="cq2esp6">#REF!</definedName>
    <definedName name="cq2esp7">#REF!</definedName>
    <definedName name="cq2esp8">#REF!</definedName>
    <definedName name="cq2esp9">#REF!</definedName>
    <definedName name="cq2kmf_1">#REF!</definedName>
    <definedName name="cq2kmf_2">#REF!</definedName>
    <definedName name="cq2kmf_3">#REF!</definedName>
    <definedName name="cq2kmf_4">#REF!</definedName>
    <definedName name="cq2kmf_5">#REF!</definedName>
    <definedName name="cq2kmf_6">#REF!</definedName>
    <definedName name="cq2kmf_7">#REF!</definedName>
    <definedName name="cq2kmf_8">#REF!</definedName>
    <definedName name="cq2kmf_9">#REF!</definedName>
    <definedName name="cq2kmi_1">#REF!</definedName>
    <definedName name="cq2kmi_2">#REF!</definedName>
    <definedName name="cq2kmi_3">#REF!</definedName>
    <definedName name="cq2kmi_4">#REF!</definedName>
    <definedName name="cq2kmi_5">#REF!</definedName>
    <definedName name="cq2kmi_6">#REF!</definedName>
    <definedName name="cq2kmi_7">#REF!</definedName>
    <definedName name="cq2kmi_8">#REF!</definedName>
    <definedName name="cq2kmi_9">#REF!</definedName>
    <definedName name="cq2l1">#REF!</definedName>
    <definedName name="cq2l2">#REF!</definedName>
    <definedName name="cq2l3">#REF!</definedName>
    <definedName name="cq2l4">#REF!</definedName>
    <definedName name="cq2l5">#REF!</definedName>
    <definedName name="cq2l6">#REF!</definedName>
    <definedName name="cq2l7">#REF!</definedName>
    <definedName name="cq2l8">#REF!</definedName>
    <definedName name="cq2l9">#REF!</definedName>
    <definedName name="cq2larg1">#REF!</definedName>
    <definedName name="cq2larg2">#REF!</definedName>
    <definedName name="cq2larg3">#REF!</definedName>
    <definedName name="cq2larg4">#REF!</definedName>
    <definedName name="cq2larg5">#REF!</definedName>
    <definedName name="cq2larg6">#REF!</definedName>
    <definedName name="cq2larg7">#REF!</definedName>
    <definedName name="cq2larg8">#REF!</definedName>
    <definedName name="cq2larg9">#REF!</definedName>
    <definedName name="cqbr1">#REF!</definedName>
    <definedName name="cqbr2">#REF!</definedName>
    <definedName name="cqbr3">#REF!</definedName>
    <definedName name="cqbr4">#REF!</definedName>
    <definedName name="cqbr5">#REF!</definedName>
    <definedName name="cqbr6">#REF!</definedName>
    <definedName name="cqbr7">#REF!</definedName>
    <definedName name="cqbr8">#REF!</definedName>
    <definedName name="cqbr9">#REF!</definedName>
    <definedName name="cqc_1">#REF!</definedName>
    <definedName name="cqc_2">#REF!</definedName>
    <definedName name="cqc_3">#REF!</definedName>
    <definedName name="cqc_4">#REF!</definedName>
    <definedName name="cqc_5">#REF!</definedName>
    <definedName name="cqc_6">#REF!</definedName>
    <definedName name="cqc_7">#REF!</definedName>
    <definedName name="cqc_8">#REF!</definedName>
    <definedName name="cqc_9">#REF!</definedName>
    <definedName name="cqesp1">#REF!</definedName>
    <definedName name="cqesp2">#REF!</definedName>
    <definedName name="cqesp3">#REF!</definedName>
    <definedName name="cqesp4">#REF!</definedName>
    <definedName name="cqesp5">#REF!</definedName>
    <definedName name="cqesp6">#REF!</definedName>
    <definedName name="cqesp7">#REF!</definedName>
    <definedName name="cqesp8">#REF!</definedName>
    <definedName name="cqesp9">#REF!</definedName>
    <definedName name="cqkmf_1">#REF!</definedName>
    <definedName name="cqkmf_2">#REF!</definedName>
    <definedName name="cqkmf_3">#REF!</definedName>
    <definedName name="cqkmf_4">#REF!</definedName>
    <definedName name="cqkmf_5">#REF!</definedName>
    <definedName name="cqkmf_6">#REF!</definedName>
    <definedName name="cqkmf_7">#REF!</definedName>
    <definedName name="cqkmf_8">#REF!</definedName>
    <definedName name="cqkmf_9">#REF!</definedName>
    <definedName name="cqkmi_1">#REF!</definedName>
    <definedName name="cqkmi_2">#REF!</definedName>
    <definedName name="cqkmi_3">#REF!</definedName>
    <definedName name="cqkmi_4">#REF!</definedName>
    <definedName name="cqkmi_5">#REF!</definedName>
    <definedName name="cqkmi_6">#REF!</definedName>
    <definedName name="cqkmi_7">#REF!</definedName>
    <definedName name="cqkmi_8">#REF!</definedName>
    <definedName name="cqkmi_9">#REF!</definedName>
    <definedName name="cqlar1">#REF!</definedName>
    <definedName name="cqlarg2">#REF!</definedName>
    <definedName name="cqlarg3">#REF!</definedName>
    <definedName name="cqlarg4">#REF!</definedName>
    <definedName name="cqlarg5">#REF!</definedName>
    <definedName name="cqlarg6">#REF!</definedName>
    <definedName name="cqlarg7">#REF!</definedName>
    <definedName name="cqlarg8">#REF!</definedName>
    <definedName name="cqlarg9">#REF!</definedName>
    <definedName name="CRIT" localSheetId="4" hidden="1">#REF!</definedName>
    <definedName name="CRIT" hidden="1">#REF!</definedName>
    <definedName name="crit1">#REF!</definedName>
    <definedName name="Criterio">#REF!</definedName>
    <definedName name="_xlnm.Criteria" hidden="1">#REF!</definedName>
    <definedName name="CRM" localSheetId="4" hidden="1">{#N/A,#N/A,FALSE,"ANEXO3 99 ERA";#N/A,#N/A,FALSE,"ANEXO3 99 UBÁ2";#N/A,#N/A,FALSE,"ANEXO3 99 DTU";#N/A,#N/A,FALSE,"ANEXO3 99 RDR";#N/A,#N/A,FALSE,"ANEXO3 99 UBÁ4";#N/A,#N/A,FALSE,"ANEXO3 99 UBÁ6"}</definedName>
    <definedName name="CRM" localSheetId="6" hidden="1">{#N/A,#N/A,FALSE,"ANEXO3 99 ERA";#N/A,#N/A,FALSE,"ANEXO3 99 UBÁ2";#N/A,#N/A,FALSE,"ANEXO3 99 DTU";#N/A,#N/A,FALSE,"ANEXO3 99 RDR";#N/A,#N/A,FALSE,"ANEXO3 99 UBÁ4";#N/A,#N/A,FALSE,"ANEXO3 99 UBÁ6"}</definedName>
    <definedName name="CRM" hidden="1">{#N/A,#N/A,FALSE,"ANEXO3 99 ERA";#N/A,#N/A,FALSE,"ANEXO3 99 UBÁ2";#N/A,#N/A,FALSE,"ANEXO3 99 DTU";#N/A,#N/A,FALSE,"ANEXO3 99 RDR";#N/A,#N/A,FALSE,"ANEXO3 99 UBÁ4";#N/A,#N/A,FALSE,"ANEXO3 99 UBÁ6"}</definedName>
    <definedName name="Cron" localSheetId="4" hidden="1">{#N/A,#N/A,FALSE,"MO (2)"}</definedName>
    <definedName name="Cron" localSheetId="6" hidden="1">{#N/A,#N/A,FALSE,"MO (2)"}</definedName>
    <definedName name="Cron" hidden="1">{#N/A,#N/A,FALSE,"MO (2)"}</definedName>
    <definedName name="CRONO">#REF!</definedName>
    <definedName name="CRONO_1">#REF!</definedName>
    <definedName name="CRONO_25">#REF!</definedName>
    <definedName name="cronograma" localSheetId="4" hidden="1">{#N/A,#N/A,TRUE,"Plan1"}</definedName>
    <definedName name="cronograma" localSheetId="6" hidden="1">{#N/A,#N/A,TRUE,"Plan1"}</definedName>
    <definedName name="cronograma" hidden="1">{#N/A,#N/A,TRUE,"Plan1"}</definedName>
    <definedName name="CronogramadeExecuçãp2003" localSheetId="4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6" hidden="1">{#N/A,#N/A,FALSE,"ANEXO3 99 ERA";#N/A,#N/A,FALSE,"ANEXO3 99 UBÁ2";#N/A,#N/A,FALSE,"ANEXO3 99 DTU";#N/A,#N/A,FALSE,"ANEXO3 99 RDR";#N/A,#N/A,FALSE,"ANEXO3 99 UBÁ4";#N/A,#N/A,FALSE,"ANEXO3 99 UBÁ6"}</definedName>
    <definedName name="CronogramadeExecuçãp2003" hidden="1">{#N/A,#N/A,FALSE,"ANEXO3 99 ERA";#N/A,#N/A,FALSE,"ANEXO3 99 UBÁ2";#N/A,#N/A,FALSE,"ANEXO3 99 DTU";#N/A,#N/A,FALSE,"ANEXO3 99 RDR";#N/A,#N/A,FALSE,"ANEXO3 99 UBÁ4";#N/A,#N/A,FALSE,"ANEXO3 99 UBÁ6"}</definedName>
    <definedName name="Croquiiii" localSheetId="4">' Canteiro'!Croquiiii</definedName>
    <definedName name="Croquiiii" localSheetId="6">'Adm Local'!Croquiiii</definedName>
    <definedName name="Croquiiii">[0]!Croquiiii</definedName>
    <definedName name="Croquiiii_38" localSheetId="4">' Canteiro'!Croquiiii_38</definedName>
    <definedName name="Croquiiii_38" localSheetId="6">'Adm Local'!Croquiiii_38</definedName>
    <definedName name="Croquiiii_38">[0]!Croquiiii_38</definedName>
    <definedName name="CS">#REF!</definedName>
    <definedName name="CS110PI" localSheetId="4">#REF!</definedName>
    <definedName name="CS110PI">#REF!</definedName>
    <definedName name="CS110R" localSheetId="4">#REF!</definedName>
    <definedName name="CS110R">#REF!</definedName>
    <definedName name="CS316PI" localSheetId="4">#REF!</definedName>
    <definedName name="CS316PI">#REF!</definedName>
    <definedName name="CS316R">#REF!</definedName>
    <definedName name="CS423PI">#REF!</definedName>
    <definedName name="CS423R">#REF!</definedName>
    <definedName name="CSA">#REF!</definedName>
    <definedName name="csbr1">#REF!</definedName>
    <definedName name="csbr2">#REF!</definedName>
    <definedName name="csbr3">#REF!</definedName>
    <definedName name="csbr4">#REF!</definedName>
    <definedName name="csbr5">#REF!</definedName>
    <definedName name="cskmf1">#REF!</definedName>
    <definedName name="cskmf2">#REF!</definedName>
    <definedName name="cskmf3">#REF!</definedName>
    <definedName name="cskmf4">#REF!</definedName>
    <definedName name="cskmf5">#REF!</definedName>
    <definedName name="cskmi1">#REF!</definedName>
    <definedName name="cskmi2">#REF!</definedName>
    <definedName name="cskmi3">#REF!</definedName>
    <definedName name="cskmi4">#REF!</definedName>
    <definedName name="cskmi5">#REF!</definedName>
    <definedName name="cslarg1">#REF!</definedName>
    <definedName name="cslarg2">#REF!</definedName>
    <definedName name="cslarg3">#REF!</definedName>
    <definedName name="cslarg4">#REF!</definedName>
    <definedName name="cslarg5">#REF!</definedName>
    <definedName name="CSLL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ST">#REF!</definedName>
    <definedName name="CT_501">#N/A</definedName>
    <definedName name="CT_501_1">#REF!</definedName>
    <definedName name="CT_511">#N/A</definedName>
    <definedName name="CT_511_1">#REF!</definedName>
    <definedName name="CT_602">#N/A</definedName>
    <definedName name="CT_602_1">#REF!</definedName>
    <definedName name="CT_603">#N/A</definedName>
    <definedName name="CT_603_1">#REF!</definedName>
    <definedName name="CT_604">#N/A</definedName>
    <definedName name="CT_604_1">#REF!</definedName>
    <definedName name="CT_605">#N/A</definedName>
    <definedName name="CT_605_1">#REF!</definedName>
    <definedName name="CT_607">#N/A</definedName>
    <definedName name="CT_607_1">#REF!</definedName>
    <definedName name="CT_701">#N/A</definedName>
    <definedName name="CT_701_1">#REF!</definedName>
    <definedName name="CT_702">#N/A</definedName>
    <definedName name="CT_702_1">#REF!</definedName>
    <definedName name="cu" localSheetId="4" hidden="1">{#N/A,#N/A,TRUE,"Serviços"}</definedName>
    <definedName name="cu" localSheetId="6" hidden="1">{#N/A,#N/A,TRUE,"Serviços"}</definedName>
    <definedName name="cu" hidden="1">{#N/A,#N/A,TRUE,"Serviços"}</definedName>
    <definedName name="Cun" localSheetId="4" hidden="1">#N/A</definedName>
    <definedName name="Cun" hidden="1">#N/A</definedName>
    <definedName name="CunEq" localSheetId="4" hidden="1">SUM(IF(#REF! =#REF!,(#REF!)*(#REF!="EQ")))</definedName>
    <definedName name="CunEq" hidden="1">SUM(IF(#REF! =#REF!,(#REF!)*(#REF!="EQ")))</definedName>
    <definedName name="CunMo" localSheetId="4" hidden="1">SUM(IF(#REF! =#REF!,(#REF!)*(#REF!="MO")))</definedName>
    <definedName name="CunMo" hidden="1">SUM(IF(#REF! =#REF!,(#REF!)*(#REF!="MO")))</definedName>
    <definedName name="CunMp" localSheetId="4" hidden="1">SUM(IF(#REF! =#REF!,(#REF!)*(#REF!="MP")))</definedName>
    <definedName name="CunMp" hidden="1">SUM(IF(#REF! =#REF!,(#REF!)*(#REF!="MP")))</definedName>
    <definedName name="CURRENCY">#REF!</definedName>
    <definedName name="CURRENCYY">#REF!</definedName>
    <definedName name="CURTO">#N/A</definedName>
    <definedName name="curva">#N/A</definedName>
    <definedName name="Curva_ABC">#N/A</definedName>
    <definedName name="CURVA_TRATAMENTO">#REF!</definedName>
    <definedName name="CURVAS">#REF!</definedName>
    <definedName name="CURVAS_CRIT">#REF!</definedName>
    <definedName name="CURVAS_EXT">#REF!</definedName>
    <definedName name="CURVAS_MAT">#REF!</definedName>
    <definedName name="CURVAS_MATERIAL">#REF!</definedName>
    <definedName name="CURVAS_SH">#REF!</definedName>
    <definedName name="CURVAS_SNV">#REF!</definedName>
    <definedName name="CURVASUL_AREA">#REF!</definedName>
    <definedName name="custo" localSheetId="4">#REF!</definedName>
    <definedName name="custo">#REF!</definedName>
    <definedName name="CUSTO_10" localSheetId="4">#REF!</definedName>
    <definedName name="CUSTO_10">#REF!</definedName>
    <definedName name="CUSTO_10_1">"$#REF!.$#REF!$#REF!:$#REF!$#REF!"</definedName>
    <definedName name="CUSTO_10_1_1">"$#REF!.$#REF!$#REF!:$#REF!$#REF!"</definedName>
    <definedName name="CUSTO_10_10">"$#REF!.$#REF!$#REF!:$#REF!$#REF!"</definedName>
    <definedName name="CUSTO_10_10_1">"$#REF!.$#REF!$#REF!:$#REF!$#REF!"</definedName>
    <definedName name="CUSTO_10_11">"$#REF!.$#REF!$#REF!:$#REF!$#REF!"</definedName>
    <definedName name="CUSTO_10_11_1">"$#REF!.$#REF!$#REF!:$#REF!$#REF!"</definedName>
    <definedName name="CUSTO_10_12">"$#REF!.$#REF!$#REF!:$#REF!$#REF!"</definedName>
    <definedName name="CUSTO_10_15">"$#REF!.$#REF!$#REF!:$#REF!$#REF!"</definedName>
    <definedName name="CUSTO_10_16">"$#REF!.$#REF!$#REF!:$#REF!$#REF!"</definedName>
    <definedName name="CUSTO_10_19">#REF!</definedName>
    <definedName name="CUSTO_10_19_10">"$#REF!.$#REF!$#REF!:$#REF!$#REF!"</definedName>
    <definedName name="CUSTO_10_19_11">"$#REF!.$#REF!$#REF!:$#REF!$#REF!"</definedName>
    <definedName name="CUSTO_10_19_12">"$#REF!.$#REF!$#REF!:$#REF!$#REF!"</definedName>
    <definedName name="CUSTO_10_19_16">"$#REF!.$#REF!$#REF!:$#REF!$#REF!"</definedName>
    <definedName name="CUSTO_10_19_2">#REF!</definedName>
    <definedName name="CUSTO_10_19_2_1">"$#REF!.$#REF!$#REF!:$#REF!$#REF!"</definedName>
    <definedName name="CUSTO_10_19_2_1_1">"$#REF!.$#REF!$#REF!:$#REF!$#REF!"</definedName>
    <definedName name="CUSTO_10_19_2_1_1_1">"$#REF!.$#REF!$#REF!:$#REF!$#REF!"</definedName>
    <definedName name="CUSTO_10_19_21">#REF!</definedName>
    <definedName name="CUSTO_10_19_24">#REF!</definedName>
    <definedName name="CUSTO_10_19_25">#REF!</definedName>
    <definedName name="CUSTO_10_19_26">"$#REF!.$#REF!$#REF!:$#REF!$#REF!"</definedName>
    <definedName name="CUSTO_10_19_27">"$#REF!.$#REF!$#REF!:$#REF!$#REF!"</definedName>
    <definedName name="CUSTO_10_19_27_1">"$#REF!.$#REF!$#REF!:$#REF!$#REF!"</definedName>
    <definedName name="CUSTO_10_19_29">"$#REF!.$#REF!$#REF!:$#REF!$#REF!"</definedName>
    <definedName name="CUSTO_10_19_3">#REF!</definedName>
    <definedName name="CUSTO_10_19_5">"$#REF!.$#REF!$#REF!:$#REF!$#REF!"</definedName>
    <definedName name="CUSTO_10_19_5_1">"$#REF!.$#REF!$#REF!:$#REF!$#REF!"</definedName>
    <definedName name="CUSTO_10_19_5_1_1">"$#REF!.$#REF!$#REF!:$#REF!$#REF!"</definedName>
    <definedName name="CUSTO_10_19_5_1_1_1">"$#REF!.$#REF!$#REF!:$#REF!$#REF!"</definedName>
    <definedName name="CUSTO_10_19_6">#REF!</definedName>
    <definedName name="CUSTO_10_19_6_1">"$#REF!.$#REF!$#REF!:$#REF!$#REF!"</definedName>
    <definedName name="CUSTO_10_19_6_1_1">"$#REF!.$#REF!$#REF!:$#REF!$#REF!"</definedName>
    <definedName name="CUSTO_10_19_6_1_1_1">"$#REF!.$#REF!$#REF!:$#REF!$#REF!"</definedName>
    <definedName name="CUSTO_10_19_7">"$#REF!.$#REF!$#REF!:$#REF!$#REF!"</definedName>
    <definedName name="CUSTO_10_19_7_1">"$#REF!.$#REF!$#REF!:$#REF!$#REF!"</definedName>
    <definedName name="CUSTO_10_19_8">#REF!</definedName>
    <definedName name="CUSTO_10_19_8_1">"$#REF!.$#REF!$#REF!:$#REF!$#REF!"</definedName>
    <definedName name="CUSTO_10_19_8_1_1">"$#REF!.$#REF!$#REF!:$#REF!$#REF!"</definedName>
    <definedName name="CUSTO_10_19_9">"$#REF!.$#REF!$#REF!:$#REF!$#REF!"</definedName>
    <definedName name="CUSTO_10_19_9_1">"$#REF!.$#REF!$#REF!:$#REF!$#REF!"</definedName>
    <definedName name="CUSTO_10_19_9_1_1">"$#REF!.$#REF!$#REF!:$#REF!$#REF!"</definedName>
    <definedName name="CUSTO_10_2">#REF!</definedName>
    <definedName name="CUSTO_10_2_1">"$#REF!.$#REF!$#REF!:$#REF!$#REF!"</definedName>
    <definedName name="CUSTO_10_2_1_1">"$#REF!.$#REF!$#REF!:$#REF!$#REF!"</definedName>
    <definedName name="CUSTO_10_2_1_1_1">"$#REF!.$#REF!$#REF!:$#REF!$#REF!"</definedName>
    <definedName name="CUSTO_10_21">#REF!</definedName>
    <definedName name="CUSTO_10_22">#REF!</definedName>
    <definedName name="CUSTO_10_24">#REF!</definedName>
    <definedName name="CUSTO_10_25">#REF!</definedName>
    <definedName name="CUSTO_10_26">"$#REF!.$#REF!$#REF!:$#REF!$#REF!"</definedName>
    <definedName name="CUSTO_10_27">"$#REF!.$#REF!$#REF!:$#REF!$#REF!"</definedName>
    <definedName name="CUSTO_10_27_1">"$#REF!.$#REF!$#REF!:$#REF!$#REF!"</definedName>
    <definedName name="CUSTO_10_29">"$#REF!.$#REF!$#REF!:$#REF!$#REF!"</definedName>
    <definedName name="CUSTO_10_3">#REF!</definedName>
    <definedName name="CUSTO_10_3_1">"$#REF!.$#REF!$#REF!:$#REF!$#REF!"</definedName>
    <definedName name="CUSTO_10_3_1_1">"$#REF!.$#REF!$#REF!:$#REF!$#REF!"</definedName>
    <definedName name="CUSTO_10_3_1_1_1">"$#REF!.$#REF!$#REF!:$#REF!$#REF!"</definedName>
    <definedName name="CUSTO_10_4">"$#REF!.$#REF!$#REF!:$#REF!$#REF!"</definedName>
    <definedName name="CUSTO_10_4_1">"$#REF!.$#REF!$#REF!:$#REF!$#REF!"</definedName>
    <definedName name="CUSTO_10_5">"$#REF!.$#REF!$#REF!:$#REF!$#REF!"</definedName>
    <definedName name="CUSTO_10_5_1">"$#REF!.$#REF!$#REF!:$#REF!$#REF!"</definedName>
    <definedName name="CUSTO_10_5_1_1">"$#REF!.$#REF!$#REF!:$#REF!$#REF!"</definedName>
    <definedName name="CUSTO_10_5_1_1_1">"$#REF!.$#REF!$#REF!:$#REF!$#REF!"</definedName>
    <definedName name="CUSTO_10_6">#REF!</definedName>
    <definedName name="CUSTO_10_6_1">"$#REF!.$#REF!$#REF!:$#REF!$#REF!"</definedName>
    <definedName name="CUSTO_10_6_1_1">"$#REF!.$#REF!$#REF!:$#REF!$#REF!"</definedName>
    <definedName name="CUSTO_10_6_1_1_1">"$#REF!.$#REF!$#REF!:$#REF!$#REF!"</definedName>
    <definedName name="CUSTO_10_7">#REF!</definedName>
    <definedName name="CUSTO_10_7_1">"$#REF!.$#REF!$#REF!:$#REF!$#REF!"</definedName>
    <definedName name="CUSTO_10_7_1_1">"$#REF!.$#REF!$#REF!:$#REF!$#REF!"</definedName>
    <definedName name="CUSTO_10_7_1_1_1">"$#REF!.$#REF!$#REF!:$#REF!$#REF!"</definedName>
    <definedName name="CUSTO_10_8">#REF!</definedName>
    <definedName name="CUSTO_10_8_1">"$#REF!.$#REF!$#REF!:$#REF!$#REF!"</definedName>
    <definedName name="CUSTO_10_8_1_1">"$#REF!.$#REF!$#REF!:$#REF!$#REF!"</definedName>
    <definedName name="CUSTO_10_9">"$#REF!.$#REF!$#REF!:$#REF!$#REF!"</definedName>
    <definedName name="CUSTO_10_9_1">"$#REF!.$#REF!$#REF!:$#REF!$#REF!"</definedName>
    <definedName name="CUSTO_10_9_1_1">"$#REF!.$#REF!$#REF!:$#REF!$#REF!"</definedName>
    <definedName name="CUSTO_10_9_1_1_1">"$#REF!.$#REF!$#REF!:$#REF!$#REF!"</definedName>
    <definedName name="CUSTO_11">"$#REF!.$#REF!$#REF!:$#REF!$#REF!"</definedName>
    <definedName name="CUSTO_11_1">"$#REF!.$#REF!$#REF!:$#REF!$#REF!"</definedName>
    <definedName name="CUSTO_12">"$#REF!.$#REF!$#REF!:$#REF!$#REF!"</definedName>
    <definedName name="CUSTO_15">"$#REF!.$#REF!$#REF!:$#REF!$#REF!"</definedName>
    <definedName name="CUSTO_16">"$#REF!.$#REF!$#REF!:$#REF!$#REF!"</definedName>
    <definedName name="CUSTO_17">#REF!</definedName>
    <definedName name="CUSTO_17_10">"$#REF!.$#REF!$#REF!:$#REF!$#REF!"</definedName>
    <definedName name="CUSTO_17_10_1">"$#REF!.$#REF!$#REF!:$#REF!$#REF!"</definedName>
    <definedName name="CUSTO_17_11">"$#REF!.$#REF!$#REF!:$#REF!$#REF!"</definedName>
    <definedName name="CUSTO_17_11_1">"$#REF!.$#REF!$#REF!:$#REF!$#REF!"</definedName>
    <definedName name="CUSTO_17_12">"$#REF!.$#REF!$#REF!:$#REF!$#REF!"</definedName>
    <definedName name="CUSTO_17_15">"$#REF!.$#REF!$#REF!:$#REF!$#REF!"</definedName>
    <definedName name="CUSTO_17_16">"$#REF!.$#REF!$#REF!:$#REF!$#REF!"</definedName>
    <definedName name="CUSTO_17_19">#REF!</definedName>
    <definedName name="CUSTO_17_19_10">"$#REF!.$#REF!$#REF!:$#REF!$#REF!"</definedName>
    <definedName name="CUSTO_17_19_11">"$#REF!.$#REF!$#REF!:$#REF!$#REF!"</definedName>
    <definedName name="CUSTO_17_19_12">"$#REF!.$#REF!$#REF!:$#REF!$#REF!"</definedName>
    <definedName name="CUSTO_17_19_16">"$#REF!.$#REF!$#REF!:$#REF!$#REF!"</definedName>
    <definedName name="CUSTO_17_19_2">#REF!</definedName>
    <definedName name="CUSTO_17_19_2_1">"$#REF!.$#REF!$#REF!:$#REF!$#REF!"</definedName>
    <definedName name="CUSTO_17_19_2_1_1">"$#REF!.$#REF!$#REF!:$#REF!$#REF!"</definedName>
    <definedName name="CUSTO_17_19_2_1_1_1">"$#REF!.$#REF!$#REF!:$#REF!$#REF!"</definedName>
    <definedName name="CUSTO_17_19_21">#REF!</definedName>
    <definedName name="CUSTO_17_19_24">#REF!</definedName>
    <definedName name="CUSTO_17_19_25">#REF!</definedName>
    <definedName name="CUSTO_17_19_26">"$#REF!.$#REF!$#REF!:$#REF!$#REF!"</definedName>
    <definedName name="CUSTO_17_19_27">"$#REF!.$#REF!$#REF!:$#REF!$#REF!"</definedName>
    <definedName name="CUSTO_17_19_27_1">"$#REF!.$#REF!$#REF!:$#REF!$#REF!"</definedName>
    <definedName name="CUSTO_17_19_29">"$#REF!.$#REF!$#REF!:$#REF!$#REF!"</definedName>
    <definedName name="CUSTO_17_19_3">#REF!</definedName>
    <definedName name="CUSTO_17_19_5">"$#REF!.$#REF!$#REF!:$#REF!$#REF!"</definedName>
    <definedName name="CUSTO_17_19_5_1">"$#REF!.$#REF!$#REF!:$#REF!$#REF!"</definedName>
    <definedName name="CUSTO_17_19_5_1_1">"$#REF!.$#REF!$#REF!:$#REF!$#REF!"</definedName>
    <definedName name="CUSTO_17_19_5_1_1_1">"$#REF!.$#REF!$#REF!:$#REF!$#REF!"</definedName>
    <definedName name="CUSTO_17_19_6">#REF!</definedName>
    <definedName name="CUSTO_17_19_6_1">"$#REF!.$#REF!$#REF!:$#REF!$#REF!"</definedName>
    <definedName name="CUSTO_17_19_6_1_1">"$#REF!.$#REF!$#REF!:$#REF!$#REF!"</definedName>
    <definedName name="CUSTO_17_19_6_1_1_1">"$#REF!.$#REF!$#REF!:$#REF!$#REF!"</definedName>
    <definedName name="CUSTO_17_19_7">"$#REF!.$#REF!$#REF!:$#REF!$#REF!"</definedName>
    <definedName name="CUSTO_17_19_7_1">"$#REF!.$#REF!$#REF!:$#REF!$#REF!"</definedName>
    <definedName name="CUSTO_17_19_8">#REF!</definedName>
    <definedName name="CUSTO_17_19_8_1">"$#REF!.$#REF!$#REF!:$#REF!$#REF!"</definedName>
    <definedName name="CUSTO_17_19_8_1_1">"$#REF!.$#REF!$#REF!:$#REF!$#REF!"</definedName>
    <definedName name="CUSTO_17_19_9">"$#REF!.$#REF!$#REF!:$#REF!$#REF!"</definedName>
    <definedName name="CUSTO_17_19_9_1">"$#REF!.$#REF!$#REF!:$#REF!$#REF!"</definedName>
    <definedName name="CUSTO_17_19_9_1_1">"$#REF!.$#REF!$#REF!:$#REF!$#REF!"</definedName>
    <definedName name="CUSTO_17_2">#REF!</definedName>
    <definedName name="CUSTO_17_2_1">"$#REF!.$#REF!$#REF!:$#REF!$#REF!"</definedName>
    <definedName name="CUSTO_17_2_1_1">"$#REF!.$#REF!$#REF!:$#REF!$#REF!"</definedName>
    <definedName name="CUSTO_17_2_1_1_1">"$#REF!.$#REF!$#REF!:$#REF!$#REF!"</definedName>
    <definedName name="CUSTO_17_21">#REF!</definedName>
    <definedName name="CUSTO_17_22">#REF!</definedName>
    <definedName name="CUSTO_17_24">#REF!</definedName>
    <definedName name="CUSTO_17_25">#REF!</definedName>
    <definedName name="CUSTO_17_26">"$#REF!.$#REF!$#REF!:$#REF!$#REF!"</definedName>
    <definedName name="CUSTO_17_27">"$#REF!.$#REF!$#REF!:$#REF!$#REF!"</definedName>
    <definedName name="CUSTO_17_27_1">"$#REF!.$#REF!$#REF!:$#REF!$#REF!"</definedName>
    <definedName name="CUSTO_17_29">"$#REF!.$#REF!$#REF!:$#REF!$#REF!"</definedName>
    <definedName name="CUSTO_17_3">#REF!</definedName>
    <definedName name="CUSTO_17_3_1">"$#REF!.$#REF!$#REF!:$#REF!$#REF!"</definedName>
    <definedName name="CUSTO_17_3_1_1">"$#REF!.$#REF!$#REF!:$#REF!$#REF!"</definedName>
    <definedName name="CUSTO_17_3_1_1_1">"$#REF!.$#REF!$#REF!:$#REF!$#REF!"</definedName>
    <definedName name="CUSTO_17_4">"$#REF!.$#REF!$#REF!:$#REF!$#REF!"</definedName>
    <definedName name="CUSTO_17_4_1">"$#REF!.$#REF!$#REF!:$#REF!$#REF!"</definedName>
    <definedName name="CUSTO_17_5">"$#REF!.$#REF!$#REF!:$#REF!$#REF!"</definedName>
    <definedName name="CUSTO_17_5_1">"$#REF!.$#REF!$#REF!:$#REF!$#REF!"</definedName>
    <definedName name="CUSTO_17_5_1_1">"$#REF!.$#REF!$#REF!:$#REF!$#REF!"</definedName>
    <definedName name="CUSTO_17_5_1_1_1">"$#REF!.$#REF!$#REF!:$#REF!$#REF!"</definedName>
    <definedName name="CUSTO_17_6">#REF!</definedName>
    <definedName name="CUSTO_17_6_1">"$#REF!.$#REF!$#REF!:$#REF!$#REF!"</definedName>
    <definedName name="CUSTO_17_6_1_1">"$#REF!.$#REF!$#REF!:$#REF!$#REF!"</definedName>
    <definedName name="CUSTO_17_6_1_1_1">"$#REF!.$#REF!$#REF!:$#REF!$#REF!"</definedName>
    <definedName name="CUSTO_17_7">#REF!</definedName>
    <definedName name="CUSTO_17_7_1">"$#REF!.$#REF!$#REF!:$#REF!$#REF!"</definedName>
    <definedName name="CUSTO_17_7_1_1">"$#REF!.$#REF!$#REF!:$#REF!$#REF!"</definedName>
    <definedName name="CUSTO_17_7_1_1_1">"$#REF!.$#REF!$#REF!:$#REF!$#REF!"</definedName>
    <definedName name="CUSTO_17_8">#REF!</definedName>
    <definedName name="CUSTO_17_8_1">"$#REF!.$#REF!$#REF!:$#REF!$#REF!"</definedName>
    <definedName name="CUSTO_17_8_1_1">"$#REF!.$#REF!$#REF!:$#REF!$#REF!"</definedName>
    <definedName name="CUSTO_17_9">"$#REF!.$#REF!$#REF!:$#REF!$#REF!"</definedName>
    <definedName name="CUSTO_17_9_1">"$#REF!.$#REF!$#REF!:$#REF!$#REF!"</definedName>
    <definedName name="CUSTO_17_9_1_1">"$#REF!.$#REF!$#REF!:$#REF!$#REF!"</definedName>
    <definedName name="CUSTO_17_9_1_1_1">"$#REF!.$#REF!$#REF!:$#REF!$#REF!"</definedName>
    <definedName name="CUSTO_19">#REF!</definedName>
    <definedName name="CUSTO_19_10">"$#REF!.$#REF!$#REF!:$#REF!$#REF!"</definedName>
    <definedName name="CUSTO_19_11">"$#REF!.$#REF!$#REF!:$#REF!$#REF!"</definedName>
    <definedName name="CUSTO_19_12">"$#REF!.$#REF!$#REF!:$#REF!$#REF!"</definedName>
    <definedName name="CUSTO_19_16">"$#REF!.$#REF!$#REF!:$#REF!$#REF!"</definedName>
    <definedName name="CUSTO_19_2">#REF!</definedName>
    <definedName name="CUSTO_19_2_1">"$#REF!.$#REF!$#REF!:$#REF!$#REF!"</definedName>
    <definedName name="CUSTO_19_2_1_1">"$#REF!.$#REF!$#REF!:$#REF!$#REF!"</definedName>
    <definedName name="CUSTO_19_2_1_1_1">"$#REF!.$#REF!$#REF!:$#REF!$#REF!"</definedName>
    <definedName name="CUSTO_19_21">#REF!</definedName>
    <definedName name="CUSTO_19_24">#REF!</definedName>
    <definedName name="CUSTO_19_25">#REF!</definedName>
    <definedName name="CUSTO_19_26">"$#REF!.$#REF!$#REF!:$#REF!$#REF!"</definedName>
    <definedName name="CUSTO_19_27">"$#REF!.$#REF!$#REF!:$#REF!$#REF!"</definedName>
    <definedName name="CUSTO_19_27_1">"$#REF!.$#REF!$#REF!:$#REF!$#REF!"</definedName>
    <definedName name="CUSTO_19_29">"$#REF!.$#REF!$#REF!:$#REF!$#REF!"</definedName>
    <definedName name="CUSTO_19_3">#REF!</definedName>
    <definedName name="CUSTO_19_5">"$#REF!.$#REF!$#REF!:$#REF!$#REF!"</definedName>
    <definedName name="CUSTO_19_5_1">"$#REF!.$#REF!$#REF!:$#REF!$#REF!"</definedName>
    <definedName name="CUSTO_19_5_1_1">"$#REF!.$#REF!$#REF!:$#REF!$#REF!"</definedName>
    <definedName name="CUSTO_19_5_1_1_1">"$#REF!.$#REF!$#REF!:$#REF!$#REF!"</definedName>
    <definedName name="CUSTO_19_6">#REF!</definedName>
    <definedName name="CUSTO_19_6_1">"$#REF!.$#REF!$#REF!:$#REF!$#REF!"</definedName>
    <definedName name="CUSTO_19_6_1_1">"$#REF!.$#REF!$#REF!:$#REF!$#REF!"</definedName>
    <definedName name="CUSTO_19_6_1_1_1">"$#REF!.$#REF!$#REF!:$#REF!$#REF!"</definedName>
    <definedName name="CUSTO_19_7">"$#REF!.$#REF!$#REF!:$#REF!$#REF!"</definedName>
    <definedName name="CUSTO_19_7_1">"$#REF!.$#REF!$#REF!:$#REF!$#REF!"</definedName>
    <definedName name="CUSTO_19_8">#REF!</definedName>
    <definedName name="CUSTO_19_8_1">"$#REF!.$#REF!$#REF!:$#REF!$#REF!"</definedName>
    <definedName name="CUSTO_19_8_1_1">"$#REF!.$#REF!$#REF!:$#REF!$#REF!"</definedName>
    <definedName name="CUSTO_19_9">"$#REF!.$#REF!$#REF!:$#REF!$#REF!"</definedName>
    <definedName name="CUSTO_19_9_1">"$#REF!.$#REF!$#REF!:$#REF!$#REF!"</definedName>
    <definedName name="CUSTO_19_9_1_1">"$#REF!.$#REF!$#REF!:$#REF!$#REF!"</definedName>
    <definedName name="CUSTO_2">#REF!</definedName>
    <definedName name="CUSTO_2_1">"$#REF!.$#REF!$#REF!:$#REF!$#REF!"</definedName>
    <definedName name="CUSTO_2_1_1">"$#REF!.$#REF!$#REF!:$#REF!$#REF!"</definedName>
    <definedName name="CUSTO_2_1_1_1">"$#REF!.$#REF!$#REF!:$#REF!$#REF!"</definedName>
    <definedName name="CUSTO_21">#REF!</definedName>
    <definedName name="CUSTO_22">#REF!</definedName>
    <definedName name="CUSTO_24">#REF!</definedName>
    <definedName name="CUSTO_25">#REF!</definedName>
    <definedName name="CUSTO_26">"$#REF!.$#REF!$#REF!:$#REF!$#REF!"</definedName>
    <definedName name="CUSTO_27">"$#REF!.$#REF!$#REF!:$#REF!$#REF!"</definedName>
    <definedName name="CUSTO_27_1">"$#REF!.$#REF!$#REF!:$#REF!$#REF!"</definedName>
    <definedName name="CUSTO_29">"$#REF!.$#REF!$#REF!:$#REF!$#REF!"</definedName>
    <definedName name="CUSTO_3">#REF!</definedName>
    <definedName name="CUSTO_3_1">"$#REF!.$#REF!$#REF!:$#REF!$#REF!"</definedName>
    <definedName name="CUSTO_3_1_1">"$#REF!.$#REF!$#REF!:$#REF!$#REF!"</definedName>
    <definedName name="CUSTO_3_1_1_1">"$#REF!.$#REF!$#REF!:$#REF!$#REF!"</definedName>
    <definedName name="CUSTO_4">"$#REF!.$#REF!$#REF!:$#REF!$#REF!"</definedName>
    <definedName name="CUSTO_4_1">"$#REF!.$#REF!$#REF!:$#REF!$#REF!"</definedName>
    <definedName name="CUSTO_5">"$#REF!.$#REF!$#REF!:$#REF!$#REF!"</definedName>
    <definedName name="CUSTO_5_1">"$#REF!.$#REF!$#REF!:$#REF!$#REF!"</definedName>
    <definedName name="CUSTO_5_1_1">"$#REF!.$#REF!$#REF!:$#REF!$#REF!"</definedName>
    <definedName name="CUSTO_5_1_1_1">"$#REF!.$#REF!$#REF!:$#REF!$#REF!"</definedName>
    <definedName name="CUSTO_6">#REF!</definedName>
    <definedName name="CUSTO_6_1">#REF!</definedName>
    <definedName name="CUSTO_6_1_1">"$#REF!.$#REF!$#REF!:$#REF!$#REF!"</definedName>
    <definedName name="CUSTO_6_1_1_1">"$#REF!.$#REF!$#REF!:$#REF!$#REF!"</definedName>
    <definedName name="CUSTO_6_1_1_1_1">"$#REF!.$#REF!$#REF!:$#REF!$#REF!"</definedName>
    <definedName name="CUSTO_6_10">"$#REF!.$#REF!$#REF!:$#REF!$#REF!"</definedName>
    <definedName name="CUSTO_6_10_1">"$#REF!.$#REF!$#REF!:$#REF!$#REF!"</definedName>
    <definedName name="CUSTO_6_11">"$#REF!.$#REF!$#REF!:$#REF!$#REF!"</definedName>
    <definedName name="CUSTO_6_11_1">"$#REF!.$#REF!$#REF!:$#REF!$#REF!"</definedName>
    <definedName name="CUSTO_6_12">"$#REF!.$#REF!$#REF!:$#REF!$#REF!"</definedName>
    <definedName name="CUSTO_6_15">"$#REF!.$#REF!$#REF!:$#REF!$#REF!"</definedName>
    <definedName name="CUSTO_6_16">"$#REF!.$#REF!$#REF!:$#REF!$#REF!"</definedName>
    <definedName name="CUSTO_6_19">#REF!</definedName>
    <definedName name="CUSTO_6_19_10">"$#REF!.$#REF!$#REF!:$#REF!$#REF!"</definedName>
    <definedName name="CUSTO_6_19_11">"$#REF!.$#REF!$#REF!:$#REF!$#REF!"</definedName>
    <definedName name="CUSTO_6_19_12">"$#REF!.$#REF!$#REF!:$#REF!$#REF!"</definedName>
    <definedName name="CUSTO_6_19_16">"$#REF!.$#REF!$#REF!:$#REF!$#REF!"</definedName>
    <definedName name="CUSTO_6_19_2">#REF!</definedName>
    <definedName name="CUSTO_6_19_2_1">"$#REF!.$#REF!$#REF!:$#REF!$#REF!"</definedName>
    <definedName name="CUSTO_6_19_2_1_1">"$#REF!.$#REF!$#REF!:$#REF!$#REF!"</definedName>
    <definedName name="CUSTO_6_19_2_1_1_1">"$#REF!.$#REF!$#REF!:$#REF!$#REF!"</definedName>
    <definedName name="CUSTO_6_19_21">#REF!</definedName>
    <definedName name="CUSTO_6_19_24">#REF!</definedName>
    <definedName name="CUSTO_6_19_25">#REF!</definedName>
    <definedName name="CUSTO_6_19_26">"$#REF!.$#REF!$#REF!:$#REF!$#REF!"</definedName>
    <definedName name="CUSTO_6_19_27">"$#REF!.$#REF!$#REF!:$#REF!$#REF!"</definedName>
    <definedName name="CUSTO_6_19_27_1">"$#REF!.$#REF!$#REF!:$#REF!$#REF!"</definedName>
    <definedName name="CUSTO_6_19_29">"$#REF!.$#REF!$#REF!:$#REF!$#REF!"</definedName>
    <definedName name="CUSTO_6_19_3">#REF!</definedName>
    <definedName name="CUSTO_6_19_5">"$#REF!.$#REF!$#REF!:$#REF!$#REF!"</definedName>
    <definedName name="CUSTO_6_19_5_1">"$#REF!.$#REF!$#REF!:$#REF!$#REF!"</definedName>
    <definedName name="CUSTO_6_19_5_1_1">"$#REF!.$#REF!$#REF!:$#REF!$#REF!"</definedName>
    <definedName name="CUSTO_6_19_5_1_1_1">"$#REF!.$#REF!$#REF!:$#REF!$#REF!"</definedName>
    <definedName name="CUSTO_6_19_6">#REF!</definedName>
    <definedName name="CUSTO_6_19_6_1">"$#REF!.$#REF!$#REF!:$#REF!$#REF!"</definedName>
    <definedName name="CUSTO_6_19_6_1_1">"$#REF!.$#REF!$#REF!:$#REF!$#REF!"</definedName>
    <definedName name="CUSTO_6_19_6_1_1_1">"$#REF!.$#REF!$#REF!:$#REF!$#REF!"</definedName>
    <definedName name="CUSTO_6_19_7">"$#REF!.$#REF!$#REF!:$#REF!$#REF!"</definedName>
    <definedName name="CUSTO_6_19_7_1">"$#REF!.$#REF!$#REF!:$#REF!$#REF!"</definedName>
    <definedName name="CUSTO_6_19_8">#REF!</definedName>
    <definedName name="CUSTO_6_19_8_1">"$#REF!.$#REF!$#REF!:$#REF!$#REF!"</definedName>
    <definedName name="CUSTO_6_19_8_1_1">"$#REF!.$#REF!$#REF!:$#REF!$#REF!"</definedName>
    <definedName name="CUSTO_6_19_9">"$#REF!.$#REF!$#REF!:$#REF!$#REF!"</definedName>
    <definedName name="CUSTO_6_19_9_1">"$#REF!.$#REF!$#REF!:$#REF!$#REF!"</definedName>
    <definedName name="CUSTO_6_19_9_1_1">"$#REF!.$#REF!$#REF!:$#REF!$#REF!"</definedName>
    <definedName name="CUSTO_6_2">#REF!</definedName>
    <definedName name="CUSTO_6_2_1">"$#REF!.$#REF!$#REF!:$#REF!$#REF!"</definedName>
    <definedName name="CUSTO_6_2_1_1">"$#REF!.$#REF!$#REF!:$#REF!$#REF!"</definedName>
    <definedName name="CUSTO_6_2_1_1_1">"$#REF!.$#REF!$#REF!:$#REF!$#REF!"</definedName>
    <definedName name="CUSTO_6_21">#REF!</definedName>
    <definedName name="CUSTO_6_22">#REF!</definedName>
    <definedName name="CUSTO_6_24">#REF!</definedName>
    <definedName name="CUSTO_6_25">#REF!</definedName>
    <definedName name="CUSTO_6_26">"$#REF!.$#REF!$#REF!:$#REF!$#REF!"</definedName>
    <definedName name="CUSTO_6_27">"$#REF!.$#REF!$#REF!:$#REF!$#REF!"</definedName>
    <definedName name="CUSTO_6_27_1">"$#REF!.$#REF!$#REF!:$#REF!$#REF!"</definedName>
    <definedName name="CUSTO_6_29">"$#REF!.$#REF!$#REF!:$#REF!$#REF!"</definedName>
    <definedName name="CUSTO_6_3">#REF!</definedName>
    <definedName name="CUSTO_6_3_1">"$#REF!.$#REF!$#REF!:$#REF!$#REF!"</definedName>
    <definedName name="CUSTO_6_3_1_1">"$#REF!.$#REF!$#REF!:$#REF!$#REF!"</definedName>
    <definedName name="CUSTO_6_3_1_1_1">"$#REF!.$#REF!$#REF!:$#REF!$#REF!"</definedName>
    <definedName name="CUSTO_6_4">"$#REF!.$#REF!$#REF!:$#REF!$#REF!"</definedName>
    <definedName name="CUSTO_6_4_1">"$#REF!.$#REF!$#REF!:$#REF!$#REF!"</definedName>
    <definedName name="CUSTO_6_5">"$#REF!.$#REF!$#REF!:$#REF!$#REF!"</definedName>
    <definedName name="CUSTO_6_5_1">"$#REF!.$#REF!$#REF!:$#REF!$#REF!"</definedName>
    <definedName name="CUSTO_6_5_1_1">"$#REF!.$#REF!$#REF!:$#REF!$#REF!"</definedName>
    <definedName name="CUSTO_6_5_1_1_1">"$#REF!.$#REF!$#REF!:$#REF!$#REF!"</definedName>
    <definedName name="CUSTO_6_6">#REF!</definedName>
    <definedName name="CUSTO_6_6_1">"$#REF!.$#REF!$#REF!:$#REF!$#REF!"</definedName>
    <definedName name="CUSTO_6_6_1_1">"$#REF!.$#REF!$#REF!:$#REF!$#REF!"</definedName>
    <definedName name="CUSTO_6_6_1_1_1">"$#REF!.$#REF!$#REF!:$#REF!$#REF!"</definedName>
    <definedName name="CUSTO_6_7">#REF!</definedName>
    <definedName name="CUSTO_6_7_1">"$#REF!.$#REF!$#REF!:$#REF!$#REF!"</definedName>
    <definedName name="CUSTO_6_7_1_1">"$#REF!.$#REF!$#REF!:$#REF!$#REF!"</definedName>
    <definedName name="CUSTO_6_7_1_1_1">"$#REF!.$#REF!$#REF!:$#REF!$#REF!"</definedName>
    <definedName name="CUSTO_6_8">#REF!</definedName>
    <definedName name="CUSTO_6_8_1">"$#REF!.$#REF!$#REF!:$#REF!$#REF!"</definedName>
    <definedName name="CUSTO_6_8_1_1">"$#REF!.$#REF!$#REF!:$#REF!$#REF!"</definedName>
    <definedName name="CUSTO_6_9">"$#REF!.$#REF!$#REF!:$#REF!$#REF!"</definedName>
    <definedName name="CUSTO_6_9_1">"$#REF!.$#REF!$#REF!:$#REF!$#REF!"</definedName>
    <definedName name="CUSTO_6_9_1_1">"$#REF!.$#REF!$#REF!:$#REF!$#REF!"</definedName>
    <definedName name="CUSTO_6_9_1_1_1">"$#REF!.$#REF!$#REF!:$#REF!$#REF!"</definedName>
    <definedName name="CUSTO_7">#REF!</definedName>
    <definedName name="CUSTO_7_1">#REF!</definedName>
    <definedName name="CUSTO_7_1_1">"$#REF!.$#REF!$#REF!:$#REF!$#REF!"</definedName>
    <definedName name="CUSTO_7_1_1_1">"$#REF!.$#REF!$#REF!:$#REF!$#REF!"</definedName>
    <definedName name="CUSTO_7_1_1_1_1">"$#REF!.$#REF!$#REF!:$#REF!$#REF!"</definedName>
    <definedName name="CUSTO_7_10">"$#REF!.$#REF!$#REF!:$#REF!$#REF!"</definedName>
    <definedName name="CUSTO_7_10_1">"$#REF!.$#REF!$#REF!:$#REF!$#REF!"</definedName>
    <definedName name="CUSTO_7_11">"$#REF!.$#REF!$#REF!:$#REF!$#REF!"</definedName>
    <definedName name="CUSTO_7_11_1">"$#REF!.$#REF!$#REF!:$#REF!$#REF!"</definedName>
    <definedName name="CUSTO_7_12">"$#REF!.$#REF!$#REF!:$#REF!$#REF!"</definedName>
    <definedName name="CUSTO_7_15">"$#REF!.$#REF!$#REF!:$#REF!$#REF!"</definedName>
    <definedName name="CUSTO_7_16">"$#REF!.$#REF!$#REF!:$#REF!$#REF!"</definedName>
    <definedName name="CUSTO_7_19">#REF!</definedName>
    <definedName name="CUSTO_7_19_10">"$#REF!.$#REF!$#REF!:$#REF!$#REF!"</definedName>
    <definedName name="CUSTO_7_19_11">"$#REF!.$#REF!$#REF!:$#REF!$#REF!"</definedName>
    <definedName name="CUSTO_7_19_12">"$#REF!.$#REF!$#REF!:$#REF!$#REF!"</definedName>
    <definedName name="CUSTO_7_19_16">"$#REF!.$#REF!$#REF!:$#REF!$#REF!"</definedName>
    <definedName name="CUSTO_7_19_2">#REF!</definedName>
    <definedName name="CUSTO_7_19_2_1">"$#REF!.$#REF!$#REF!:$#REF!$#REF!"</definedName>
    <definedName name="CUSTO_7_19_2_1_1">"$#REF!.$#REF!$#REF!:$#REF!$#REF!"</definedName>
    <definedName name="CUSTO_7_19_2_1_1_1">"$#REF!.$#REF!$#REF!:$#REF!$#REF!"</definedName>
    <definedName name="CUSTO_7_19_21">#REF!</definedName>
    <definedName name="CUSTO_7_19_24">#REF!</definedName>
    <definedName name="CUSTO_7_19_25">#REF!</definedName>
    <definedName name="CUSTO_7_19_26">"$#REF!.$#REF!$#REF!:$#REF!$#REF!"</definedName>
    <definedName name="CUSTO_7_19_27">"$#REF!.$#REF!$#REF!:$#REF!$#REF!"</definedName>
    <definedName name="CUSTO_7_19_27_1">"$#REF!.$#REF!$#REF!:$#REF!$#REF!"</definedName>
    <definedName name="CUSTO_7_19_29">"$#REF!.$#REF!$#REF!:$#REF!$#REF!"</definedName>
    <definedName name="CUSTO_7_19_3">#REF!</definedName>
    <definedName name="CUSTO_7_19_5">"$#REF!.$#REF!$#REF!:$#REF!$#REF!"</definedName>
    <definedName name="CUSTO_7_19_5_1">"$#REF!.$#REF!$#REF!:$#REF!$#REF!"</definedName>
    <definedName name="CUSTO_7_19_5_1_1">"$#REF!.$#REF!$#REF!:$#REF!$#REF!"</definedName>
    <definedName name="CUSTO_7_19_5_1_1_1">"$#REF!.$#REF!$#REF!:$#REF!$#REF!"</definedName>
    <definedName name="CUSTO_7_19_6">#REF!</definedName>
    <definedName name="CUSTO_7_19_6_1">"$#REF!.$#REF!$#REF!:$#REF!$#REF!"</definedName>
    <definedName name="CUSTO_7_19_6_1_1">"$#REF!.$#REF!$#REF!:$#REF!$#REF!"</definedName>
    <definedName name="CUSTO_7_19_6_1_1_1">"$#REF!.$#REF!$#REF!:$#REF!$#REF!"</definedName>
    <definedName name="CUSTO_7_19_7">"$#REF!.$#REF!$#REF!:$#REF!$#REF!"</definedName>
    <definedName name="CUSTO_7_19_7_1">"$#REF!.$#REF!$#REF!:$#REF!$#REF!"</definedName>
    <definedName name="CUSTO_7_19_8">#REF!</definedName>
    <definedName name="CUSTO_7_19_8_1">"$#REF!.$#REF!$#REF!:$#REF!$#REF!"</definedName>
    <definedName name="CUSTO_7_19_8_1_1">"$#REF!.$#REF!$#REF!:$#REF!$#REF!"</definedName>
    <definedName name="CUSTO_7_19_9">"$#REF!.$#REF!$#REF!:$#REF!$#REF!"</definedName>
    <definedName name="CUSTO_7_19_9_1">"$#REF!.$#REF!$#REF!:$#REF!$#REF!"</definedName>
    <definedName name="CUSTO_7_19_9_1_1">"$#REF!.$#REF!$#REF!:$#REF!$#REF!"</definedName>
    <definedName name="CUSTO_7_2">#REF!</definedName>
    <definedName name="CUSTO_7_2_1">"$#REF!.$#REF!$#REF!:$#REF!$#REF!"</definedName>
    <definedName name="CUSTO_7_2_1_1">"$#REF!.$#REF!$#REF!:$#REF!$#REF!"</definedName>
    <definedName name="CUSTO_7_2_1_1_1">"$#REF!.$#REF!$#REF!:$#REF!$#REF!"</definedName>
    <definedName name="CUSTO_7_21">#REF!</definedName>
    <definedName name="CUSTO_7_22">#REF!</definedName>
    <definedName name="CUSTO_7_24">#REF!</definedName>
    <definedName name="CUSTO_7_25">#REF!</definedName>
    <definedName name="CUSTO_7_26">"$#REF!.$#REF!$#REF!:$#REF!$#REF!"</definedName>
    <definedName name="CUSTO_7_27">"$#REF!.$#REF!$#REF!:$#REF!$#REF!"</definedName>
    <definedName name="CUSTO_7_27_1">"$#REF!.$#REF!$#REF!:$#REF!$#REF!"</definedName>
    <definedName name="CUSTO_7_29">"$#REF!.$#REF!$#REF!:$#REF!$#REF!"</definedName>
    <definedName name="CUSTO_7_3">#REF!</definedName>
    <definedName name="CUSTO_7_3_1">"$#REF!.$#REF!$#REF!:$#REF!$#REF!"</definedName>
    <definedName name="CUSTO_7_3_1_1">"$#REF!.$#REF!$#REF!:$#REF!$#REF!"</definedName>
    <definedName name="CUSTO_7_3_1_1_1">"$#REF!.$#REF!$#REF!:$#REF!$#REF!"</definedName>
    <definedName name="CUSTO_7_4">"$#REF!.$#REF!$#REF!:$#REF!$#REF!"</definedName>
    <definedName name="CUSTO_7_4_1">"$#REF!.$#REF!$#REF!:$#REF!$#REF!"</definedName>
    <definedName name="CUSTO_7_5">"$#REF!.$#REF!$#REF!:$#REF!$#REF!"</definedName>
    <definedName name="CUSTO_7_5_1">"$#REF!.$#REF!$#REF!:$#REF!$#REF!"</definedName>
    <definedName name="CUSTO_7_5_1_1">"$#REF!.$#REF!$#REF!:$#REF!$#REF!"</definedName>
    <definedName name="CUSTO_7_5_1_1_1">"$#REF!.$#REF!$#REF!:$#REF!$#REF!"</definedName>
    <definedName name="CUSTO_7_6">#REF!</definedName>
    <definedName name="CUSTO_7_6_1">"$#REF!.$#REF!$#REF!:$#REF!$#REF!"</definedName>
    <definedName name="CUSTO_7_6_1_1">"$#REF!.$#REF!$#REF!:$#REF!$#REF!"</definedName>
    <definedName name="CUSTO_7_6_1_1_1">"$#REF!.$#REF!$#REF!:$#REF!$#REF!"</definedName>
    <definedName name="CUSTO_7_7">#REF!</definedName>
    <definedName name="CUSTO_7_7_1">"$#REF!.$#REF!$#REF!:$#REF!$#REF!"</definedName>
    <definedName name="CUSTO_7_7_1_1">"$#REF!.$#REF!$#REF!:$#REF!$#REF!"</definedName>
    <definedName name="CUSTO_7_7_1_1_1">"$#REF!.$#REF!$#REF!:$#REF!$#REF!"</definedName>
    <definedName name="CUSTO_7_8">#REF!</definedName>
    <definedName name="CUSTO_7_8_1">"$#REF!.$#REF!$#REF!:$#REF!$#REF!"</definedName>
    <definedName name="CUSTO_7_8_1_1">"$#REF!.$#REF!$#REF!:$#REF!$#REF!"</definedName>
    <definedName name="CUSTO_7_9">"$#REF!.$#REF!$#REF!:$#REF!$#REF!"</definedName>
    <definedName name="CUSTO_7_9_1">"$#REF!.$#REF!$#REF!:$#REF!$#REF!"</definedName>
    <definedName name="CUSTO_7_9_1_1">"$#REF!.$#REF!$#REF!:$#REF!$#REF!"</definedName>
    <definedName name="CUSTO_7_9_1_1_1">"$#REF!.$#REF!$#REF!:$#REF!$#REF!"</definedName>
    <definedName name="CUSTO_8">#REF!</definedName>
    <definedName name="CUSTO_8_1">#REF!</definedName>
    <definedName name="CUSTO_8_1_1">"$#REF!.$#REF!$#REF!:$#REF!$#REF!"</definedName>
    <definedName name="CUSTO_8_1_1_1">"$#REF!.$#REF!$#REF!:$#REF!$#REF!"</definedName>
    <definedName name="CUSTO_8_10">"$#REF!.$#REF!$#REF!:$#REF!$#REF!"</definedName>
    <definedName name="CUSTO_8_10_1">"$#REF!.$#REF!$#REF!:$#REF!$#REF!"</definedName>
    <definedName name="CUSTO_8_11">"$#REF!.$#REF!$#REF!:$#REF!$#REF!"</definedName>
    <definedName name="CUSTO_8_11_1">"$#REF!.$#REF!$#REF!:$#REF!$#REF!"</definedName>
    <definedName name="CUSTO_8_12">"$#REF!.$#REF!$#REF!:$#REF!$#REF!"</definedName>
    <definedName name="CUSTO_8_15">"$#REF!.$#REF!$#REF!:$#REF!$#REF!"</definedName>
    <definedName name="CUSTO_8_16">"$#REF!.$#REF!$#REF!:$#REF!$#REF!"</definedName>
    <definedName name="CUSTO_8_19">#REF!</definedName>
    <definedName name="CUSTO_8_19_10">"$#REF!.$#REF!$#REF!:$#REF!$#REF!"</definedName>
    <definedName name="CUSTO_8_19_11">"$#REF!.$#REF!$#REF!:$#REF!$#REF!"</definedName>
    <definedName name="CUSTO_8_19_12">"$#REF!.$#REF!$#REF!:$#REF!$#REF!"</definedName>
    <definedName name="CUSTO_8_19_16">"$#REF!.$#REF!$#REF!:$#REF!$#REF!"</definedName>
    <definedName name="CUSTO_8_19_2">#REF!</definedName>
    <definedName name="CUSTO_8_19_2_1">"$#REF!.$#REF!$#REF!:$#REF!$#REF!"</definedName>
    <definedName name="CUSTO_8_19_2_1_1">"$#REF!.$#REF!$#REF!:$#REF!$#REF!"</definedName>
    <definedName name="CUSTO_8_19_2_1_1_1">"$#REF!.$#REF!$#REF!:$#REF!$#REF!"</definedName>
    <definedName name="CUSTO_8_19_21">#REF!</definedName>
    <definedName name="CUSTO_8_19_24">#REF!</definedName>
    <definedName name="CUSTO_8_19_25">#REF!</definedName>
    <definedName name="CUSTO_8_19_26">"$#REF!.$#REF!$#REF!:$#REF!$#REF!"</definedName>
    <definedName name="CUSTO_8_19_27">"$#REF!.$#REF!$#REF!:$#REF!$#REF!"</definedName>
    <definedName name="CUSTO_8_19_27_1">"$#REF!.$#REF!$#REF!:$#REF!$#REF!"</definedName>
    <definedName name="CUSTO_8_19_29">"$#REF!.$#REF!$#REF!:$#REF!$#REF!"</definedName>
    <definedName name="CUSTO_8_19_3">#REF!</definedName>
    <definedName name="CUSTO_8_19_5">"$#REF!.$#REF!$#REF!:$#REF!$#REF!"</definedName>
    <definedName name="CUSTO_8_19_5_1">"$#REF!.$#REF!$#REF!:$#REF!$#REF!"</definedName>
    <definedName name="CUSTO_8_19_5_1_1">"$#REF!.$#REF!$#REF!:$#REF!$#REF!"</definedName>
    <definedName name="CUSTO_8_19_5_1_1_1">"$#REF!.$#REF!$#REF!:$#REF!$#REF!"</definedName>
    <definedName name="CUSTO_8_19_6">#REF!</definedName>
    <definedName name="CUSTO_8_19_6_1">"$#REF!.$#REF!$#REF!:$#REF!$#REF!"</definedName>
    <definedName name="CUSTO_8_19_6_1_1">"$#REF!.$#REF!$#REF!:$#REF!$#REF!"</definedName>
    <definedName name="CUSTO_8_19_6_1_1_1">"$#REF!.$#REF!$#REF!:$#REF!$#REF!"</definedName>
    <definedName name="CUSTO_8_19_7">"$#REF!.$#REF!$#REF!:$#REF!$#REF!"</definedName>
    <definedName name="CUSTO_8_19_7_1">"$#REF!.$#REF!$#REF!:$#REF!$#REF!"</definedName>
    <definedName name="CUSTO_8_19_8">#REF!</definedName>
    <definedName name="CUSTO_8_19_8_1">"$#REF!.$#REF!$#REF!:$#REF!$#REF!"</definedName>
    <definedName name="CUSTO_8_19_8_1_1">"$#REF!.$#REF!$#REF!:$#REF!$#REF!"</definedName>
    <definedName name="CUSTO_8_19_9">"$#REF!.$#REF!$#REF!:$#REF!$#REF!"</definedName>
    <definedName name="CUSTO_8_19_9_1">"$#REF!.$#REF!$#REF!:$#REF!$#REF!"</definedName>
    <definedName name="CUSTO_8_19_9_1_1">"$#REF!.$#REF!$#REF!:$#REF!$#REF!"</definedName>
    <definedName name="CUSTO_8_2">#REF!</definedName>
    <definedName name="CUSTO_8_2_1">"$#REF!.$#REF!$#REF!:$#REF!$#REF!"</definedName>
    <definedName name="CUSTO_8_2_1_1">"$#REF!.$#REF!$#REF!:$#REF!$#REF!"</definedName>
    <definedName name="CUSTO_8_2_1_1_1">"$#REF!.$#REF!$#REF!:$#REF!$#REF!"</definedName>
    <definedName name="CUSTO_8_21">#REF!</definedName>
    <definedName name="CUSTO_8_22">#REF!</definedName>
    <definedName name="CUSTO_8_24">#REF!</definedName>
    <definedName name="CUSTO_8_25">#REF!</definedName>
    <definedName name="CUSTO_8_26">"$#REF!.$#REF!$#REF!:$#REF!$#REF!"</definedName>
    <definedName name="CUSTO_8_27">"$#REF!.$#REF!$#REF!:$#REF!$#REF!"</definedName>
    <definedName name="CUSTO_8_27_1">"$#REF!.$#REF!$#REF!:$#REF!$#REF!"</definedName>
    <definedName name="CUSTO_8_29">"$#REF!.$#REF!$#REF!:$#REF!$#REF!"</definedName>
    <definedName name="CUSTO_8_3">#REF!</definedName>
    <definedName name="CUSTO_8_3_1">"$#REF!.$#REF!$#REF!:$#REF!$#REF!"</definedName>
    <definedName name="CUSTO_8_3_1_1">"$#REF!.$#REF!$#REF!:$#REF!$#REF!"</definedName>
    <definedName name="CUSTO_8_3_1_1_1">"$#REF!.$#REF!$#REF!:$#REF!$#REF!"</definedName>
    <definedName name="CUSTO_8_4">"$#REF!.$#REF!$#REF!:$#REF!$#REF!"</definedName>
    <definedName name="CUSTO_8_4_1">"$#REF!.$#REF!$#REF!:$#REF!$#REF!"</definedName>
    <definedName name="CUSTO_8_5">"$#REF!.$#REF!$#REF!:$#REF!$#REF!"</definedName>
    <definedName name="CUSTO_8_5_1">"$#REF!.$#REF!$#REF!:$#REF!$#REF!"</definedName>
    <definedName name="CUSTO_8_5_1_1">"$#REF!.$#REF!$#REF!:$#REF!$#REF!"</definedName>
    <definedName name="CUSTO_8_5_1_1_1">"$#REF!.$#REF!$#REF!:$#REF!$#REF!"</definedName>
    <definedName name="CUSTO_8_6">#REF!</definedName>
    <definedName name="CUSTO_8_6_1">"$#REF!.$#REF!$#REF!:$#REF!$#REF!"</definedName>
    <definedName name="CUSTO_8_6_1_1">"$#REF!.$#REF!$#REF!:$#REF!$#REF!"</definedName>
    <definedName name="CUSTO_8_6_1_1_1">"$#REF!.$#REF!$#REF!:$#REF!$#REF!"</definedName>
    <definedName name="CUSTO_8_7">#REF!</definedName>
    <definedName name="CUSTO_8_7_1">"$#REF!.$#REF!$#REF!:$#REF!$#REF!"</definedName>
    <definedName name="CUSTO_8_7_1_1">"$#REF!.$#REF!$#REF!:$#REF!$#REF!"</definedName>
    <definedName name="CUSTO_8_7_1_1_1">"$#REF!.$#REF!$#REF!:$#REF!$#REF!"</definedName>
    <definedName name="CUSTO_8_8">#REF!</definedName>
    <definedName name="CUSTO_8_8_1">"$#REF!.$#REF!$#REF!:$#REF!$#REF!"</definedName>
    <definedName name="CUSTO_8_8_1_1">"$#REF!.$#REF!$#REF!:$#REF!$#REF!"</definedName>
    <definedName name="CUSTO_8_9">"$#REF!.$#REF!$#REF!:$#REF!$#REF!"</definedName>
    <definedName name="CUSTO_8_9_1">"$#REF!.$#REF!$#REF!:$#REF!$#REF!"</definedName>
    <definedName name="CUSTO_8_9_1_1">"$#REF!.$#REF!$#REF!:$#REF!$#REF!"</definedName>
    <definedName name="CUSTO_8_9_1_1_1">"$#REF!.$#REF!$#REF!:$#REF!$#REF!"</definedName>
    <definedName name="CUSTO_9">#REF!</definedName>
    <definedName name="CUSTO_9_1">"$#REF!.$#REF!$#REF!:$#REF!$#REF!"</definedName>
    <definedName name="CUSTO_9_1_1">"$#REF!.$#REF!$#REF!:$#REF!$#REF!"</definedName>
    <definedName name="CUSTO_9_1_1_1">"$#REF!.$#REF!$#REF!:$#REF!$#REF!"</definedName>
    <definedName name="CUSTO_9_1_1_1_1">"$#REF!.$#REF!$#REF!:$#REF!$#REF!"</definedName>
    <definedName name="CUSTO_9_10">"$#REF!.$#REF!$#REF!:$#REF!$#REF!"</definedName>
    <definedName name="CUSTO_9_10_1">"$#REF!.$#REF!$#REF!:$#REF!$#REF!"</definedName>
    <definedName name="CUSTO_9_11">"$#REF!.$#REF!$#REF!:$#REF!$#REF!"</definedName>
    <definedName name="CUSTO_9_11_1">"$#REF!.$#REF!$#REF!:$#REF!$#REF!"</definedName>
    <definedName name="CUSTO_9_12">"$#REF!.$#REF!$#REF!:$#REF!$#REF!"</definedName>
    <definedName name="CUSTO_9_15">"$#REF!.$#REF!$#REF!:$#REF!$#REF!"</definedName>
    <definedName name="CUSTO_9_16">"$#REF!.$#REF!$#REF!:$#REF!$#REF!"</definedName>
    <definedName name="CUSTO_9_19">#REF!</definedName>
    <definedName name="CUSTO_9_19_10">"$#REF!.$#REF!$#REF!:$#REF!$#REF!"</definedName>
    <definedName name="CUSTO_9_19_11">"$#REF!.$#REF!$#REF!:$#REF!$#REF!"</definedName>
    <definedName name="CUSTO_9_19_12">"$#REF!.$#REF!$#REF!:$#REF!$#REF!"</definedName>
    <definedName name="CUSTO_9_19_16">"$#REF!.$#REF!$#REF!:$#REF!$#REF!"</definedName>
    <definedName name="CUSTO_9_19_2">#REF!</definedName>
    <definedName name="CUSTO_9_19_2_1">"$#REF!.$#REF!$#REF!:$#REF!$#REF!"</definedName>
    <definedName name="CUSTO_9_19_2_1_1">"$#REF!.$#REF!$#REF!:$#REF!$#REF!"</definedName>
    <definedName name="CUSTO_9_19_2_1_1_1">"$#REF!.$#REF!$#REF!:$#REF!$#REF!"</definedName>
    <definedName name="CUSTO_9_19_21">#REF!</definedName>
    <definedName name="CUSTO_9_19_24">#REF!</definedName>
    <definedName name="CUSTO_9_19_25">#REF!</definedName>
    <definedName name="CUSTO_9_19_26">"$#REF!.$#REF!$#REF!:$#REF!$#REF!"</definedName>
    <definedName name="CUSTO_9_19_27">"$#REF!.$#REF!$#REF!:$#REF!$#REF!"</definedName>
    <definedName name="CUSTO_9_19_27_1">"$#REF!.$#REF!$#REF!:$#REF!$#REF!"</definedName>
    <definedName name="CUSTO_9_19_29">"$#REF!.$#REF!$#REF!:$#REF!$#REF!"</definedName>
    <definedName name="CUSTO_9_19_3">#REF!</definedName>
    <definedName name="CUSTO_9_19_5">"$#REF!.$#REF!$#REF!:$#REF!$#REF!"</definedName>
    <definedName name="CUSTO_9_19_5_1">"$#REF!.$#REF!$#REF!:$#REF!$#REF!"</definedName>
    <definedName name="CUSTO_9_19_5_1_1">"$#REF!.$#REF!$#REF!:$#REF!$#REF!"</definedName>
    <definedName name="CUSTO_9_19_5_1_1_1">"$#REF!.$#REF!$#REF!:$#REF!$#REF!"</definedName>
    <definedName name="CUSTO_9_19_6">#REF!</definedName>
    <definedName name="CUSTO_9_19_6_1">"$#REF!.$#REF!$#REF!:$#REF!$#REF!"</definedName>
    <definedName name="CUSTO_9_19_6_1_1">"$#REF!.$#REF!$#REF!:$#REF!$#REF!"</definedName>
    <definedName name="CUSTO_9_19_6_1_1_1">"$#REF!.$#REF!$#REF!:$#REF!$#REF!"</definedName>
    <definedName name="CUSTO_9_19_7">"$#REF!.$#REF!$#REF!:$#REF!$#REF!"</definedName>
    <definedName name="CUSTO_9_19_7_1">"$#REF!.$#REF!$#REF!:$#REF!$#REF!"</definedName>
    <definedName name="CUSTO_9_19_8">#REF!</definedName>
    <definedName name="CUSTO_9_19_8_1">"$#REF!.$#REF!$#REF!:$#REF!$#REF!"</definedName>
    <definedName name="CUSTO_9_19_8_1_1">"$#REF!.$#REF!$#REF!:$#REF!$#REF!"</definedName>
    <definedName name="CUSTO_9_19_9">"$#REF!.$#REF!$#REF!:$#REF!$#REF!"</definedName>
    <definedName name="CUSTO_9_19_9_1">"$#REF!.$#REF!$#REF!:$#REF!$#REF!"</definedName>
    <definedName name="CUSTO_9_19_9_1_1">"$#REF!.$#REF!$#REF!:$#REF!$#REF!"</definedName>
    <definedName name="CUSTO_9_2">#REF!</definedName>
    <definedName name="CUSTO_9_2_1">"$#REF!.$#REF!$#REF!:$#REF!$#REF!"</definedName>
    <definedName name="CUSTO_9_2_1_1">"$#REF!.$#REF!$#REF!:$#REF!$#REF!"</definedName>
    <definedName name="CUSTO_9_2_1_1_1">"$#REF!.$#REF!$#REF!:$#REF!$#REF!"</definedName>
    <definedName name="CUSTO_9_21">#REF!</definedName>
    <definedName name="CUSTO_9_22">#REF!</definedName>
    <definedName name="CUSTO_9_24">#REF!</definedName>
    <definedName name="CUSTO_9_25">#REF!</definedName>
    <definedName name="CUSTO_9_26">"$#REF!.$#REF!$#REF!:$#REF!$#REF!"</definedName>
    <definedName name="CUSTO_9_27">"$#REF!.$#REF!$#REF!:$#REF!$#REF!"</definedName>
    <definedName name="CUSTO_9_27_1">"$#REF!.$#REF!$#REF!:$#REF!$#REF!"</definedName>
    <definedName name="CUSTO_9_29">"$#REF!.$#REF!$#REF!:$#REF!$#REF!"</definedName>
    <definedName name="CUSTO_9_3">#REF!</definedName>
    <definedName name="CUSTO_9_3_1">"$#REF!.$#REF!$#REF!:$#REF!$#REF!"</definedName>
    <definedName name="CUSTO_9_3_1_1">"$#REF!.$#REF!$#REF!:$#REF!$#REF!"</definedName>
    <definedName name="CUSTO_9_3_1_1_1">"$#REF!.$#REF!$#REF!:$#REF!$#REF!"</definedName>
    <definedName name="CUSTO_9_4">"$#REF!.$#REF!$#REF!:$#REF!$#REF!"</definedName>
    <definedName name="CUSTO_9_4_1">"$#REF!.$#REF!$#REF!:$#REF!$#REF!"</definedName>
    <definedName name="CUSTO_9_5">"$#REF!.$#REF!$#REF!:$#REF!$#REF!"</definedName>
    <definedName name="CUSTO_9_5_1">"$#REF!.$#REF!$#REF!:$#REF!$#REF!"</definedName>
    <definedName name="CUSTO_9_5_1_1">"$#REF!.$#REF!$#REF!:$#REF!$#REF!"</definedName>
    <definedName name="CUSTO_9_5_1_1_1">"$#REF!.$#REF!$#REF!:$#REF!$#REF!"</definedName>
    <definedName name="CUSTO_9_6">#REF!</definedName>
    <definedName name="CUSTO_9_6_1">"$#REF!.$#REF!$#REF!:$#REF!$#REF!"</definedName>
    <definedName name="CUSTO_9_6_1_1">"$#REF!.$#REF!$#REF!:$#REF!$#REF!"</definedName>
    <definedName name="CUSTO_9_6_1_1_1">"$#REF!.$#REF!$#REF!:$#REF!$#REF!"</definedName>
    <definedName name="CUSTO_9_7">#REF!</definedName>
    <definedName name="CUSTO_9_7_1">"$#REF!.$#REF!$#REF!:$#REF!$#REF!"</definedName>
    <definedName name="CUSTO_9_7_1_1">"$#REF!.$#REF!$#REF!:$#REF!$#REF!"</definedName>
    <definedName name="CUSTO_9_7_1_1_1">"$#REF!.$#REF!$#REF!:$#REF!$#REF!"</definedName>
    <definedName name="CUSTO_9_8">#REF!</definedName>
    <definedName name="CUSTO_9_8_1">"$#REF!.$#REF!$#REF!:$#REF!$#REF!"</definedName>
    <definedName name="CUSTO_9_8_1_1">"$#REF!.$#REF!$#REF!:$#REF!$#REF!"</definedName>
    <definedName name="CUSTO_9_9">"$#REF!.$#REF!$#REF!:$#REF!$#REF!"</definedName>
    <definedName name="CUSTO_9_9_1">"$#REF!.$#REF!$#REF!:$#REF!$#REF!"</definedName>
    <definedName name="CUSTO_9_9_1_1">"$#REF!.$#REF!$#REF!:$#REF!$#REF!"</definedName>
    <definedName name="CUSTO_9_9_1_1_1">"$#REF!.$#REF!$#REF!:$#REF!$#REF!"</definedName>
    <definedName name="Custo_parcial">#REF!</definedName>
    <definedName name="Custo_parcial_1">#REF!</definedName>
    <definedName name="Custo_Total">#REF!</definedName>
    <definedName name="Custo_Unitário_Mão_de_Obra">#REF!</definedName>
    <definedName name="custoA" localSheetId="4">#REF!</definedName>
    <definedName name="custoA">#REF!</definedName>
    <definedName name="custoB" localSheetId="4">#REF!</definedName>
    <definedName name="custoB">#REF!</definedName>
    <definedName name="custoc" localSheetId="4" hidden="1">#REF!</definedName>
    <definedName name="custoc" hidden="1">#REF!</definedName>
    <definedName name="custoo">#REF!</definedName>
    <definedName name="Custos_Materiais_Asfálticos">#REF!</definedName>
    <definedName name="Custos_Unitarios_Referencia">#REF!</definedName>
    <definedName name="custoSUB" localSheetId="4">#REF!</definedName>
    <definedName name="custoSUB">#REF!</definedName>
    <definedName name="CV" localSheetId="4">#REF!</definedName>
    <definedName name="CV">#REF!</definedName>
    <definedName name="cvc" localSheetId="4">#REF!</definedName>
    <definedName name="cvc">#REF!</definedName>
    <definedName name="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_25">#REF!</definedName>
    <definedName name="d_4">#REF!</definedName>
    <definedName name="d_42">"$#REF!.$A$2"</definedName>
    <definedName name="DA">#REF!</definedName>
    <definedName name="dadadfs" localSheetId="4">#REF!</definedName>
    <definedName name="dadadfs" localSheetId="15">#REF!</definedName>
    <definedName name="dadadfs" localSheetId="12">#REF!</definedName>
    <definedName name="dadadfs">#REF!</definedName>
    <definedName name="dadinho" localSheetId="4">#REF!</definedName>
    <definedName name="dadinho">#REF!</definedName>
    <definedName name="dadinho_1" localSheetId="4">#REF!</definedName>
    <definedName name="dadinho_1">#REF!</definedName>
    <definedName name="dadinho_10">"$#REF!.$AD$11:$AE$26"</definedName>
    <definedName name="dadinho_11">#REF!</definedName>
    <definedName name="dadinho_11_1">"$#REF!.$AD$11:$AE$38"</definedName>
    <definedName name="dadinho_11_10">"$#REF!.$AH$5:$AI$41"</definedName>
    <definedName name="dadinho_11_11">"$#REF!.$AH$5:$AI$41"</definedName>
    <definedName name="dadinho_11_12">"$#REF!.$AH$5:$AI$41"</definedName>
    <definedName name="dadinho_11_19">#REF!</definedName>
    <definedName name="dadinho_11_19_24">#REF!</definedName>
    <definedName name="dadinho_11_19_25">#REF!</definedName>
    <definedName name="dadinho_11_19_29">"$#REF!.$AE$11:$AF$26"</definedName>
    <definedName name="dadinho_11_19_8">#REF!</definedName>
    <definedName name="dadinho_11_22">"$#REF!.$AH$5:$AI$41"</definedName>
    <definedName name="dadinho_11_24">#REF!</definedName>
    <definedName name="dadinho_11_25">#REF!</definedName>
    <definedName name="dadinho_11_29">"$#REF!.$AD$11:$AE$26"</definedName>
    <definedName name="dadinho_11_3">"$#REF!.$AH$5:$AI$41"</definedName>
    <definedName name="dadinho_11_3_1">"$#REF!.$AH$5:$AI$41"</definedName>
    <definedName name="dadinho_11_4">"$#REF!.$AH$5:$AI$41"</definedName>
    <definedName name="dadinho_11_4_1">"$#REF!.$AH$5:$AI$41"</definedName>
    <definedName name="dadinho_11_5">"$#REF!.$AH$5:$AI$41"</definedName>
    <definedName name="dadinho_11_5_1">"$#REF!.$AH$5:$AI$41"</definedName>
    <definedName name="dadinho_11_6">"$#REF!.$AH$5:$AI$41"</definedName>
    <definedName name="dadinho_11_6_1">"$#REF!.$AH$5:$AI$41"</definedName>
    <definedName name="dadinho_11_7">"$#REF!.$AH$5:$AI$41"</definedName>
    <definedName name="dadinho_11_7_1">"$#REF!.$AH$5:$AI$41"</definedName>
    <definedName name="dadinho_11_8">#REF!</definedName>
    <definedName name="dadinho_11_9">"$#REF!.$AH$5:$AI$41"</definedName>
    <definedName name="dadinho_12">"$#REF!.$AG$5:$AH$33"</definedName>
    <definedName name="dadinho_13">#REF!</definedName>
    <definedName name="dadinho_13_1">#REF!</definedName>
    <definedName name="dadinho_13_1_10">"$#REF!.$AH$5:$AI$45"</definedName>
    <definedName name="dadinho_13_1_11">"$#REF!.$AH$5:$AI$45"</definedName>
    <definedName name="dadinho_13_1_12">"$#REF!.$AH$5:$AI$45"</definedName>
    <definedName name="dadinho_13_1_22">"$#REF!.$AH$5:$AI$45"</definedName>
    <definedName name="dadinho_13_1_24">#REF!</definedName>
    <definedName name="dadinho_13_1_25">#REF!</definedName>
    <definedName name="dadinho_13_1_29">"$#REF!.$AE$11:$AF$27"</definedName>
    <definedName name="dadinho_13_1_3">"$#REF!.$AH$5:$AI$45"</definedName>
    <definedName name="dadinho_13_1_3_1">"$#REF!.$AH$5:$AI$45"</definedName>
    <definedName name="dadinho_13_1_4">"$#REF!.$AH$5:$AI$45"</definedName>
    <definedName name="dadinho_13_1_4_1">"$#REF!.$AH$5:$AI$45"</definedName>
    <definedName name="dadinho_13_1_5">"$#REF!.$AH$5:$AI$45"</definedName>
    <definedName name="dadinho_13_1_5_1">"$#REF!.$AH$5:$AI$45"</definedName>
    <definedName name="dadinho_13_1_6">"$#REF!.$AH$5:$AI$45"</definedName>
    <definedName name="dadinho_13_1_6_1">"$#REF!.$AH$5:$AI$45"</definedName>
    <definedName name="dadinho_13_1_7">"$#REF!.$AH$5:$AI$45"</definedName>
    <definedName name="dadinho_13_1_7_1">"$#REF!.$AH$5:$AI$45"</definedName>
    <definedName name="dadinho_13_1_8">#REF!</definedName>
    <definedName name="dadinho_13_1_9">"$#REF!.$AH$5:$AI$45"</definedName>
    <definedName name="dadinho_13_10">"$#REF!.$AD$11:$AE$26"</definedName>
    <definedName name="dadinho_13_11">"$#REF!.$AD$11:$AE$57"</definedName>
    <definedName name="dadinho_13_12">"$#REF!.$AD$11:$AE$26"</definedName>
    <definedName name="dadinho_13_15">"$#REF!.$AG$5:$AH$33"</definedName>
    <definedName name="dadinho_13_16">"$#REF!.$AG$5:$AH$33"</definedName>
    <definedName name="dadinho_13_19">#REF!</definedName>
    <definedName name="dadinho_13_19_24">#REF!</definedName>
    <definedName name="dadinho_13_19_25">#REF!</definedName>
    <definedName name="dadinho_13_19_29">"$#REF!.$AE$11:$AF$26"</definedName>
    <definedName name="dadinho_13_19_8">#REF!</definedName>
    <definedName name="dadinho_13_22">#REF!</definedName>
    <definedName name="dadinho_13_24">#REF!</definedName>
    <definedName name="dadinho_13_25">#REF!</definedName>
    <definedName name="dadinho_13_29">"$#REF!.$AD$11:$AE$26"</definedName>
    <definedName name="dadinho_13_3">"$#REF!.$AH$5:$AI$41"</definedName>
    <definedName name="dadinho_13_3_1">"$#REF!.$AH$5:$AI$41"</definedName>
    <definedName name="dadinho_13_4">"$#REF!.$AD$11:$AE$57"</definedName>
    <definedName name="dadinho_13_4_1">"$#REF!.$AD$11:$AE$26"</definedName>
    <definedName name="dadinho_13_5">"$#REF!.$AD$11:$AE$57"</definedName>
    <definedName name="dadinho_13_5_1">"$#REF!.$AD$11:$AE$26"</definedName>
    <definedName name="dadinho_13_6">"$#REF!.$AD$11:$AE$57"</definedName>
    <definedName name="dadinho_13_6_1">"$#REF!.$AD$11:$AE$26"</definedName>
    <definedName name="dadinho_13_7">#REF!</definedName>
    <definedName name="dadinho_13_7_1">"$#REF!.$AD$11:$AE$57"</definedName>
    <definedName name="dadinho_13_7_1_1">"$#REF!.$AD$11:$AE$26"</definedName>
    <definedName name="dadinho_13_7_1_1_1">"$#REF!.$AD$11:$AE$26"</definedName>
    <definedName name="dadinho_13_8">#REF!</definedName>
    <definedName name="dadinho_13_9">"$#REF!.$AD$11:$AE$57"</definedName>
    <definedName name="dadinho_14">#REF!</definedName>
    <definedName name="dadinho_15">"$#REF!.$AG$5:$AH$33"</definedName>
    <definedName name="dadinho_16">"$#REF!.$AG$5:$AH$33"</definedName>
    <definedName name="dadinho_19">#REF!</definedName>
    <definedName name="dadinho_19_24">#REF!</definedName>
    <definedName name="dadinho_19_25">#REF!</definedName>
    <definedName name="dadinho_19_29">"$#REF!.$AE$11:$AF$26"</definedName>
    <definedName name="dadinho_19_8">#REF!</definedName>
    <definedName name="dadinho_20">#REF!</definedName>
    <definedName name="dadinho_21">#REF!</definedName>
    <definedName name="dadinho_21_1">#REF!</definedName>
    <definedName name="dadinho_21_10">"$#REF!.$AD$11:$AE$26"</definedName>
    <definedName name="dadinho_21_11">"$#REF!.$AD$11:$AE$57"</definedName>
    <definedName name="dadinho_21_12">"$#REF!.$AD$11:$AE$26"</definedName>
    <definedName name="dadinho_21_15">"$#REF!.$AG$5:$AH$33"</definedName>
    <definedName name="dadinho_21_16">"$#REF!.$AG$5:$AH$33"</definedName>
    <definedName name="dadinho_21_19">#REF!</definedName>
    <definedName name="dadinho_21_19_24">#REF!</definedName>
    <definedName name="dadinho_21_19_25">#REF!</definedName>
    <definedName name="dadinho_21_19_29">"$#REF!.$AE$11:$AF$27"</definedName>
    <definedName name="dadinho_21_19_8">#REF!</definedName>
    <definedName name="dadinho_21_22">#REF!</definedName>
    <definedName name="dadinho_21_24">#REF!</definedName>
    <definedName name="dadinho_21_25">#REF!</definedName>
    <definedName name="dadinho_21_29">"$#REF!.$AD$11:$AE$26"</definedName>
    <definedName name="dadinho_21_3">"$#REF!.$AH$5:$AI$45"</definedName>
    <definedName name="dadinho_21_3_1">"$#REF!.$AH$5:$AI$45"</definedName>
    <definedName name="dadinho_21_4">"$#REF!.$AD$11:$AE$57"</definedName>
    <definedName name="dadinho_21_4_1">"$#REF!.$AD$11:$AE$26"</definedName>
    <definedName name="dadinho_21_5">"$#REF!.$AD$11:$AE$57"</definedName>
    <definedName name="dadinho_21_5_1">"$#REF!.$AD$11:$AE$26"</definedName>
    <definedName name="dadinho_21_6">"$#REF!.$AD$11:$AE$57"</definedName>
    <definedName name="dadinho_21_6_1">"$#REF!.$AD$11:$AE$26"</definedName>
    <definedName name="dadinho_21_7">#REF!</definedName>
    <definedName name="dadinho_21_7_1">"$#REF!.$AD$11:$AE$57"</definedName>
    <definedName name="dadinho_21_7_1_1">"$#REF!.$AD$11:$AE$26"</definedName>
    <definedName name="dadinho_21_7_1_1_1">"$#REF!.$AD$11:$AE$26"</definedName>
    <definedName name="dadinho_21_8">#REF!</definedName>
    <definedName name="dadinho_21_9">"$#REF!.$AD$11:$AE$57"</definedName>
    <definedName name="dadinho_22">#REF!</definedName>
    <definedName name="dadinho_24">#REF!</definedName>
    <definedName name="dadinho_25">#REF!</definedName>
    <definedName name="dadinho_26">#REF!</definedName>
    <definedName name="dadinho_28">#REF!</definedName>
    <definedName name="dadinho_29">#REF!</definedName>
    <definedName name="dadinho_3">"$#REF!.$AH$5:$AI$41"</definedName>
    <definedName name="dadinho_3_1">"$#REF!.$AH$5:$AI$41"</definedName>
    <definedName name="dadinho_31">#REF!</definedName>
    <definedName name="dadinho_4">"$#REF!.$AD$11:$AE$38"</definedName>
    <definedName name="dadinho_4_1">"$#REF!.$AD$11:$AE$26"</definedName>
    <definedName name="dadinho_5">"$#REF!.$AD$11:$AE$38"</definedName>
    <definedName name="dadinho_5_1">"$#REF!.$AD$11:$AE$26"</definedName>
    <definedName name="dadinho_50">#N/A</definedName>
    <definedName name="dadinho_50_1">#REF!</definedName>
    <definedName name="dadinho_6">#REF!</definedName>
    <definedName name="dadinho_6_1">"$#REF!.$AD$11:$AE$26"</definedName>
    <definedName name="dadinho_7">#REF!</definedName>
    <definedName name="dadinho_7_1">#REF!</definedName>
    <definedName name="dadinho_7_1_1">"$#REF!.$AD$11:$AE$38"</definedName>
    <definedName name="dadinho_7_1_1_1">"$#REF!.$AD$11:$AE$26"</definedName>
    <definedName name="dadinho_7_1_1_1_1">"$#REF!.$AD$11:$AE$26"</definedName>
    <definedName name="dadinho_7_15">"$#REF!.$AG$5:$AH$33"</definedName>
    <definedName name="dadinho_7_16">"$#REF!.$AG$5:$AH$33"</definedName>
    <definedName name="dadinho_7_29">"$#REF!.$AD$11:$AE$26"</definedName>
    <definedName name="dadinho_7_8">#REF!</definedName>
    <definedName name="dadinho_8">#REF!</definedName>
    <definedName name="dadinho_8_1">#REF!</definedName>
    <definedName name="dadinho_8_1_1">#REF!</definedName>
    <definedName name="dadinho_8_24">#REF!</definedName>
    <definedName name="dadinho_8_25">#REF!</definedName>
    <definedName name="dadinho_8_29">"$#REF!.$AD$11:$AE$26"</definedName>
    <definedName name="dadinho_8_8">#REF!</definedName>
    <definedName name="dadinho_9">#REF!</definedName>
    <definedName name="dadinho_9_1">"$#REF!.$AD$11:$AE$38"</definedName>
    <definedName name="dadinho_9_24">#REF!</definedName>
    <definedName name="dadinho_9_25">#REF!</definedName>
    <definedName name="dadinho_9_29">"$#REF!.$AD$11:$AE$26"</definedName>
    <definedName name="dadinho_9_8">#REF!</definedName>
    <definedName name="Dados" hidden="1">#REF!</definedName>
    <definedName name="DADOS_1">#REF!</definedName>
    <definedName name="DADOS_1_24">#REF!</definedName>
    <definedName name="DADOS_1_25">#REF!</definedName>
    <definedName name="DADOS_1_46">#REF!</definedName>
    <definedName name="DADOS_1_47">#REF!</definedName>
    <definedName name="DADOS_10">"$#REF!.$AD$11:$AE$26"</definedName>
    <definedName name="DADOS_11">#REF!</definedName>
    <definedName name="DADOS_11_1">"$#REF!.$AD$11:$AE$38"</definedName>
    <definedName name="DADOS_11_10">"$#REF!.$AH$5:$AI$41"</definedName>
    <definedName name="DADOS_11_11">"$#REF!.$AH$5:$AI$41"</definedName>
    <definedName name="DADOS_11_12">"$#REF!.$AH$5:$AI$41"</definedName>
    <definedName name="DADOS_11_19">#REF!</definedName>
    <definedName name="DADOS_11_19_24">#REF!</definedName>
    <definedName name="DADOS_11_19_25">#REF!</definedName>
    <definedName name="DADOS_11_19_29">"$#REF!.$AE$11:$AF$26"</definedName>
    <definedName name="DADOS_11_19_8">#REF!</definedName>
    <definedName name="DADOS_11_22">"$#REF!.$AH$5:$AI$41"</definedName>
    <definedName name="DADOS_11_24">#REF!</definedName>
    <definedName name="DADOS_11_25">#REF!</definedName>
    <definedName name="DADOS_11_29">"$#REF!.$AD$11:$AE$26"</definedName>
    <definedName name="DADOS_11_3">"$#REF!.$AH$5:$AI$41"</definedName>
    <definedName name="DADOS_11_3_1">"$#REF!.$AH$5:$AI$41"</definedName>
    <definedName name="DADOS_11_4">"$#REF!.$AH$5:$AI$41"</definedName>
    <definedName name="DADOS_11_4_1">"$#REF!.$AH$5:$AI$41"</definedName>
    <definedName name="DADOS_11_5">"$#REF!.$AH$5:$AI$41"</definedName>
    <definedName name="DADOS_11_5_1">"$#REF!.$AH$5:$AI$41"</definedName>
    <definedName name="DADOS_11_6">"$#REF!.$AH$5:$AI$41"</definedName>
    <definedName name="DADOS_11_6_1">"$#REF!.$AH$5:$AI$41"</definedName>
    <definedName name="DADOS_11_7">"$#REF!.$AH$5:$AI$41"</definedName>
    <definedName name="DADOS_11_7_1">"$#REF!.$AH$5:$AI$41"</definedName>
    <definedName name="DADOS_11_8">#REF!</definedName>
    <definedName name="DADOS_11_9">"$#REF!.$AH$5:$AI$41"</definedName>
    <definedName name="DADOS_12">"$#REF!.$AG$5:$AH$33"</definedName>
    <definedName name="DADOS_13">#REF!</definedName>
    <definedName name="DADOS_13_1">#REF!</definedName>
    <definedName name="DADOS_13_1_10">"$#REF!.$AH$5:$AI$45"</definedName>
    <definedName name="DADOS_13_1_11">"$#REF!.$AH$5:$AI$45"</definedName>
    <definedName name="DADOS_13_1_12">"$#REF!.$AH$5:$AI$45"</definedName>
    <definedName name="DADOS_13_1_22">"$#REF!.$AH$5:$AI$45"</definedName>
    <definedName name="DADOS_13_1_24">#REF!</definedName>
    <definedName name="DADOS_13_1_25">#REF!</definedName>
    <definedName name="DADOS_13_1_29">"$#REF!.$AE$11:$AF$27"</definedName>
    <definedName name="DADOS_13_1_3">"$#REF!.$AH$5:$AI$45"</definedName>
    <definedName name="DADOS_13_1_3_1">"$#REF!.$AH$5:$AI$45"</definedName>
    <definedName name="DADOS_13_1_4">"$#REF!.$AH$5:$AI$45"</definedName>
    <definedName name="DADOS_13_1_4_1">"$#REF!.$AH$5:$AI$45"</definedName>
    <definedName name="DADOS_13_1_5">"$#REF!.$AH$5:$AI$45"</definedName>
    <definedName name="DADOS_13_1_5_1">"$#REF!.$AH$5:$AI$45"</definedName>
    <definedName name="DADOS_13_1_6">"$#REF!.$AH$5:$AI$45"</definedName>
    <definedName name="DADOS_13_1_6_1">"$#REF!.$AH$5:$AI$45"</definedName>
    <definedName name="DADOS_13_1_7">"$#REF!.$AH$5:$AI$45"</definedName>
    <definedName name="DADOS_13_1_7_1">"$#REF!.$AH$5:$AI$45"</definedName>
    <definedName name="DADOS_13_1_8">#REF!</definedName>
    <definedName name="DADOS_13_1_9">"$#REF!.$AH$5:$AI$45"</definedName>
    <definedName name="DADOS_13_10">"$#REF!.$AD$11:$AE$26"</definedName>
    <definedName name="DADOS_13_11">"$#REF!.$AD$11:$AE$57"</definedName>
    <definedName name="DADOS_13_12">"$#REF!.$AD$11:$AE$26"</definedName>
    <definedName name="DADOS_13_15">"$#REF!.$AG$5:$AH$33"</definedName>
    <definedName name="DADOS_13_16">"$#REF!.$AG$5:$AH$33"</definedName>
    <definedName name="DADOS_13_19">#REF!</definedName>
    <definedName name="DADOS_13_19_24">#REF!</definedName>
    <definedName name="DADOS_13_19_25">#REF!</definedName>
    <definedName name="DADOS_13_19_29">"$#REF!.$AE$11:$AF$26"</definedName>
    <definedName name="DADOS_13_19_8">#REF!</definedName>
    <definedName name="DADOS_13_22">#REF!</definedName>
    <definedName name="DADOS_13_24">#REF!</definedName>
    <definedName name="DADOS_13_25">#REF!</definedName>
    <definedName name="DADOS_13_29">"$#REF!.$AD$11:$AE$26"</definedName>
    <definedName name="DADOS_13_3">"$#REF!.$AH$5:$AI$41"</definedName>
    <definedName name="DADOS_13_3_1">"$#REF!.$AH$5:$AI$41"</definedName>
    <definedName name="DADOS_13_4">"$#REF!.$AD$11:$AE$57"</definedName>
    <definedName name="DADOS_13_4_1">"$#REF!.$AD$11:$AE$26"</definedName>
    <definedName name="DADOS_13_5">"$#REF!.$AD$11:$AE$57"</definedName>
    <definedName name="DADOS_13_5_1">"$#REF!.$AD$11:$AE$26"</definedName>
    <definedName name="DADOS_13_6">"$#REF!.$AD$11:$AE$57"</definedName>
    <definedName name="DADOS_13_6_1">"$#REF!.$AD$11:$AE$26"</definedName>
    <definedName name="DADOS_13_7">#REF!</definedName>
    <definedName name="DADOS_13_7_1">"$#REF!.$AD$11:$AE$57"</definedName>
    <definedName name="DADOS_13_7_1_1">"$#REF!.$AD$11:$AE$26"</definedName>
    <definedName name="DADOS_13_7_1_1_1">"$#REF!.$AD$11:$AE$26"</definedName>
    <definedName name="DADOS_13_8">#REF!</definedName>
    <definedName name="DADOS_13_9">"$#REF!.$AD$11:$AE$57"</definedName>
    <definedName name="DADOS_14">#REF!</definedName>
    <definedName name="DADOS_14_10">"$#REF!.$AD$11:$AE$26"</definedName>
    <definedName name="DADOS_14_11">"$#REF!.$AD$11:$AE$38"</definedName>
    <definedName name="DADOS_14_12">"$#REF!.$AD$11:$AE$26"</definedName>
    <definedName name="DADOS_14_15">"$#REF!.$AG$5:$AH$33"</definedName>
    <definedName name="DADOS_14_16">"$#REF!.$AG$5:$AH$33"</definedName>
    <definedName name="DADOS_14_19">#REF!</definedName>
    <definedName name="DADOS_14_19_24">#REF!</definedName>
    <definedName name="DADOS_14_19_25">#REF!</definedName>
    <definedName name="DADOS_14_19_29">"$#REF!.$AE$11:$AF$26"</definedName>
    <definedName name="DADOS_14_19_8">#REF!</definedName>
    <definedName name="DADOS_14_22">#REF!</definedName>
    <definedName name="DADOS_14_24">#REF!</definedName>
    <definedName name="DADOS_14_25">#REF!</definedName>
    <definedName name="DADOS_14_29">"$#REF!.$AD$11:$AE$26"</definedName>
    <definedName name="DADOS_14_3">"$#REF!.$AH$5:$AI$41"</definedName>
    <definedName name="DADOS_14_3_1">"$#REF!.$AH$5:$AI$41"</definedName>
    <definedName name="DADOS_14_4">"$#REF!.$AD$11:$AE$38"</definedName>
    <definedName name="DADOS_14_4_1">"$#REF!.$AD$11:$AE$26"</definedName>
    <definedName name="DADOS_14_5">"$#REF!.$AD$11:$AE$38"</definedName>
    <definedName name="DADOS_14_5_1">"$#REF!.$AD$11:$AE$26"</definedName>
    <definedName name="DADOS_14_6">"$#REF!.$AD$11:$AE$38"</definedName>
    <definedName name="DADOS_14_6_1">"$#REF!.$AD$11:$AE$26"</definedName>
    <definedName name="DADOS_14_7">#REF!</definedName>
    <definedName name="DADOS_14_7_1">"$#REF!.$AD$11:$AE$38"</definedName>
    <definedName name="DADOS_14_7_1_1">"$#REF!.$AD$11:$AE$26"</definedName>
    <definedName name="DADOS_14_7_1_1_1">"$#REF!.$AD$11:$AE$26"</definedName>
    <definedName name="DADOS_14_8">#REF!</definedName>
    <definedName name="DADOS_14_9">"$#REF!.$AD$11:$AE$38"</definedName>
    <definedName name="DADOS_15">#REF!</definedName>
    <definedName name="DADOS_15_1">"$#REF!.$AG$5:$AH$33"</definedName>
    <definedName name="DADOS_15_10">"$#REF!.$AD$11:$AE$26"</definedName>
    <definedName name="DADOS_15_11">"$#REF!.$AD$11:$AE$38"</definedName>
    <definedName name="DADOS_15_12">"$#REF!.$AD$11:$AE$26"</definedName>
    <definedName name="DADOS_15_15">"$#REF!.$AG$5:$AH$33"</definedName>
    <definedName name="DADOS_15_16">"$#REF!.$AG$5:$AH$33"</definedName>
    <definedName name="DADOS_15_19">#REF!</definedName>
    <definedName name="DADOS_15_19_24">#REF!</definedName>
    <definedName name="DADOS_15_19_25">#REF!</definedName>
    <definedName name="DADOS_15_19_29">"$#REF!.$AE$11:$AF$26"</definedName>
    <definedName name="DADOS_15_19_8">#REF!</definedName>
    <definedName name="DADOS_15_22">#REF!</definedName>
    <definedName name="DADOS_15_24">#REF!</definedName>
    <definedName name="DADOS_15_25">#REF!</definedName>
    <definedName name="DADOS_15_29">"$#REF!.$AD$11:$AE$26"</definedName>
    <definedName name="DADOS_15_3">"$#REF!.$AH$5:$AI$41"</definedName>
    <definedName name="DADOS_15_3_1">"$#REF!.$AH$5:$AI$41"</definedName>
    <definedName name="DADOS_15_4">"$#REF!.$AD$11:$AE$38"</definedName>
    <definedName name="DADOS_15_4_1">"$#REF!.$AD$11:$AE$26"</definedName>
    <definedName name="DADOS_15_5">"$#REF!.$AD$11:$AE$38"</definedName>
    <definedName name="DADOS_15_5_1">"$#REF!.$AD$11:$AE$26"</definedName>
    <definedName name="DADOS_15_6">"$#REF!.$AD$11:$AE$38"</definedName>
    <definedName name="DADOS_15_6_1">"$#REF!.$AD$11:$AE$26"</definedName>
    <definedName name="DADOS_15_7">#REF!</definedName>
    <definedName name="DADOS_15_7_1">"$#REF!.$AD$11:$AE$38"</definedName>
    <definedName name="DADOS_15_7_1_1">"$#REF!.$AD$11:$AE$26"</definedName>
    <definedName name="DADOS_15_7_1_1_1">"$#REF!.$AD$11:$AE$26"</definedName>
    <definedName name="DADOS_15_8">#REF!</definedName>
    <definedName name="DADOS_15_9">"$#REF!.$AD$11:$AE$38"</definedName>
    <definedName name="DADOS_16">#REF!</definedName>
    <definedName name="DADOS_16_1">"$#REF!.$AG$5:$AH$33"</definedName>
    <definedName name="DADOS_16_10">"$#REF!.$AD$11:$AE$26"</definedName>
    <definedName name="DADOS_16_11">"$#REF!.$AD$11:$AE$38"</definedName>
    <definedName name="DADOS_16_12">"$#REF!.$AD$11:$AE$26"</definedName>
    <definedName name="DADOS_16_15">"$#REF!.$AG$5:$AH$33"</definedName>
    <definedName name="DADOS_16_16">"$#REF!.$AG$5:$AH$33"</definedName>
    <definedName name="DADOS_16_19">#REF!</definedName>
    <definedName name="DADOS_16_19_24">#REF!</definedName>
    <definedName name="DADOS_16_19_25">#REF!</definedName>
    <definedName name="DADOS_16_19_29">"$#REF!.$AE$11:$AF$26"</definedName>
    <definedName name="DADOS_16_19_8">#REF!</definedName>
    <definedName name="DADOS_16_22">#REF!</definedName>
    <definedName name="DADOS_16_24">#REF!</definedName>
    <definedName name="DADOS_16_25">#REF!</definedName>
    <definedName name="DADOS_16_29">"$#REF!.$AD$11:$AE$26"</definedName>
    <definedName name="DADOS_16_3">"$#REF!.$AH$5:$AI$41"</definedName>
    <definedName name="DADOS_16_3_1">"$#REF!.$AH$5:$AI$41"</definedName>
    <definedName name="DADOS_16_4">"$#REF!.$AD$11:$AE$38"</definedName>
    <definedName name="DADOS_16_4_1">"$#REF!.$AD$11:$AE$26"</definedName>
    <definedName name="DADOS_16_5">"$#REF!.$AD$11:$AE$38"</definedName>
    <definedName name="DADOS_16_5_1">"$#REF!.$AD$11:$AE$26"</definedName>
    <definedName name="DADOS_16_6">"$#REF!.$AD$11:$AE$38"</definedName>
    <definedName name="DADOS_16_6_1">"$#REF!.$AD$11:$AE$26"</definedName>
    <definedName name="DADOS_16_7">#REF!</definedName>
    <definedName name="DADOS_16_7_1">"$#REF!.$AD$11:$AE$38"</definedName>
    <definedName name="DADOS_16_7_1_1">"$#REF!.$AD$11:$AE$26"</definedName>
    <definedName name="DADOS_16_7_1_1_1">"$#REF!.$AD$11:$AE$26"</definedName>
    <definedName name="DADOS_16_8">#REF!</definedName>
    <definedName name="DADOS_16_9">"$#REF!.$AD$11:$AE$38"</definedName>
    <definedName name="DADOS_19">#REF!</definedName>
    <definedName name="DADOS_19_1">#REF!</definedName>
    <definedName name="DADOS_19_1_24">#REF!</definedName>
    <definedName name="DADOS_19_1_25">#REF!</definedName>
    <definedName name="DADOS_19_1_29">"$#REF!.$AE$11:$AF$26"</definedName>
    <definedName name="DADOS_19_1_8">#REF!</definedName>
    <definedName name="DADOS_19_10">"$#REF!.$AH$5:$AI$41"</definedName>
    <definedName name="DADOS_19_11">"$#REF!.$AH$5:$AI$41"</definedName>
    <definedName name="DADOS_19_12">"$#REF!.$AH$5:$AI$41"</definedName>
    <definedName name="DADOS_19_22">"$#REF!.$AH$5:$AI$41"</definedName>
    <definedName name="DADOS_19_24">#REF!</definedName>
    <definedName name="DADOS_19_25">#REF!</definedName>
    <definedName name="DADOS_19_29">"$#REF!.$AE$11:$AF$26"</definedName>
    <definedName name="DADOS_19_3">"$#REF!.$AH$5:$AI$41"</definedName>
    <definedName name="DADOS_19_3_1">"$#REF!.$AH$5:$AI$41"</definedName>
    <definedName name="DADOS_19_4">"$#REF!.$AH$5:$AI$41"</definedName>
    <definedName name="DADOS_19_4_1">"$#REF!.$AH$5:$AI$41"</definedName>
    <definedName name="DADOS_19_5">"$#REF!.$AH$5:$AI$41"</definedName>
    <definedName name="DADOS_19_5_1">"$#REF!.$AH$5:$AI$41"</definedName>
    <definedName name="DADOS_19_6">"$#REF!.$AH$5:$AI$41"</definedName>
    <definedName name="DADOS_19_6_1">"$#REF!.$AH$5:$AI$41"</definedName>
    <definedName name="DADOS_19_7">"$#REF!.$AH$5:$AI$41"</definedName>
    <definedName name="DADOS_19_7_1">"$#REF!.$AH$5:$AI$41"</definedName>
    <definedName name="DADOS_19_8">#REF!</definedName>
    <definedName name="DADOS_19_9">"$#REF!.$AH$5:$AI$41"</definedName>
    <definedName name="DADOS_2">#REF!</definedName>
    <definedName name="DADOS_2_1">#REF!</definedName>
    <definedName name="DADOS_2_12">#REF!</definedName>
    <definedName name="DADOS_2_15">#REF!</definedName>
    <definedName name="DADOS_2_16">#REF!</definedName>
    <definedName name="DADOS_20" localSheetId="4">#REF!</definedName>
    <definedName name="DADOS_20">#REF!</definedName>
    <definedName name="DADOS_21" localSheetId="4">#REF!</definedName>
    <definedName name="DADOS_21">#REF!</definedName>
    <definedName name="DADOS_21_1" localSheetId="4">#REF!</definedName>
    <definedName name="DADOS_21_1">#REF!</definedName>
    <definedName name="DADOS_21_10">"$#REF!.$AD$11:$AE$26"</definedName>
    <definedName name="DADOS_21_11">"$#REF!.$AD$11:$AE$57"</definedName>
    <definedName name="DADOS_21_12">"$#REF!.$AD$11:$AE$26"</definedName>
    <definedName name="DADOS_21_15">"$#REF!.$AG$5:$AH$33"</definedName>
    <definedName name="DADOS_21_16">"$#REF!.$AG$5:$AH$33"</definedName>
    <definedName name="DADOS_21_19">#REF!</definedName>
    <definedName name="DADOS_21_19_24">#REF!</definedName>
    <definedName name="DADOS_21_19_25">#REF!</definedName>
    <definedName name="DADOS_21_19_29">"$#REF!.$AE$11:$AF$27"</definedName>
    <definedName name="DADOS_21_19_8">#REF!</definedName>
    <definedName name="DADOS_21_22">#REF!</definedName>
    <definedName name="DADOS_21_24">#REF!</definedName>
    <definedName name="DADOS_21_25">#REF!</definedName>
    <definedName name="DADOS_21_29">"$#REF!.$AD$11:$AE$26"</definedName>
    <definedName name="DADOS_21_3">"$#REF!.$AH$5:$AI$45"</definedName>
    <definedName name="DADOS_21_3_1">"$#REF!.$AH$5:$AI$45"</definedName>
    <definedName name="DADOS_21_4">"$#REF!.$AD$11:$AE$57"</definedName>
    <definedName name="DADOS_21_4_1">"$#REF!.$AD$11:$AE$26"</definedName>
    <definedName name="DADOS_21_5">"$#REF!.$AD$11:$AE$57"</definedName>
    <definedName name="DADOS_21_5_1">"$#REF!.$AD$11:$AE$26"</definedName>
    <definedName name="DADOS_21_6">"$#REF!.$AD$11:$AE$57"</definedName>
    <definedName name="DADOS_21_6_1">"$#REF!.$AD$11:$AE$26"</definedName>
    <definedName name="DADOS_21_7">#REF!</definedName>
    <definedName name="DADOS_21_7_1">"$#REF!.$AD$11:$AE$57"</definedName>
    <definedName name="DADOS_21_7_1_1">"$#REF!.$AD$11:$AE$26"</definedName>
    <definedName name="DADOS_21_7_1_1_1">"$#REF!.$AD$11:$AE$26"</definedName>
    <definedName name="DADOS_21_8">#REF!</definedName>
    <definedName name="DADOS_21_9">"$#REF!.$AD$11:$AE$57"</definedName>
    <definedName name="DADOS_22">#REF!</definedName>
    <definedName name="DADOS_24">#REF!</definedName>
    <definedName name="DADOS_25">#REF!</definedName>
    <definedName name="DADOS_26">#REF!</definedName>
    <definedName name="DADOS_28">#REF!</definedName>
    <definedName name="DADOS_29">#REF!</definedName>
    <definedName name="DADOS_3">#REF!</definedName>
    <definedName name="DADOS_3_1">#REF!</definedName>
    <definedName name="DADOS_3_1_1">"$#REF!.$M$5:$N$28"</definedName>
    <definedName name="DADOS_3_1_8">"$#REF!.$M$5:$N$28"</definedName>
    <definedName name="DADOS_3_12">#REF!</definedName>
    <definedName name="DADOS_3_15">#REF!</definedName>
    <definedName name="DADOS_3_16">#REF!</definedName>
    <definedName name="DADOS_3_29">"$#REF!.$AH$5:$AI$41"</definedName>
    <definedName name="DADOS_31">#REF!</definedName>
    <definedName name="DADOS_4">#REF!</definedName>
    <definedName name="DADOS_4_1">#REF!</definedName>
    <definedName name="DADOS_4_1_1">"$#REF!.$M$5:$N$28"</definedName>
    <definedName name="DADOS_4_1_8">"$#REF!.$M$5:$N$28"</definedName>
    <definedName name="DADOS_4_12">#REF!</definedName>
    <definedName name="DADOS_4_15">#REF!</definedName>
    <definedName name="DADOS_4_16">#REF!</definedName>
    <definedName name="DADOS_4_29">"$#REF!.$AD$11:$AE$26"</definedName>
    <definedName name="DADOS_46">#REF!</definedName>
    <definedName name="DADOS_47">#REF!</definedName>
    <definedName name="DADOS_48">#REF!</definedName>
    <definedName name="DADOS_5">#REF!</definedName>
    <definedName name="DADOS_5_1">"$#REF!.$AD$11:$AE$26"</definedName>
    <definedName name="DADOS_50">#N/A</definedName>
    <definedName name="DADOS_50_1">#REF!</definedName>
    <definedName name="DADOS_6">#REF!</definedName>
    <definedName name="DADOS_6_1">"$#REF!.$AD$11:$AE$26"</definedName>
    <definedName name="DADOS_7">#REF!</definedName>
    <definedName name="DADOS_7_1">#REF!</definedName>
    <definedName name="DADOS_7_1_1">"$#REF!.$AD$11:$AE$38"</definedName>
    <definedName name="DADOS_7_1_1_1">"$#REF!.$AD$11:$AE$26"</definedName>
    <definedName name="DADOS_7_1_1_1_1">"$#REF!.$AD$11:$AE$26"</definedName>
    <definedName name="DADOS_7_15">"$#REF!.$AG$5:$AH$33"</definedName>
    <definedName name="DADOS_7_16">"$#REF!.$AG$5:$AH$33"</definedName>
    <definedName name="DADOS_7_29">"$#REF!.$AD$11:$AE$26"</definedName>
    <definedName name="DADOS_7_8">#REF!</definedName>
    <definedName name="DADOS_8">#REF!</definedName>
    <definedName name="DADOS_8_1">#REF!</definedName>
    <definedName name="DADOS_8_1_1">#REF!</definedName>
    <definedName name="DADOS_8_24">#REF!</definedName>
    <definedName name="DADOS_8_25">#REF!</definedName>
    <definedName name="DADOS_8_29">"$#REF!.$AD$11:$AE$26"</definedName>
    <definedName name="DADOS_8_8">#REF!</definedName>
    <definedName name="DADOS_9">#REF!</definedName>
    <definedName name="DADOS_9_1">"$#REF!.$AD$11:$AE$38"</definedName>
    <definedName name="DADOS_9_24">#REF!</definedName>
    <definedName name="DADOS_9_25">#REF!</definedName>
    <definedName name="DADOS_9_29">"$#REF!.$AD$11:$AE$26"</definedName>
    <definedName name="DADOS_9_8">#REF!</definedName>
    <definedName name="Dados_Primário">#REF!</definedName>
    <definedName name="DADOS1">#REF!</definedName>
    <definedName name="DAER1" localSheetId="4" hidden="1">{#N/A,#N/A,TRUE,"Serviços"}</definedName>
    <definedName name="DAER1" localSheetId="6" hidden="1">{#N/A,#N/A,TRUE,"Serviços"}</definedName>
    <definedName name="DAER1" localSheetId="3" hidden="1">{#N/A,#N/A,TRUE,"Serviços"}</definedName>
    <definedName name="DAER1" hidden="1">{#N/A,#N/A,TRUE,"Serviços"}</definedName>
    <definedName name="DAER11" localSheetId="4" hidden="1">{#N/A,#N/A,TRUE,"Serviços"}</definedName>
    <definedName name="DAER11" localSheetId="6" hidden="1">{#N/A,#N/A,TRUE,"Serviços"}</definedName>
    <definedName name="DAER11" localSheetId="3" hidden="1">{#N/A,#N/A,TRUE,"Serviços"}</definedName>
    <definedName name="DAER11" hidden="1">{#N/A,#N/A,TRUE,"Serviços"}</definedName>
    <definedName name="danil">#REF!</definedName>
    <definedName name="DAnilo">#REF!</definedName>
    <definedName name="DAR">#REF!</definedName>
    <definedName name="dasd">#REF!</definedName>
    <definedName name="Data">#REF!</definedName>
    <definedName name="DATA_1">#REF!</definedName>
    <definedName name="DATA_14">#N/A</definedName>
    <definedName name="DATA_7">#N/A</definedName>
    <definedName name="DATA_7_1">#REF!</definedName>
    <definedName name="DATA_7_14">#N/A</definedName>
    <definedName name="DATA_BASE__JUNHO_94">#REF!</definedName>
    <definedName name="data_ficha">#REF!</definedName>
    <definedName name="Data_Final" localSheetId="4">#REF!</definedName>
    <definedName name="Data_Final">#REF!</definedName>
    <definedName name="Data_Final_25" localSheetId="4">#REF!</definedName>
    <definedName name="Data_Final_25">#REF!</definedName>
    <definedName name="Data_Final_4" localSheetId="4">#REF!</definedName>
    <definedName name="Data_Final_4">#REF!</definedName>
    <definedName name="Data_Finall">#REF!</definedName>
    <definedName name="Data_Início">#REF!</definedName>
    <definedName name="Data_Início_25">#REF!</definedName>
    <definedName name="Data_Início_4">#REF!</definedName>
    <definedName name="Data_Inícioo">#REF!</definedName>
    <definedName name="DATA_LICITACAO">#REF!</definedName>
    <definedName name="data2_boletim">#REF!</definedName>
    <definedName name="DataBase" localSheetId="4">#REF!</definedName>
    <definedName name="DataBase">#REF!</definedName>
    <definedName name="database_1" localSheetId="4">#REF!</definedName>
    <definedName name="database_1">#REF!</definedName>
    <definedName name="database2" localSheetId="4">#REF!</definedName>
    <definedName name="database2">#REF!</definedName>
    <definedName name="datamed">#REF!</definedName>
    <definedName name="datasicro">#REF!</definedName>
    <definedName name="datasicro_13">#REF!</definedName>
    <definedName name="datasicro_26">#REF!</definedName>
    <definedName name="datasicro_33">#REF!</definedName>
    <definedName name="datasicro_5">#REF!</definedName>
    <definedName name="datasicro_6">#REF!</definedName>
    <definedName name="datasicro_7">#REF!</definedName>
    <definedName name="datasicro_8">#REF!</definedName>
    <definedName name="datasicro_9">#REF!</definedName>
    <definedName name="DATMODELE">#REF!</definedName>
    <definedName name="DATMODMEC">#REF!</definedName>
    <definedName name="DATTML">#REF!</definedName>
    <definedName name="daV">#N/A</definedName>
    <definedName name="daVIDSON">#N/A</definedName>
    <definedName name="DBII">#REF!</definedName>
    <definedName name="DBU">#REF!</definedName>
    <definedName name="DCA">#REF!</definedName>
    <definedName name="DCAN">#REF!</definedName>
    <definedName name="DCAW">#REF!</definedName>
    <definedName name="DCC">#REF!</definedName>
    <definedName name="dd" localSheetId="4" hidden="1">{#N/A,#N/A,FALSE,"ANEXO3 99 ERA";#N/A,#N/A,FALSE,"ANEXO3 99 UBÁ2";#N/A,#N/A,FALSE,"ANEXO3 99 DTU";#N/A,#N/A,FALSE,"ANEXO3 99 RDR";#N/A,#N/A,FALSE,"ANEXO3 99 UBÁ4";#N/A,#N/A,FALSE,"ANEXO3 99 UBÁ6"}</definedName>
    <definedName name="dd" localSheetId="6" hidden="1">{#N/A,#N/A,FALSE,"ANEXO3 99 ERA";#N/A,#N/A,FALSE,"ANEXO3 99 UBÁ2";#N/A,#N/A,FALSE,"ANEXO3 99 DTU";#N/A,#N/A,FALSE,"ANEXO3 99 RDR";#N/A,#N/A,FALSE,"ANEXO3 99 UBÁ4";#N/A,#N/A,FALSE,"ANEXO3 99 UBÁ6"}</definedName>
    <definedName name="dd" hidden="1">{#N/A,#N/A,FALSE,"ANEXO3 99 ERA";#N/A,#N/A,FALSE,"ANEXO3 99 UBÁ2";#N/A,#N/A,FALSE,"ANEXO3 99 DTU";#N/A,#N/A,FALSE,"ANEXO3 99 RDR";#N/A,#N/A,FALSE,"ANEXO3 99 UBÁ4";#N/A,#N/A,FALSE,"ANEXO3 99 UBÁ6"}</definedName>
    <definedName name="ddd" localSheetId="4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localSheetId="6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DDDD">#N/A</definedName>
    <definedName name="DDDDDD" hidden="1">{#N/A,#N/A,TRUE,"Resumo de Preços"}</definedName>
    <definedName name="ddddddd">#N/A</definedName>
    <definedName name="dddddddddd">#N/A</definedName>
    <definedName name="ddddddddddd">#REF!</definedName>
    <definedName name="dddf">#N/A</definedName>
    <definedName name="ddere" localSheetId="4" hidden="1">{#N/A,#N/A,FALSE,"MO (2)"}</definedName>
    <definedName name="ddere" localSheetId="6" hidden="1">{#N/A,#N/A,FALSE,"MO (2)"}</definedName>
    <definedName name="ddere" hidden="1">{#N/A,#N/A,FALSE,"MO (2)"}</definedName>
    <definedName name="ddff">#N/A</definedName>
    <definedName name="DE_km">#REF!</definedName>
    <definedName name="deb" localSheetId="4" hidden="1">#REF!</definedName>
    <definedName name="deb" hidden="1">#REF!</definedName>
    <definedName name="DEF" localSheetId="4">#REF!</definedName>
    <definedName name="DEF">#REF!</definedName>
    <definedName name="DEF_COMPRIMENTO">#REF!</definedName>
    <definedName name="DEF_CURVA_RETA">#REF!</definedName>
    <definedName name="DEF_CURVAS">#REF!</definedName>
    <definedName name="def_curvas_teste">#REF!</definedName>
    <definedName name="DEF_EXEC_BRLEGAL" localSheetId="4">#REF!</definedName>
    <definedName name="DEF_EXEC_BRLEGAL">#REF!</definedName>
    <definedName name="DEF_PNV" localSheetId="4">#REF!</definedName>
    <definedName name="DEF_PNV">#REF!</definedName>
    <definedName name="DEF_SOLUCAO" localSheetId="4">#REF!</definedName>
    <definedName name="DEF_SOLUCAO">#REF!</definedName>
    <definedName name="DEF_TIPO">#REF!</definedName>
    <definedName name="DEF_TIPO_TERMINAL">#REF!</definedName>
    <definedName name="defensa">#REF!</definedName>
    <definedName name="defensa_13">#REF!</definedName>
    <definedName name="defensa_13_19">#REF!</definedName>
    <definedName name="defensa_13_23">#REF!</definedName>
    <definedName name="defensa_13_25">#REF!</definedName>
    <definedName name="defensa_15">#REF!</definedName>
    <definedName name="defensa_15_13">#REF!</definedName>
    <definedName name="defensa_15_13_19">#REF!</definedName>
    <definedName name="defensa_15_13_23">#REF!</definedName>
    <definedName name="defensa_15_13_25">#REF!</definedName>
    <definedName name="defensa_15_19">#REF!</definedName>
    <definedName name="defensa_15_23">#REF!</definedName>
    <definedName name="defensa_15_25">#REF!</definedName>
    <definedName name="defensa_19">#REF!</definedName>
    <definedName name="defensa_23">#REF!</definedName>
    <definedName name="defensa_24">#REF!</definedName>
    <definedName name="defensa_24_13">#REF!</definedName>
    <definedName name="defensa_24_13_19">#REF!</definedName>
    <definedName name="defensa_24_13_23">#REF!</definedName>
    <definedName name="defensa_24_13_25">#REF!</definedName>
    <definedName name="defensa_24_19">#REF!</definedName>
    <definedName name="defensa_24_23">#REF!</definedName>
    <definedName name="defensa_24_25">#REF!</definedName>
    <definedName name="defensa_25">#REF!</definedName>
    <definedName name="DEFENSA_EXEC">#REF!</definedName>
    <definedName name="DEFENSA_TOTAL">#REF!</definedName>
    <definedName name="DEFENSA1" localSheetId="4">#REF!</definedName>
    <definedName name="DEFENSA1">#REF!</definedName>
    <definedName name="defensas" localSheetId="4" hidden="1">#REF!</definedName>
    <definedName name="defensas" hidden="1">#REF!</definedName>
    <definedName name="DEFLATOR">#REF!</definedName>
    <definedName name="Demonstrativo">#REF!</definedName>
    <definedName name="Demonstrativo_1">#REF!</definedName>
    <definedName name="Demonstrativo_2">#REF!</definedName>
    <definedName name="Demonstrativo_3">#REF!</definedName>
    <definedName name="DEMONSTRATIVO_DO_RESULTADO_GERENCIAL___DGR">#REF!</definedName>
    <definedName name="Denominação">#REF!</definedName>
    <definedName name="dens_baliz">#REF!</definedName>
    <definedName name="dens_baseb" localSheetId="4">#REF!</definedName>
    <definedName name="dens_baseb">#REF!</definedName>
    <definedName name="dens_frezado">#REF!</definedName>
    <definedName name="dens_gc" localSheetId="4">#REF!</definedName>
    <definedName name="dens_gc">#REF!</definedName>
    <definedName name="dens_massaf" localSheetId="4">#REF!</definedName>
    <definedName name="dens_massaf">#REF!</definedName>
    <definedName name="dens_massaq" localSheetId="4">#REF!</definedName>
    <definedName name="dens_massaq">#REF!</definedName>
    <definedName name="dens_massaq_13">#REF!</definedName>
    <definedName name="dens_massaq_26">#REF!</definedName>
    <definedName name="dens_massaq_33">#REF!</definedName>
    <definedName name="dens_massaq_5">#REF!</definedName>
    <definedName name="dens_massaq_6">#REF!</definedName>
    <definedName name="dens_massaq_7">#REF!</definedName>
    <definedName name="dens_massaq_8">#REF!</definedName>
    <definedName name="dens_massaq_9">#REF!</definedName>
    <definedName name="dens_pj">#REF!</definedName>
    <definedName name="dens_pj_27">#REF!</definedName>
    <definedName name="dens_soloaterro">#REF!</definedName>
    <definedName name="dens_t080" localSheetId="4">#REF!</definedName>
    <definedName name="dens_t080">#REF!</definedName>
    <definedName name="dens_tubo1" localSheetId="4">#REF!</definedName>
    <definedName name="dens_tubo1">#REF!</definedName>
    <definedName name="densidade_cap" localSheetId="4">#REF!</definedName>
    <definedName name="densidade_cap">#REF!</definedName>
    <definedName name="Densidades">#REF!</definedName>
    <definedName name="depreciacione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to">#REF!</definedName>
    <definedName name="DEQUIP" localSheetId="4">#REF!</definedName>
    <definedName name="DEQUIP">#REF!</definedName>
    <definedName name="DEQUIP_1" localSheetId="4">#REF!</definedName>
    <definedName name="DEQUIP_1">#REF!</definedName>
    <definedName name="DEQUIP_25" localSheetId="4">#REF!</definedName>
    <definedName name="DEQUIP_25">#REF!</definedName>
    <definedName name="DER">#REF!</definedName>
    <definedName name="DERF" localSheetId="4" hidden="1">{#N/A,#N/A,FALSE,"310.1";#N/A,#N/A,FALSE,"321.1";#N/A,#N/A,FALSE,"320.3";#N/A,#N/A,FALSE,"330.1"}</definedName>
    <definedName name="DERF" localSheetId="6" hidden="1">{#N/A,#N/A,FALSE,"310.1";#N/A,#N/A,FALSE,"321.1";#N/A,#N/A,FALSE,"320.3";#N/A,#N/A,FALSE,"330.1"}</definedName>
    <definedName name="DERF" hidden="1">{#N/A,#N/A,FALSE,"310.1";#N/A,#N/A,FALSE,"321.1";#N/A,#N/A,FALSE,"320.3";#N/A,#N/A,FALSE,"330.1"}</definedName>
    <definedName name="DERSVIO">#REF!</definedName>
    <definedName name="DESAP">#REF!</definedName>
    <definedName name="DESAPROPRIAÇÃO">#REF!</definedName>
    <definedName name="desc" localSheetId="4">#REF!</definedName>
    <definedName name="desc">#REF!</definedName>
    <definedName name="DescAux" hidden="1">#N/A</definedName>
    <definedName name="desconto" localSheetId="4">#REF!</definedName>
    <definedName name="desconto">#REF!</definedName>
    <definedName name="desconto_11" localSheetId="4">#REF!</definedName>
    <definedName name="desconto_11">#REF!</definedName>
    <definedName name="desconto_12">#REF!</definedName>
    <definedName name="desconto_13">#REF!</definedName>
    <definedName name="desconto_15">#REF!</definedName>
    <definedName name="desconto_16">#REF!</definedName>
    <definedName name="desconto_17">#REF!</definedName>
    <definedName name="desconto_19">#REF!</definedName>
    <definedName name="desconto_2">#REF!</definedName>
    <definedName name="desconto_28">#REF!</definedName>
    <definedName name="desconto_3">#REF!</definedName>
    <definedName name="desconto_4">#REF!</definedName>
    <definedName name="desconto_7">#REF!</definedName>
    <definedName name="desconto_9">#REF!</definedName>
    <definedName name="desconto2">#REF!</definedName>
    <definedName name="desconto2_11">#REF!</definedName>
    <definedName name="desconto2_12">#REF!</definedName>
    <definedName name="desconto2_13">#REF!</definedName>
    <definedName name="desconto2_15">#REF!</definedName>
    <definedName name="desconto2_16">#REF!</definedName>
    <definedName name="desconto2_17">#REF!</definedName>
    <definedName name="desconto2_19">#REF!</definedName>
    <definedName name="desconto2_2">#REF!</definedName>
    <definedName name="desconto2_28">#REF!</definedName>
    <definedName name="desconto2_3">#REF!</definedName>
    <definedName name="desconto2_4">#REF!</definedName>
    <definedName name="desconto2_7">#REF!</definedName>
    <definedName name="desconto2_9">#REF!</definedName>
    <definedName name="descricao">#REF!</definedName>
    <definedName name="DESCRIÇÃO">#REF!</definedName>
    <definedName name="DESCRIÇÃO_serviço">OFFSET(#REF!,0,0,COUNTA(#REF!),1)</definedName>
    <definedName name="DESCRITIVO1" localSheetId="4">#REF!</definedName>
    <definedName name="DESCRITIVO1">#REF!</definedName>
    <definedName name="DesfazerLimpar">#N/A</definedName>
    <definedName name="DESM">#REF!</definedName>
    <definedName name="desobstrução">#REF!</definedName>
    <definedName name="desobueiro">#REF!</definedName>
    <definedName name="desobueiro_13">#REF!</definedName>
    <definedName name="desobueiro_13_19">#REF!</definedName>
    <definedName name="desobueiro_13_23">#REF!</definedName>
    <definedName name="desobueiro_13_25">#REF!</definedName>
    <definedName name="desobueiro_15">#REF!</definedName>
    <definedName name="desobueiro_15_13">#REF!</definedName>
    <definedName name="desobueiro_15_13_19">#REF!</definedName>
    <definedName name="desobueiro_15_13_23">#REF!</definedName>
    <definedName name="desobueiro_15_13_25">#REF!</definedName>
    <definedName name="desobueiro_15_19">#REF!</definedName>
    <definedName name="desobueiro_15_23">#REF!</definedName>
    <definedName name="desobueiro_15_25">#REF!</definedName>
    <definedName name="desobueiro_19">#REF!</definedName>
    <definedName name="desobueiro_23">#REF!</definedName>
    <definedName name="desobueiro_24">#REF!</definedName>
    <definedName name="desobueiro_24_13">#REF!</definedName>
    <definedName name="desobueiro_24_13_19">#REF!</definedName>
    <definedName name="desobueiro_24_13_23">#REF!</definedName>
    <definedName name="desobueiro_24_13_25">#REF!</definedName>
    <definedName name="desobueiro_24_19">#REF!</definedName>
    <definedName name="desobueiro_24_23">#REF!</definedName>
    <definedName name="desobueiro_24_25">#REF!</definedName>
    <definedName name="desobueiro_25">#REF!</definedName>
    <definedName name="DESP.INDIRETAS">#N/A</definedName>
    <definedName name="DESVIO">#REF!</definedName>
    <definedName name="Detalhe" localSheetId="4" hidden="1">{"'Resumo'!$A$4:$N$60"}</definedName>
    <definedName name="Detalhe" localSheetId="6" hidden="1">{"'Resumo'!$A$4:$N$60"}</definedName>
    <definedName name="Detalhe" hidden="1">{"'Resumo'!$A$4:$N$60"}</definedName>
    <definedName name="deuda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">#REF!</definedName>
    <definedName name="DF_ABATIDO">#REF!</definedName>
    <definedName name="DF_AEREO">#REF!</definedName>
    <definedName name="DF_AMORTECEDOR">#REF!</definedName>
    <definedName name="DF_ANCORAGEM">#REF!</definedName>
    <definedName name="DF_CHUMB">#REF!</definedName>
    <definedName name="DF_DESVIADO">#REF!</definedName>
    <definedName name="DF_DMR_CALCO">#REF!</definedName>
    <definedName name="DF_DMR_LAM">#REF!</definedName>
    <definedName name="DF_DMR_POSTE">#REF!</definedName>
    <definedName name="DF_DMSMS_BR408">#REF!</definedName>
    <definedName name="DF_DMSMS_QTD">#REF!</definedName>
    <definedName name="DF_EXEC">#REF!</definedName>
    <definedName name="DF_EXEC_PORT_SEMI">#REF!</definedName>
    <definedName name="DF_EXEC_PORT_SEMI_BR104NORTE">#REF!</definedName>
    <definedName name="DF_EXEC_PORT_SEMI_BR104SUL">#REF!</definedName>
    <definedName name="DF_EXEC_REMOVER_BR408">#REF!</definedName>
    <definedName name="DF_EXEC_SUL">#REF!</definedName>
    <definedName name="DF_PAINEL">#REF!</definedName>
    <definedName name="DF_PORT_SEMI">#REF!</definedName>
    <definedName name="DF_PORT_SEMI_BR104NORTE">#REF!</definedName>
    <definedName name="DF_PORT_SEMI_BR104SUL">#REF!</definedName>
    <definedName name="DF_REFLET">#REF!</definedName>
    <definedName name="DF_REMOVER">#REF!</definedName>
    <definedName name="DF_REMOVER_BR408">#REF!</definedName>
    <definedName name="DF_SNV">#REF!</definedName>
    <definedName name="DF_SNVINV">#REF!</definedName>
    <definedName name="DF_TOTAL">#REF!</definedName>
    <definedName name="DF_TOTAL_SUL">#REF!</definedName>
    <definedName name="dfdfdfd" localSheetId="4" hidden="1">{#N/A,#N/A,FALSE,"MO (2)"}</definedName>
    <definedName name="dfdfdfd" localSheetId="6" hidden="1">{#N/A,#N/A,FALSE,"MO (2)"}</definedName>
    <definedName name="dfdfdfd" hidden="1">{#N/A,#N/A,FALSE,"MO (2)"}</definedName>
    <definedName name="dfg">#REF!</definedName>
    <definedName name="DFGDFG">#REF!</definedName>
    <definedName name="DFGHDF">#REF!</definedName>
    <definedName name="dfgs" localSheetId="4" hidden="1">{#N/A,#N/A,TRUE,"Serviços"}</definedName>
    <definedName name="dfgs" localSheetId="6" hidden="1">{#N/A,#N/A,TRUE,"Serviços"}</definedName>
    <definedName name="dfgs" localSheetId="3" hidden="1">{#N/A,#N/A,TRUE,"Serviços"}</definedName>
    <definedName name="dfgs" hidden="1">{#N/A,#N/A,TRUE,"Serviços"}</definedName>
    <definedName name="dfgss" localSheetId="4" hidden="1">{#N/A,#N/A,TRUE,"Serviços"}</definedName>
    <definedName name="dfgss" localSheetId="6" hidden="1">{#N/A,#N/A,TRUE,"Serviços"}</definedName>
    <definedName name="dfgss" localSheetId="3" hidden="1">{#N/A,#N/A,TRUE,"Serviços"}</definedName>
    <definedName name="dfgss" hidden="1">{#N/A,#N/A,TRUE,"Serviços"}</definedName>
    <definedName name="dfre">#REF!</definedName>
    <definedName name="DG">#REF!</definedName>
    <definedName name="DGA">#REF!</definedName>
    <definedName name="DGA_10">#REF!</definedName>
    <definedName name="DGA_24">#REF!</definedName>
    <definedName name="DGA_25">#REF!</definedName>
    <definedName name="DGA_26">#REF!</definedName>
    <definedName name="DGA_27">#REF!</definedName>
    <definedName name="DGA_29">#REF!</definedName>
    <definedName name="DGA_9">#REF!</definedName>
    <definedName name="DGF" localSheetId="4" hidden="1">{#N/A,#N/A,FALSE,"MO (2)"}</definedName>
    <definedName name="DGF" localSheetId="6" hidden="1">{#N/A,#N/A,FALSE,"MO (2)"}</definedName>
    <definedName name="DGF" hidden="1">{#N/A,#N/A,FALSE,"MO (2)"}</definedName>
    <definedName name="DIA">#REF!</definedName>
    <definedName name="DIA_1">#REF!</definedName>
    <definedName name="Dia_trab">#N/A</definedName>
    <definedName name="dias">#N/A</definedName>
    <definedName name="DIESEL">#REF!</definedName>
    <definedName name="DIESEL_1" localSheetId="4">#REF!</definedName>
    <definedName name="DIESEL_1">#REF!</definedName>
    <definedName name="DIF" localSheetId="4">#REF!</definedName>
    <definedName name="DIF">#REF!</definedName>
    <definedName name="DIGITAL" localSheetId="4">' Canteiro'!DIGITAL</definedName>
    <definedName name="DIGITAL" localSheetId="6">'Adm Local'!DIGITAL</definedName>
    <definedName name="DIGITAL">[0]!DIGITAL</definedName>
    <definedName name="DIGITAL_2">#N/A</definedName>
    <definedName name="DIGITAL_25" localSheetId="4">' Canteiro'!DIGITAL_25</definedName>
    <definedName name="DIGITAL_25" localSheetId="6">'Adm Local'!DIGITAL_25</definedName>
    <definedName name="DIGITAL_25">[0]!DIGITAL_25</definedName>
    <definedName name="DIGITAL_4">#N/A</definedName>
    <definedName name="Dimensão_BCC" localSheetId="4">#REF!</definedName>
    <definedName name="Dimensão_BCC">#REF!</definedName>
    <definedName name="Dimensão_BM" localSheetId="4">#REF!</definedName>
    <definedName name="Dimensão_BM">#REF!</definedName>
    <definedName name="Dimensão_BTC">#REF!</definedName>
    <definedName name="DimensãoBCC">#REF!</definedName>
    <definedName name="DimensãoNãoseaplica_BCC">#REF!</definedName>
    <definedName name="DimensãoNãoseaplica_BM">#REF!</definedName>
    <definedName name="DimensãoNãoseaplicaBCC">#REF!</definedName>
    <definedName name="DimensãoNãoseaplicaBTC">#REF!</definedName>
    <definedName name="DimensãoOACBCC">#REF!</definedName>
    <definedName name="DimensãoOACBM">#REF!</definedName>
    <definedName name="DimensãoOACBTC">#REF!</definedName>
    <definedName name="DimensãoOACImplantação">#REF!</definedName>
    <definedName name="DimensãoOACNãoseaplica">#REF!</definedName>
    <definedName name="DIMPAV">#REF!</definedName>
    <definedName name="DINHEIRO">#REF!</definedName>
    <definedName name="DINHEIRO_1">#REF!</definedName>
    <definedName name="DINHEIRO_12">#REF!</definedName>
    <definedName name="DINHEIRO_13">#REF!</definedName>
    <definedName name="DireçãoTipoTachaExistente">#REF!</definedName>
    <definedName name="DireçãoTipoTachaImplantação">#REF!</definedName>
    <definedName name="dispositivos">#REF!</definedName>
    <definedName name="dispositivos1">#REF!</definedName>
    <definedName name="DispTelGASAG" localSheetId="4" hidden="1">{"'teste'!$B$2:$R$49"}</definedName>
    <definedName name="DispTelGASAG" localSheetId="6" hidden="1">{"'teste'!$B$2:$R$49"}</definedName>
    <definedName name="DispTelGASAG" hidden="1">{"'teste'!$B$2:$R$49"}</definedName>
    <definedName name="DISTA">#REF!</definedName>
    <definedName name="DISTC">#REF!</definedName>
    <definedName name="DISTP">#REF!</definedName>
    <definedName name="DJ">#REF!</definedName>
    <definedName name="DJ_25">#REF!</definedName>
    <definedName name="DJ_4">#REF!</definedName>
    <definedName name="DJJ">#REF!</definedName>
    <definedName name="DMB">#REF!</definedName>
    <definedName name="dmbr1">#REF!</definedName>
    <definedName name="dmbr2">#REF!</definedName>
    <definedName name="dmbr3">#REF!</definedName>
    <definedName name="dmbr44">#REF!</definedName>
    <definedName name="dmkmf1">#REF!</definedName>
    <definedName name="dmkmf2">#REF!</definedName>
    <definedName name="dmkmf3">#REF!</definedName>
    <definedName name="dmkmf4">#REF!</definedName>
    <definedName name="dmkmi1">#REF!</definedName>
    <definedName name="dmkmi2">#REF!</definedName>
    <definedName name="dmkmi3">#REF!</definedName>
    <definedName name="dmkmi4">#REF!</definedName>
    <definedName name="dmt">#REF!</definedName>
    <definedName name="DMT.BET.CBA">#REF!</definedName>
    <definedName name="DMT.BETUMINCBA">#REF!</definedName>
    <definedName name="DMT.CIMENTO">#REF!</definedName>
    <definedName name="DMT_0_50">#REF!</definedName>
    <definedName name="DMT_1000">#REF!</definedName>
    <definedName name="dmt_13">#REF!</definedName>
    <definedName name="DMT_200">#REF!</definedName>
    <definedName name="DMT_200_400">#REF!</definedName>
    <definedName name="dmt_26">#REF!</definedName>
    <definedName name="dmt_33">#REF!</definedName>
    <definedName name="DMT_400">#REF!</definedName>
    <definedName name="DMT_400_600">#REF!</definedName>
    <definedName name="dmt_5">#REF!</definedName>
    <definedName name="DMT_50">#REF!</definedName>
    <definedName name="DMT_50_200">#REF!</definedName>
    <definedName name="dmt_6">#REF!</definedName>
    <definedName name="DMT_600">#REF!</definedName>
    <definedName name="dmt_7">#REF!</definedName>
    <definedName name="dmt_8">#REF!</definedName>
    <definedName name="DMT_800">#REF!</definedName>
    <definedName name="dmt_9">#REF!</definedName>
    <definedName name="dmt_areia">#REF!</definedName>
    <definedName name="dmt_areia_13">#REF!</definedName>
    <definedName name="dmt_areia_26">#REF!</definedName>
    <definedName name="dmt_areia_33">#REF!</definedName>
    <definedName name="dmt_areia_5">#REF!</definedName>
    <definedName name="dmt_areia_6">#REF!</definedName>
    <definedName name="dmt_areia_7">#REF!</definedName>
    <definedName name="dmt_areia_8">#REF!</definedName>
    <definedName name="dmt_areia_9">#REF!</definedName>
    <definedName name="dmt_asf">#REF!</definedName>
    <definedName name="dmt_asf_13">#REF!</definedName>
    <definedName name="dmt_asf_26">#REF!</definedName>
    <definedName name="dmt_asf_33">#REF!</definedName>
    <definedName name="dmt_asf_5">#REF!</definedName>
    <definedName name="dmt_asf_6">#REF!</definedName>
    <definedName name="dmt_asf_7">#REF!</definedName>
    <definedName name="dmt_asf_8">#REF!</definedName>
    <definedName name="dmt_asf_9">#REF!</definedName>
    <definedName name="dmt_aterro">#REF!</definedName>
    <definedName name="dmt_base">#REF!</definedName>
    <definedName name="dmt_brp">#REF!</definedName>
    <definedName name="dmt_capaselante">#REF!</definedName>
    <definedName name="dmt_correção">#REF!</definedName>
    <definedName name="dmt_distr_usina">#REF!</definedName>
    <definedName name="dmt_formas">#REF!</definedName>
    <definedName name="dmt_gc">#REF!</definedName>
    <definedName name="dmt_grama">#REF!</definedName>
    <definedName name="dmt_lamafina">#REF!</definedName>
    <definedName name="dmt_lamafinaareia">#REF!</definedName>
    <definedName name="dmt_massaf">#REF!</definedName>
    <definedName name="dmt_massarp">#REF!</definedName>
    <definedName name="dmt_mbuq">#REF!</definedName>
    <definedName name="dmt_pedra">#REF!</definedName>
    <definedName name="dmt_pedra_13">#REF!</definedName>
    <definedName name="dmt_pedra_26">#REF!</definedName>
    <definedName name="dmt_pedra_33">#REF!</definedName>
    <definedName name="dmt_pedra_5">#REF!</definedName>
    <definedName name="dmt_pedra_6">#REF!</definedName>
    <definedName name="dmt_pedra_7">#REF!</definedName>
    <definedName name="dmt_pedra_8">#REF!</definedName>
    <definedName name="dmt_pedra_9">#REF!</definedName>
    <definedName name="dmt_pedraarrum">#REF!</definedName>
    <definedName name="dmt_pedrajog">#REF!</definedName>
    <definedName name="dmt_ref_usina">#REF!</definedName>
    <definedName name="dmt_tbfrio">#REF!</definedName>
    <definedName name="dmt_tbquente">#REF!</definedName>
    <definedName name="dmt_tratamento">#REF!</definedName>
    <definedName name="dmta">#REF!</definedName>
    <definedName name="dmtac">#REF!</definedName>
    <definedName name="dmtaço_cant">#REF!</definedName>
    <definedName name="dmtaço_pista">#REF!</definedName>
    <definedName name="dmtap">#REF!</definedName>
    <definedName name="dmtau">#REF!</definedName>
    <definedName name="dmtbaliz_peça">#REF!</definedName>
    <definedName name="dmtbc">#REF!</definedName>
    <definedName name="dmtbp">#REF!</definedName>
    <definedName name="dmtbu">#REF!</definedName>
    <definedName name="dmtc" localSheetId="4">#REF!</definedName>
    <definedName name="dmtc">#REF!</definedName>
    <definedName name="DMTCAPECM">#REF!</definedName>
    <definedName name="dmtcc">#REF!</definedName>
    <definedName name="dmtcerca">#REF!</definedName>
    <definedName name="dmtcim" localSheetId="4">#REF!</definedName>
    <definedName name="dmtcim">#REF!</definedName>
    <definedName name="DMTCIMENTO" localSheetId="4">#REF!</definedName>
    <definedName name="DMTCIMENTO">#REF!</definedName>
    <definedName name="dmtf" localSheetId="4">#REF!</definedName>
    <definedName name="dmtf">#REF!</definedName>
    <definedName name="dmtf_13">#REF!</definedName>
    <definedName name="dmtf_26">#REF!</definedName>
    <definedName name="dmtf_33">#REF!</definedName>
    <definedName name="dmtf_5">#REF!</definedName>
    <definedName name="dmtf_6">#REF!</definedName>
    <definedName name="dmtf_7">#REF!</definedName>
    <definedName name="dmtf_8">#REF!</definedName>
    <definedName name="dmtf_9">#REF!</definedName>
    <definedName name="dmtfc">#REF!</definedName>
    <definedName name="dmtfu">#REF!</definedName>
    <definedName name="dmtgc_peça">#REF!</definedName>
    <definedName name="dmtleivas">#REF!</definedName>
    <definedName name="dmtmad_pista">#REF!</definedName>
    <definedName name="dmtmb">#REF!</definedName>
    <definedName name="dmtmf">#REF!</definedName>
    <definedName name="DMTMICRO0.8" localSheetId="4">#REF!</definedName>
    <definedName name="DMTMICRO0.8">#REF!</definedName>
    <definedName name="dmtmp">#REF!</definedName>
    <definedName name="dmtpoac">#REF!</definedName>
    <definedName name="dmtpp">#REF!</definedName>
    <definedName name="dmtr" localSheetId="4">#REF!</definedName>
    <definedName name="dmtr">#REF!</definedName>
    <definedName name="dmtra">#REF!</definedName>
    <definedName name="DMTRR">#REF!</definedName>
    <definedName name="DMTRRR">#REF!</definedName>
    <definedName name="DMTs" localSheetId="4">#REF!</definedName>
    <definedName name="DMTs">#REF!</definedName>
    <definedName name="dng" localSheetId="4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NIT">#REF!</definedName>
    <definedName name="dnit1">#REF!</definedName>
    <definedName name="DO" localSheetId="4">#REF!</definedName>
    <definedName name="DO">#REF!</definedName>
    <definedName name="dois">#N/A</definedName>
    <definedName name="DOLAR" localSheetId="4">#REF!</definedName>
    <definedName name="DOLAR">#REF!</definedName>
    <definedName name="Dólar" localSheetId="4">#REF!</definedName>
    <definedName name="Dólar">#REF!</definedName>
    <definedName name="DOLAR_1">#REF!</definedName>
    <definedName name="DOLAR_2">#REF!</definedName>
    <definedName name="DOLAR_3">#REF!</definedName>
    <definedName name="Dom_Carna" localSheetId="4">#REF!-49</definedName>
    <definedName name="Dom_Carna" localSheetId="15">#REF!-49</definedName>
    <definedName name="Dom_Carna" localSheetId="12">#REF!-49</definedName>
    <definedName name="Dom_Carna">#REF!-49</definedName>
    <definedName name="Dom_Páscoa">#N/A</definedName>
    <definedName name="dp">#REF!</definedName>
    <definedName name="DPD">#REF!</definedName>
    <definedName name="DPESSO">#REF!</definedName>
    <definedName name="DPESSO_1">#REF!</definedName>
    <definedName name="DPESSO_25">#REF!</definedName>
    <definedName name="drafad">#REF!</definedName>
    <definedName name="dre">#REF!</definedName>
    <definedName name="drena" localSheetId="4">#REF!</definedName>
    <definedName name="drena">#REF!</definedName>
    <definedName name="DRENAG">#REF!</definedName>
    <definedName name="drenagem">#REF!</definedName>
    <definedName name="drenagem_1" localSheetId="4">#REF!</definedName>
    <definedName name="drenagem_1">#REF!</definedName>
    <definedName name="drenagem_2" localSheetId="4">#REF!</definedName>
    <definedName name="drenagem_2">#REF!</definedName>
    <definedName name="drenagem_3" localSheetId="4">#REF!</definedName>
    <definedName name="drenagem_3">#REF!</definedName>
    <definedName name="drenagem_4">#REF!</definedName>
    <definedName name="DRI">#REF!</definedName>
    <definedName name="d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sad">#REF!</definedName>
    <definedName name="Dsc" hidden="1">#N/A</definedName>
    <definedName name="Dsc_26">NA()</definedName>
    <definedName name="Dsc_27">NA()</definedName>
    <definedName name="DSCR_DEBT_EQUITY" localSheetId="4" hidden="1">#REF!-1 &amp; "." &amp; MAX(1,COUNTA(INDEX(#REF!,MATCH(#REF!-1,#REF!,FALSE)):#REF!))</definedName>
    <definedName name="DSCR_DEBT_EQUITY" localSheetId="15" hidden="1">#REF!-1 &amp; "." &amp; MAX(1,COUNTA(INDEX(#REF!,MATCH(#REF!-1,#REF!,FALSE)):#REF!))</definedName>
    <definedName name="DSCR_DEBT_EQUITY" localSheetId="12" hidden="1">#REF!-1 &amp; "." &amp; MAX(1,COUNTA(INDEX(#REF!,MATCH(#REF!-1,#REF!,FALSE)):#REF!))</definedName>
    <definedName name="DSCR_DEBT_EQUITY" hidden="1">#REF!-1 &amp; "." &amp; MAX(1,COUNTA(INDEX(#REF!,MATCH(#REF!-1,#REF!,FALSE)):#REF!))</definedName>
    <definedName name="dsolo" localSheetId="4">#REF!</definedName>
    <definedName name="dsolo">#REF!</definedName>
    <definedName name="dsr4g">#N/A</definedName>
    <definedName name="dss" localSheetId="4">#REF!</definedName>
    <definedName name="dss">#REF!</definedName>
    <definedName name="DTM" localSheetId="4">#REF!</definedName>
    <definedName name="DTM">#REF!</definedName>
    <definedName name="DTMED">#REF!</definedName>
    <definedName name="Dtrecho">#REF!</definedName>
    <definedName name="DUCOL" localSheetId="4" hidden="1">{"'Plan1 (2)'!$A$5:$F$63"}</definedName>
    <definedName name="DUCOL" localSheetId="6" hidden="1">{"'Plan1 (2)'!$A$5:$F$63"}</definedName>
    <definedName name="DUCOL" hidden="1">{"'Plan1 (2)'!$A$5:$F$63"}</definedName>
    <definedName name="Dúvidas" localSheetId="4" hidden="1">{"'Quadro'!$A$4:$BG$78"}</definedName>
    <definedName name="Dúvidas" localSheetId="6" hidden="1">{"'Quadro'!$A$4:$BG$78"}</definedName>
    <definedName name="Dúvidas" hidden="1">{"'Quadro'!$A$4:$BG$78"}</definedName>
    <definedName name="e">#REF!</definedName>
    <definedName name="e__cm">#REF!</definedName>
    <definedName name="E_001">#N/A</definedName>
    <definedName name="E_001_1">#REF!</definedName>
    <definedName name="E_006">#N/A</definedName>
    <definedName name="E_006_1">#REF!</definedName>
    <definedName name="E_007">#N/A</definedName>
    <definedName name="E_007_1">#REF!</definedName>
    <definedName name="E_009">#N/A</definedName>
    <definedName name="E_009_1">#REF!</definedName>
    <definedName name="E_013">#N/A</definedName>
    <definedName name="E_013_1">#REF!</definedName>
    <definedName name="E_016">#N/A</definedName>
    <definedName name="E_016_1">#REF!</definedName>
    <definedName name="E_101">#N/A</definedName>
    <definedName name="E_101_1">#REF!</definedName>
    <definedName name="E_105">#N/A</definedName>
    <definedName name="E_105_1">#REF!</definedName>
    <definedName name="E_107">#N/A</definedName>
    <definedName name="E_107_1">#REF!</definedName>
    <definedName name="E_110">#N/A</definedName>
    <definedName name="E_110_1">#REF!</definedName>
    <definedName name="E_111">#N/A</definedName>
    <definedName name="E_111_1">#REF!</definedName>
    <definedName name="E_112">#N/A</definedName>
    <definedName name="E_112_1">#REF!</definedName>
    <definedName name="E_113">#N/A</definedName>
    <definedName name="E_113_1">#REF!</definedName>
    <definedName name="E_116">#N/A</definedName>
    <definedName name="E_116_1">#REF!</definedName>
    <definedName name="E_118">#N/A</definedName>
    <definedName name="E_118_1">#REF!</definedName>
    <definedName name="E_119">#N/A</definedName>
    <definedName name="E_119_1">#REF!</definedName>
    <definedName name="E_122">#N/A</definedName>
    <definedName name="E_122_1">#REF!</definedName>
    <definedName name="E_123">#N/A</definedName>
    <definedName name="E_123_1">#REF!</definedName>
    <definedName name="E_208">#N/A</definedName>
    <definedName name="E_208_1">#REF!</definedName>
    <definedName name="E_209">#N/A</definedName>
    <definedName name="E_209_1">#REF!</definedName>
    <definedName name="E_302">#N/A</definedName>
    <definedName name="E_302_1">#REF!</definedName>
    <definedName name="E_304">#N/A</definedName>
    <definedName name="E_304_1">#REF!</definedName>
    <definedName name="E_306">#N/A</definedName>
    <definedName name="E_306_1">#REF!</definedName>
    <definedName name="E_343">#N/A</definedName>
    <definedName name="E_343_1">#REF!</definedName>
    <definedName name="E_400">#N/A</definedName>
    <definedName name="E_400_1">#REF!</definedName>
    <definedName name="E_402">#N/A</definedName>
    <definedName name="E_402_1">#REF!</definedName>
    <definedName name="E_406">#N/A</definedName>
    <definedName name="E_406_1">#REF!</definedName>
    <definedName name="E_408">#N/A</definedName>
    <definedName name="E_408_1">#REF!</definedName>
    <definedName name="E_410">#N/A</definedName>
    <definedName name="E_410_1">#REF!</definedName>
    <definedName name="E_412">#N/A</definedName>
    <definedName name="E_412_1">#REF!</definedName>
    <definedName name="E_416">#N/A</definedName>
    <definedName name="E_416_1">#REF!</definedName>
    <definedName name="E_502">#N/A</definedName>
    <definedName name="E_502_1">#REF!</definedName>
    <definedName name="E_507">#N/A</definedName>
    <definedName name="E_507_1">#REF!</definedName>
    <definedName name="E_508">#N/A</definedName>
    <definedName name="E_508_1">#REF!</definedName>
    <definedName name="E_509">#N/A</definedName>
    <definedName name="E_509_1">#REF!</definedName>
    <definedName name="E_601">#N/A</definedName>
    <definedName name="E_601_1">#REF!</definedName>
    <definedName name="E_602">#N/A</definedName>
    <definedName name="E_602_1">#REF!</definedName>
    <definedName name="E_904">#N/A</definedName>
    <definedName name="E_904_1">#REF!</definedName>
    <definedName name="E_906">#N/A</definedName>
    <definedName name="E_906_1">#REF!</definedName>
    <definedName name="E_914">#N/A</definedName>
    <definedName name="E_914_1">#REF!</definedName>
    <definedName name="E_922">#N/A</definedName>
    <definedName name="E_922_1">#REF!</definedName>
    <definedName name="e_brp">#REF!</definedName>
    <definedName name="e_capaf">#REF!</definedName>
    <definedName name="e_capaq">#REF!</definedName>
    <definedName name="e_capaq_13">#REF!</definedName>
    <definedName name="e_capaq_26">#REF!</definedName>
    <definedName name="e_capaq_33">#REF!</definedName>
    <definedName name="e_capaq_5">#REF!</definedName>
    <definedName name="e_capaq_6">#REF!</definedName>
    <definedName name="e_capaq_7">#REF!</definedName>
    <definedName name="e_capaq_8">#REF!</definedName>
    <definedName name="e_capaq_9">#REF!</definedName>
    <definedName name="e_correcaodef">#REF!</definedName>
    <definedName name="e_correcaodef_13">#REF!</definedName>
    <definedName name="e_correcaodef_26">#REF!</definedName>
    <definedName name="e_correcaodef_33">#REF!</definedName>
    <definedName name="e_correcaodef_5">#REF!</definedName>
    <definedName name="e_correcaodef_6">#REF!</definedName>
    <definedName name="e_correcaodef_7">#REF!</definedName>
    <definedName name="e_correcaodef_8">#REF!</definedName>
    <definedName name="e_correcaodef_9">#REF!</definedName>
    <definedName name="e_micro15">#REF!</definedName>
    <definedName name="e_mrp" localSheetId="4">#REF!</definedName>
    <definedName name="e_mrp">#REF!</definedName>
    <definedName name="e_remendoprof" localSheetId="4">#REF!</definedName>
    <definedName name="e_remendoprof">#REF!</definedName>
    <definedName name="e_remendoprof_13">#REF!</definedName>
    <definedName name="e_remendoprof_26">#REF!</definedName>
    <definedName name="e_remendoprof_33">#REF!</definedName>
    <definedName name="e_remendoprof_5">#REF!</definedName>
    <definedName name="e_remendoprof_6">#REF!</definedName>
    <definedName name="e_remendoprof_7">#REF!</definedName>
    <definedName name="e_remendoprof_8">#REF!</definedName>
    <definedName name="e_remendoprof_9">#REF!</definedName>
    <definedName name="e_tapaburaco">#REF!</definedName>
    <definedName name="e_tapaburaco_13">#REF!</definedName>
    <definedName name="e_tapaburaco_26">#REF!</definedName>
    <definedName name="e_tapaburaco_33">#REF!</definedName>
    <definedName name="e_tapaburaco_5">#REF!</definedName>
    <definedName name="e_tapaburaco_6">#REF!</definedName>
    <definedName name="e_tapaburaco_7">#REF!</definedName>
    <definedName name="e_tapaburaco_8">#REF!</definedName>
    <definedName name="e_tapaburaco_9">#REF!</definedName>
    <definedName name="e0">#REF!</definedName>
    <definedName name="EA">#REF!</definedName>
    <definedName name="EA_1">#REF!</definedName>
    <definedName name="ECJ">#REF!</definedName>
    <definedName name="ECJ_25">#REF!</definedName>
    <definedName name="ECJ_4">#REF!</definedName>
    <definedName name="ECJJ">#REF!</definedName>
    <definedName name="ECVCFELE">#REF!</definedName>
    <definedName name="ECVCFMEC">#REF!</definedName>
    <definedName name="Edit" localSheetId="4" hidden="1">#REF!</definedName>
    <definedName name="Edit" hidden="1">#REF!</definedName>
    <definedName name="Edital">#REF!</definedName>
    <definedName name="EE" localSheetId="4" hidden="1">{#N/A,#N/A,FALSE,"310.1";#N/A,#N/A,FALSE,"321.1";#N/A,#N/A,FALSE,"320.3";#N/A,#N/A,FALSE,"330.1"}</definedName>
    <definedName name="EE" localSheetId="6" hidden="1">{#N/A,#N/A,FALSE,"310.1";#N/A,#N/A,FALSE,"321.1";#N/A,#N/A,FALSE,"320.3";#N/A,#N/A,FALSE,"330.1"}</definedName>
    <definedName name="EE" hidden="1">{#N/A,#N/A,FALSE,"310.1";#N/A,#N/A,FALSE,"321.1";#N/A,#N/A,FALSE,"320.3";#N/A,#N/A,FALSE,"330.1"}</definedName>
    <definedName name="ee_1">"'file:///Y:/ENGENHARIA/Deise Aoki/PATOS - OK/PATOS 05-09-2007-ok/Laptop - Arquivos/DNIT/PATOs/Rondonópolis/PATO_BR-364_km_000_ao_km_11290_LICITAÇÃO MAIO DE 2007.xls'#$reg_mec_fx_dm_.$#REF!$#REF!:$#REF!$#REF!"</definedName>
    <definedName name="ee_14">#N/A</definedName>
    <definedName name="ee_18">#N/A</definedName>
    <definedName name="ee_19">#N/A</definedName>
    <definedName name="ee_2">#N/A</definedName>
    <definedName name="ee_20">#N/A</definedName>
    <definedName name="ee_22">#N/A</definedName>
    <definedName name="ee_34">"'file:///Y:/ENGENHARIA/Deise Aoki/PATOS - OK/PATOS 05-09-2007-ok/Laptop - Arquivos/DNIT/PATOs/Rondonópolis/PATO_BR-364_km_000_ao_km_11290_LICITAÇÃO MAIO DE 2007.xls'#$reg_mec_fx_dm_.$#REF!$#REF!:$#REF!$#REF!"</definedName>
    <definedName name="ee_37">"'file:///Y:/ENGENHARIA/Deise Aoki/PATOS - OK/PATOS 05-09-2007-ok/Laptop - Arquivos/DNIT/PATOs/Rondonópolis/PATO_BR-364_km_000_ao_km_11290_LICITAÇÃO MAIO DE 2007.xls'#$reg_mec_fx_dm_.$#REF!$#REF!:$#REF!$#REF!"</definedName>
    <definedName name="ee_38">"'file:///Y:/ENGENHARIA/Deise Aoki/PATOS - OK/PATOS 05-09-2007-ok/Laptop - Arquivos/DNIT/PATOs/Rondonópolis/PATO_BR-364_km_000_ao_km_11290_LICITAÇÃO MAIO DE 2007.xls'#$reg_mec_fx_dm_.$#REF!$#REF!:$#REF!$#REF!"</definedName>
    <definedName name="ee_49">"'file:///Y:/ENGENHARIA/Deise Aoki/PATOS - OK/PATOS 05-09-2007-ok/Laptop - Arquivos/DNIT/PATOs/Rondonópolis/PATO_BR-364_km_000_ao_km_11290_LICITAÇÃO MAIO DE 2007.xls'#$reg_mec_fx_dm_.$#REF!$#REF!:$#REF!$#REF!"</definedName>
    <definedName name="EE1_MAT">#REF!</definedName>
    <definedName name="EE1_MATERIAIS">#REF!</definedName>
    <definedName name="EE1_SERV">#REF!</definedName>
    <definedName name="EE1_SERVIÇOS">#REF!</definedName>
    <definedName name="EE2_MAT">#REF!</definedName>
    <definedName name="EE2_MATERIAIS">#REF!</definedName>
    <definedName name="EE2_SERV">#REF!</definedName>
    <definedName name="EE2_SERVIÇOS">#REF!</definedName>
    <definedName name="EE3_MAT">#REF!</definedName>
    <definedName name="EE3_SERV">#REF!</definedName>
    <definedName name="eee">#REF!</definedName>
    <definedName name="eeee">#REF!</definedName>
    <definedName name="eeeee" localSheetId="4" hidden="1">{#N/A,#N/A,FALSE,"MO (2)"}</definedName>
    <definedName name="eeeee" localSheetId="6" hidden="1">{#N/A,#N/A,FALSE,"MO (2)"}</definedName>
    <definedName name="eeeee" hidden="1">{#N/A,#N/A,FALSE,"MO (2)"}</definedName>
    <definedName name="Ef">#REF!</definedName>
    <definedName name="Efaixa">#REF!</definedName>
    <definedName name="Efaixa_1">"'file:///C:/Documents and Settings/mauricio.ferrao/Desktop/ARQUIVOS R96/EXCEL/PATOs/BR153_99.XLS'#$'P A T O  D'.$#REF!$#REF!"</definedName>
    <definedName name="Efaixa_3">#REF!</definedName>
    <definedName name="Efaixa_4">#REF!</definedName>
    <definedName name="Efaixa_5">#REF!</definedName>
    <definedName name="Efaixaa">#REF!</definedName>
    <definedName name="Ei" localSheetId="4">#REF!</definedName>
    <definedName name="Ei">#REF!</definedName>
    <definedName name="EJ" localSheetId="4">#REF!</definedName>
    <definedName name="EJ">#REF!</definedName>
    <definedName name="EJ_1" localSheetId="4">#REF!</definedName>
    <definedName name="EJ_1">#REF!</definedName>
    <definedName name="EJ_25">#REF!</definedName>
    <definedName name="EJ_4">#REF!</definedName>
    <definedName name="EJJ">#REF!</definedName>
    <definedName name="eli" localSheetId="4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ITE">#REF!</definedName>
    <definedName name="Em" localSheetId="4">#REF!</definedName>
    <definedName name="Em">#REF!</definedName>
    <definedName name="em_algarismo_e_por_extenso" localSheetId="4">#REF!</definedName>
    <definedName name="em_algarismo_e_por_extenso">#REF!</definedName>
    <definedName name="ema2kmf_1" localSheetId="4">#REF!</definedName>
    <definedName name="ema2kmf_1">#REF!</definedName>
    <definedName name="ema2kmf_2" localSheetId="4">#REF!</definedName>
    <definedName name="ema2kmf_2">#REF!</definedName>
    <definedName name="ema2kmf_3">#REF!</definedName>
    <definedName name="ema2kmf_4">#REF!</definedName>
    <definedName name="ema2kmf_5">#REF!</definedName>
    <definedName name="ema2kmf_6">#REF!</definedName>
    <definedName name="ema2kmf_7">#REF!</definedName>
    <definedName name="ema2kmf_8">#REF!</definedName>
    <definedName name="ema2kmf_9">#REF!</definedName>
    <definedName name="ema2kmi_1">#REF!</definedName>
    <definedName name="ema2kmi_2">#REF!</definedName>
    <definedName name="ema2kmi_3">#REF!</definedName>
    <definedName name="ema2kmi_4">#REF!</definedName>
    <definedName name="ema2kmi_5">#REF!</definedName>
    <definedName name="ema2kmi_6">#REF!</definedName>
    <definedName name="ema2kmi_7">#REF!</definedName>
    <definedName name="ema2kmi_8">#REF!</definedName>
    <definedName name="ema2kmi_9">#REF!</definedName>
    <definedName name="emakmf_1">#REF!</definedName>
    <definedName name="emakmf_2">#REF!</definedName>
    <definedName name="emakmf_3">#REF!</definedName>
    <definedName name="emakmf_4">#REF!</definedName>
    <definedName name="emakmf_5">#REF!</definedName>
    <definedName name="emakmf_6">#REF!</definedName>
    <definedName name="emakmf_7">#REF!</definedName>
    <definedName name="emakmf_8">#REF!</definedName>
    <definedName name="emakmf_9">#REF!</definedName>
    <definedName name="emakmi_1">#REF!</definedName>
    <definedName name="emakmi_2">#REF!</definedName>
    <definedName name="emakmi_3">#REF!</definedName>
    <definedName name="emakmi_4">#REF!</definedName>
    <definedName name="emakmi_5">#REF!</definedName>
    <definedName name="emakmi_6">#REF!</definedName>
    <definedName name="emakmi_7">#REF!</definedName>
    <definedName name="emakmi_8">#REF!</definedName>
    <definedName name="emakmi_9">#REF!</definedName>
    <definedName name="eme2kmf_1">#REF!</definedName>
    <definedName name="eme2kmf_2">#REF!</definedName>
    <definedName name="eme2kmf_3">#REF!</definedName>
    <definedName name="eme2kmf_4">#REF!</definedName>
    <definedName name="eme2kmf_5">#REF!</definedName>
    <definedName name="eme2kmf_6">#REF!</definedName>
    <definedName name="eme2kmf_7">#REF!</definedName>
    <definedName name="eme2kmf_8">#REF!</definedName>
    <definedName name="eme2kmf_9">#REF!</definedName>
    <definedName name="eme2kmi_1">#REF!</definedName>
    <definedName name="eme2kmi_2">#REF!</definedName>
    <definedName name="eme2kmi_3">#REF!</definedName>
    <definedName name="eme2kmi_4">#REF!</definedName>
    <definedName name="eme2kmi_5">#REF!</definedName>
    <definedName name="eme2kmi_6">#REF!</definedName>
    <definedName name="eme2kmi_7">#REF!</definedName>
    <definedName name="eme2kmi_8">#REF!</definedName>
    <definedName name="eme2kmi_9">#REF!</definedName>
    <definedName name="emekmf_1">#REF!</definedName>
    <definedName name="emekmf_10">#REF!</definedName>
    <definedName name="emekmf_11">#REF!</definedName>
    <definedName name="emekmf_12">#REF!</definedName>
    <definedName name="emekmf_13">#REF!</definedName>
    <definedName name="emekmf_14">#REF!</definedName>
    <definedName name="emekmf_15">#REF!</definedName>
    <definedName name="emekmf_16">#REF!</definedName>
    <definedName name="emekmf_17">#REF!</definedName>
    <definedName name="emekmf_18">#REF!</definedName>
    <definedName name="emekmf_19">#REF!</definedName>
    <definedName name="emekmf_2">#REF!</definedName>
    <definedName name="emekmf_20">#REF!</definedName>
    <definedName name="emekmf_21">#REF!</definedName>
    <definedName name="emekmf_22">#REF!</definedName>
    <definedName name="emekmf_23">#REF!</definedName>
    <definedName name="emekmf_24">#REF!</definedName>
    <definedName name="emekmf_25">#REF!</definedName>
    <definedName name="emekmf_26">#REF!</definedName>
    <definedName name="emekmf_27">#REF!</definedName>
    <definedName name="emekmf_28">#REF!</definedName>
    <definedName name="emekmf_29">#REF!</definedName>
    <definedName name="emekmf_3">#REF!</definedName>
    <definedName name="emekmf_30">#REF!</definedName>
    <definedName name="emekmf_31">#REF!</definedName>
    <definedName name="emekmf_32">#REF!</definedName>
    <definedName name="emekmf_33">#REF!</definedName>
    <definedName name="emekmf_34">#REF!</definedName>
    <definedName name="emekmf_35">#REF!</definedName>
    <definedName name="emekmf_36">#REF!</definedName>
    <definedName name="emekmf_37">#REF!</definedName>
    <definedName name="emekmf_38">#REF!</definedName>
    <definedName name="emekmf_39">#REF!</definedName>
    <definedName name="emekmf_4">#REF!</definedName>
    <definedName name="emekmf_40">#REF!</definedName>
    <definedName name="emekmf_41">#REF!</definedName>
    <definedName name="emekmf_42">#REF!</definedName>
    <definedName name="emekmf_43">#REF!</definedName>
    <definedName name="emekmf_44">#REF!</definedName>
    <definedName name="emekmf_45">#REF!</definedName>
    <definedName name="emekmf_46">#REF!</definedName>
    <definedName name="emekmf_47">#REF!</definedName>
    <definedName name="emekmf_48">#REF!</definedName>
    <definedName name="emekmf_49">#REF!</definedName>
    <definedName name="emekmf_5">#REF!</definedName>
    <definedName name="emekmf_50">#REF!</definedName>
    <definedName name="emekmf_51">#REF!</definedName>
    <definedName name="emekmf_52">#REF!</definedName>
    <definedName name="emekmf_53">#REF!</definedName>
    <definedName name="emekmf_54">#REF!</definedName>
    <definedName name="emekmf_55">#REF!</definedName>
    <definedName name="emekmf_56">#REF!</definedName>
    <definedName name="emekmf_57">#REF!</definedName>
    <definedName name="emekmf_58">#REF!</definedName>
    <definedName name="emekmf_59">#REF!</definedName>
    <definedName name="emekmf_6">#REF!</definedName>
    <definedName name="emekmf_60">#REF!</definedName>
    <definedName name="emekmf_61">#REF!</definedName>
    <definedName name="emekmf_62">#REF!</definedName>
    <definedName name="emekmf_63">#REF!</definedName>
    <definedName name="emekmf_64">#REF!</definedName>
    <definedName name="emekmf_65">#REF!</definedName>
    <definedName name="emekmf_66">#REF!</definedName>
    <definedName name="emekmf_7">#REF!</definedName>
    <definedName name="emekmf_8">#REF!</definedName>
    <definedName name="emekmf_9">#REF!</definedName>
    <definedName name="emekmi_1">#REF!</definedName>
    <definedName name="emekmi_10">#REF!</definedName>
    <definedName name="emekmi_11">#REF!</definedName>
    <definedName name="emekmi_12">#REF!</definedName>
    <definedName name="emekmi_13">#REF!</definedName>
    <definedName name="emekmi_14">#REF!</definedName>
    <definedName name="emekmi_15">#REF!</definedName>
    <definedName name="emekmi_16">#REF!</definedName>
    <definedName name="emekmi_17">#REF!</definedName>
    <definedName name="emekmi_18">#REF!</definedName>
    <definedName name="emekmi_19">#REF!</definedName>
    <definedName name="emekmi_2">#REF!</definedName>
    <definedName name="emekmi_20">#REF!</definedName>
    <definedName name="emekmi_21">#REF!</definedName>
    <definedName name="emekmi_22">#REF!</definedName>
    <definedName name="emekmi_23">#REF!</definedName>
    <definedName name="emekmi_24">#REF!</definedName>
    <definedName name="emekmi_25">#REF!</definedName>
    <definedName name="emekmi_26">#REF!</definedName>
    <definedName name="emekmi_27">#REF!</definedName>
    <definedName name="emekmi_28">#REF!</definedName>
    <definedName name="emekmi_29">#REF!</definedName>
    <definedName name="emekmi_3">#REF!</definedName>
    <definedName name="emekmi_30">#REF!</definedName>
    <definedName name="emekmi_31">#REF!</definedName>
    <definedName name="emekmi_32">#REF!</definedName>
    <definedName name="emekmi_33">#REF!</definedName>
    <definedName name="emekmi_34">#REF!</definedName>
    <definedName name="emekmi_35">#REF!</definedName>
    <definedName name="emekmi_36">#REF!</definedName>
    <definedName name="emekmi_37">#REF!</definedName>
    <definedName name="emekmi_38">#REF!</definedName>
    <definedName name="emekmi_39">#REF!</definedName>
    <definedName name="emekmi_4">#REF!</definedName>
    <definedName name="emekmi_40">#REF!</definedName>
    <definedName name="emekmi_41">#REF!</definedName>
    <definedName name="emekmi_42">#REF!</definedName>
    <definedName name="emekmi_43">#REF!</definedName>
    <definedName name="emekmi_44">#REF!</definedName>
    <definedName name="emekmi_45">#REF!</definedName>
    <definedName name="emekmi_46">#REF!</definedName>
    <definedName name="emekmi_47">#REF!</definedName>
    <definedName name="emekmi_48">#REF!</definedName>
    <definedName name="emekmi_49">#REF!</definedName>
    <definedName name="emekmi_5">#REF!</definedName>
    <definedName name="emekmi_50">#REF!</definedName>
    <definedName name="emekmi_51">#REF!</definedName>
    <definedName name="emekmi_52">#REF!</definedName>
    <definedName name="emekmi_53">#REF!</definedName>
    <definedName name="emekmi_54">#REF!</definedName>
    <definedName name="emekmi_55">#REF!</definedName>
    <definedName name="emekmi_56">#REF!</definedName>
    <definedName name="emekmi_57">#REF!</definedName>
    <definedName name="emekmi_58">#REF!</definedName>
    <definedName name="emekmi_59">#REF!</definedName>
    <definedName name="emekmi_6">#REF!</definedName>
    <definedName name="emekmi_60">#REF!</definedName>
    <definedName name="emekmi_61">#REF!</definedName>
    <definedName name="emekmi_62">#REF!</definedName>
    <definedName name="emekmi_63">#REF!</definedName>
    <definedName name="emekmi_64">#REF!</definedName>
    <definedName name="emekmi_65">#REF!</definedName>
    <definedName name="emekmi_66">#REF!</definedName>
    <definedName name="emekmi_67">#REF!</definedName>
    <definedName name="emekmi_7">#REF!</definedName>
    <definedName name="emekmi_8">#REF!</definedName>
    <definedName name="emekmi_9">#REF!</definedName>
    <definedName name="emekmi10">#REF!</definedName>
    <definedName name="EMISS_1_MAT">#REF!</definedName>
    <definedName name="EMISS_1_SERV">#REF!</definedName>
    <definedName name="EMISS_2_MAT">#REF!</definedName>
    <definedName name="EMISS_2_SERV">#REF!</definedName>
    <definedName name="EMISS_3_MAT">#REF!</definedName>
    <definedName name="EMISS_3_SERV">#REF!</definedName>
    <definedName name="EMISSÁRIO1_MATERIAIS">#REF!</definedName>
    <definedName name="EMISSÁRIO1_SERVIÇOS">#REF!</definedName>
    <definedName name="EMISSÁRIO2_MATERIAIS">#REF!</definedName>
    <definedName name="EMISSÁRIO2_SERVIÇOS">#REF!</definedName>
    <definedName name="EMN" localSheetId="4">#REF!</definedName>
    <definedName name="EMN">#REF!</definedName>
    <definedName name="EMP">#REF!</definedName>
    <definedName name="EmpAux" hidden="1">""</definedName>
    <definedName name="Empo">#REF!</definedName>
    <definedName name="Empolamento">#REF!</definedName>
    <definedName name="Empr" localSheetId="4" hidden="1">#REF!</definedName>
    <definedName name="Empr" hidden="1">#REF!</definedName>
    <definedName name="Empresa">#REF!</definedName>
    <definedName name="empresa_13">#REF!</definedName>
    <definedName name="empresa_42" localSheetId="4">#REF!</definedName>
    <definedName name="empresa_42">#REF!</definedName>
    <definedName name="EMULPOL">#REF!</definedName>
    <definedName name="EMULPOLROO">#REF!</definedName>
    <definedName name="EMW" localSheetId="4">#REF!</definedName>
    <definedName name="EMW">#REF!</definedName>
    <definedName name="EMWA" localSheetId="4">#REF!</definedName>
    <definedName name="EMWA">#REF!</definedName>
    <definedName name="ENC" localSheetId="4">#REF!</definedName>
    <definedName name="ENC">#REF!</definedName>
    <definedName name="ENERGIA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ERGI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ng." localSheetId="4" hidden="1">{#N/A,#N/A,FALSE,"MO (2)"}</definedName>
    <definedName name="eng." localSheetId="6" hidden="1">{#N/A,#N/A,FALSE,"MO (2)"}</definedName>
    <definedName name="eng." hidden="1">{#N/A,#N/A,FALSE,"MO (2)"}</definedName>
    <definedName name="ENGENHARIA" localSheetId="4" hidden="1">{#N/A,#N/A,FALSE,"MO (2)"}</definedName>
    <definedName name="ENGENHARIA" localSheetId="6" hidden="1">{#N/A,#N/A,FALSE,"MO (2)"}</definedName>
    <definedName name="ENGENHARIA" hidden="1">{#N/A,#N/A,FALSE,"MO (2)"}</definedName>
    <definedName name="ENLEIV">#REF!</definedName>
    <definedName name="Enrocamento">#N/A</definedName>
    <definedName name="Enrocamento_1">#NAME?</definedName>
    <definedName name="Enrocamento_14">#N/A</definedName>
    <definedName name="Enrocamento_18">#N/A</definedName>
    <definedName name="Enrocamento_19">#N/A</definedName>
    <definedName name="Enrocamento_2">#N/A</definedName>
    <definedName name="Enrocamento_20">#N/A</definedName>
    <definedName name="Enrocamento_22">#N/A</definedName>
    <definedName name="ENT">#REF!</definedName>
    <definedName name="Entrega">#REF!</definedName>
    <definedName name="ep">#REF!</definedName>
    <definedName name="EQ" localSheetId="4" hidden="1">#REF!</definedName>
    <definedName name="EQ" hidden="1">#REF!</definedName>
    <definedName name="EQPTOS" localSheetId="4">#REF!</definedName>
    <definedName name="EQPTOS">#REF!</definedName>
    <definedName name="Equip">#REF!</definedName>
    <definedName name="equipamento">#REF!</definedName>
    <definedName name="equipamento_1">#REF!</definedName>
    <definedName name="equipamento_4">#REF!</definedName>
    <definedName name="equipamento_6">#REF!</definedName>
    <definedName name="equipamento_7">#REF!</definedName>
    <definedName name="equipamento_8">#REF!</definedName>
    <definedName name="equipamento_9">#REF!</definedName>
    <definedName name="Equipamentos">#REF!</definedName>
    <definedName name="equipp" localSheetId="4">#REF!</definedName>
    <definedName name="equipp">#REF!</definedName>
    <definedName name="er" localSheetId="4">#REF!</definedName>
    <definedName name="er">#REF!</definedName>
    <definedName name="ereerer" localSheetId="4" hidden="1">{#N/A,#N/A,FALSE,"MO (2)"}</definedName>
    <definedName name="ereerer" localSheetId="6" hidden="1">{#N/A,#N/A,FALSE,"MO (2)"}</definedName>
    <definedName name="ereerer" hidden="1">{#N/A,#N/A,FALSE,"MO (2)"}</definedName>
    <definedName name="erewq">#REF!</definedName>
    <definedName name="erqe">#N/A</definedName>
    <definedName name="err">#REF!</definedName>
    <definedName name="ERT">#REF!</definedName>
    <definedName name="ertert" hidden="1">#REF!</definedName>
    <definedName name="erttttt">#REF!</definedName>
    <definedName name="erwe" localSheetId="4">#REF!</definedName>
    <definedName name="erwe">#REF!</definedName>
    <definedName name="erwer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rwer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S" localSheetId="4" hidden="1">#REF!</definedName>
    <definedName name="ES" hidden="1">#REF!</definedName>
    <definedName name="esag">#REF!</definedName>
    <definedName name="ESC_EMISS3_S" localSheetId="4">#REF!</definedName>
    <definedName name="ESC_EMISS3_S">#REF!</definedName>
    <definedName name="Escavação" localSheetId="4">#REF!</definedName>
    <definedName name="Escavação">#REF!</definedName>
    <definedName name="EscManValas" localSheetId="4">#REF!</definedName>
    <definedName name="EscManValas">#REF!</definedName>
    <definedName name="EscMecValas">#REF!</definedName>
    <definedName name="Esconsidade_OAC">#REF!</definedName>
    <definedName name="EsconsidadeNãoseaplicaOAC">#REF!</definedName>
    <definedName name="EsconsidadeOAC">#REF!</definedName>
    <definedName name="EsconsidadeOACImplantação">#REF!</definedName>
    <definedName name="ESCORAMENTO">#REF!</definedName>
    <definedName name="ESGOT_EMISS3_S">#REF!</definedName>
    <definedName name="ESGOTAMENTO">#REF!</definedName>
    <definedName name="ESocial">#REF!</definedName>
    <definedName name="ESP">#REF!</definedName>
    <definedName name="espes_capaf">#REF!</definedName>
    <definedName name="espes_capaf_13">#REF!</definedName>
    <definedName name="espes_capaf_13_19">#REF!</definedName>
    <definedName name="espes_capaf_13_23">#REF!</definedName>
    <definedName name="espes_capaf_13_25">#REF!</definedName>
    <definedName name="espes_capaf_19">#REF!</definedName>
    <definedName name="espes_capaf_23">#REF!</definedName>
    <definedName name="espes_capaf_24">#REF!</definedName>
    <definedName name="espes_capaf_24_13">#REF!</definedName>
    <definedName name="espes_capaf_24_13_19">#REF!</definedName>
    <definedName name="espes_capaf_24_13_23">#REF!</definedName>
    <definedName name="espes_capaf_24_13_25">#REF!</definedName>
    <definedName name="espes_capaf_24_19">#REF!</definedName>
    <definedName name="espes_capaf_24_23">#REF!</definedName>
    <definedName name="espes_capaf_24_25">#REF!</definedName>
    <definedName name="espes_capaf_25">#REF!</definedName>
    <definedName name="espes_capaq">#REF!</definedName>
    <definedName name="ESPESSAMENTO" localSheetId="4">#REF!</definedName>
    <definedName name="ESPESSAMENTO">#REF!</definedName>
    <definedName name="esss7">#REF!</definedName>
    <definedName name="EST" localSheetId="4">#REF!</definedName>
    <definedName name="EST">#REF!</definedName>
    <definedName name="est0">"$DADOS.$#REF!$#REF!"</definedName>
    <definedName name="est0_13">#REF!</definedName>
    <definedName name="est0_42" localSheetId="4">#REF!</definedName>
    <definedName name="est0_42">#REF!</definedName>
    <definedName name="est1_1" localSheetId="4">#REF!</definedName>
    <definedName name="est1_1">#REF!</definedName>
    <definedName name="est1_14">#N/A</definedName>
    <definedName name="est1_7">#N/A</definedName>
    <definedName name="est1_7_1" localSheetId="4">#REF!</definedName>
    <definedName name="est1_7_1">#REF!</definedName>
    <definedName name="est1_7_14">#N/A</definedName>
    <definedName name="Estabilidade">#REF!</definedName>
    <definedName name="EstacaFinal" localSheetId="4">#REF!</definedName>
    <definedName name="EstacaFinal">#REF!</definedName>
    <definedName name="EstacaInicial" localSheetId="4">#REF!</definedName>
    <definedName name="EstacaInicial">#REF!</definedName>
    <definedName name="ESTADO" localSheetId="4">#REF!</definedName>
    <definedName name="ESTADO">#REF!</definedName>
    <definedName name="ESTADOS">#REF!</definedName>
    <definedName name="ESTELE">#REF!</definedName>
    <definedName name="estinicapa1_20">"$TransLocalBasc10m³.$#REF!$#REF!"</definedName>
    <definedName name="estinicapa2_20">"$TransLocalBasc10m³.$#REF!$#REF!"</definedName>
    <definedName name="ESTMEC">#REF!</definedName>
    <definedName name="et">#REF!</definedName>
    <definedName name="etfrgdfgdfgdfbg" localSheetId="4">#REF!</definedName>
    <definedName name="etfrgdfgdfgdfbg">#REF!</definedName>
    <definedName name="EU" localSheetId="4" hidden="1">{#N/A,#N/A,FALSE,"MO (2)"}</definedName>
    <definedName name="EU" localSheetId="6" hidden="1">{#N/A,#N/A,FALSE,"MO (2)"}</definedName>
    <definedName name="EU" hidden="1">{#N/A,#N/A,FALSE,"MO (2)"}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"(GMT+01:00)20/09/2012 17:33:59"</definedName>
    <definedName name="EV__LOCKEDCVW__ACTIVITY" hidden="1">"ACC_ACT_AUTOP,IG_CATEGORY,JER_1,DUMMY_C1,DUMMY_C2,INPUT_CORR,DUME,TRAMOS_DUMMY,SECTORS,2012.APR,YTD,"</definedName>
    <definedName name="EV__LOCKEDCVW__AFFILIATES" hidden="1">"ACC_AFLT_IMPORTE,AFLT_1,AFLT_CAT_AC,AFLT_COND_CP,AFLT_INFO_A,AFLT_OP_001,ACTIVITY_AUTOP,SELECT_TIME,YTD,"</definedName>
    <definedName name="EV__LOCKEDCVW__COUNSELORS" hidden="1">"ACC_CONS_0001,UPA_Y_CB,CONS_0000001,ACTIVITY_AUTOP,TITULO_0001,CARG_0001,Rep_Dumme,SELECT_TIME,YTD,"</definedName>
    <definedName name="EV__LOCKEDCVW__FINANCE" hidden="1">"BS,IG_CATEGORY,JER_1,DUMMY_C1,DUMMY_C2,CONSO,DUME,SF,NON_GROUP,ALL_IC,EUR,SECTORS,2012.JUN,YTD,"</definedName>
    <definedName name="EV__LOCKEDCVW__GENERALINFO" hidden="1">"ACC_IG_001,UPA_Y_CB,ACTIVITY_AUTOP,ALL_IC,SELECT_TIME,YTD,"</definedName>
    <definedName name="EV__LOCKEDCVW__HHRR" hidden="1">"ACC_RRHH_000200,UPA_Y_CB,JER_1,DUMMY_C1,DUMMY_C2,TOTAL_DATASRC_I_HR,DEP_RRHH_021700,ACTIVITY_AUTOP,F_VAR,NON_GROUP,I_NONE,EUR,SECTORS,TOT_SEX,SELECT_TIME,PERIODIC,"</definedName>
    <definedName name="EV__LOCKEDCVW__INTERCO" hidden="1">"BS,UPA_Y_CB,ACTIVITY_AUTOP,SF,ALL_IC,EUR,SELECT_TIME,YTD,"</definedName>
    <definedName name="EV__LOCKEDCVW__INVESTMENTS" hidden="1">"ACC_INV_00100,IG_CATEGORY,JER_1,DUMMY_C1,DUMMY_C2,CONSO,GRUPO_CONS,SF,NON_GROUP,I_NONE,PROJECT_TOT,EUR,SECTORS,SELECT_TIME,YTD,"</definedName>
    <definedName name="EV__LOCKEDCVW__LOCAL_FIN" hidden="1">"BS,UPA_Y_CB,ACTIVITY_AUTOP,SELECT_TIME,YTD,"</definedName>
    <definedName name="EV__LOCKEDCVW__MACRO" hidden="1">"IND_MACRO_ANUALES,UPA_Y_CB,JER_1,ACTIVITY_AUTOP,SELECT_TIME,YTD,"</definedName>
    <definedName name="EV__LOCKEDCVW__Ownership" hidden="1">"UPA_Y_CB,ACTIVITY_AUTOP,NON_GROUP,ALL_IC,METHOD,SELECT_TIME,PERIODIC,"</definedName>
    <definedName name="EV__LOCKEDCVW__RATE" hidden="1">"UPA_Y_CB,EUR,AVG,GLOBAL,SELECT_TIME,YTD,"</definedName>
    <definedName name="EV__LOCKEDCVW__STOCKS" hidden="1">"ACC_BOLSA_0001,ANALISTDUMMY,UPA_Y_CB,1218,01,TOTAL,SELECT_TIME,YTD,"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1</definedName>
    <definedName name="EV__MEMORYCVW__01_MEN_REP_12.XLSM" hidden="1">"[FINANCE"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1" hidden="1">"[FINANCE"</definedName>
    <definedName name="EV__MEMORYCVW__01_MEN_REP_12V2.XLSM" hidden="1">"[FINANCE"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23_VARIOS.XLSM" hidden="1">"[FINANCE"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1.XLSM" hidden="1">"[FINANCE"</definedName>
    <definedName name="EV__MEMORYCVW__INPUTMENSUALV311" hidden="1">"[FINANCE"</definedName>
    <definedName name="EV__MEMORYCVW__INPUTMENSUALV32.XLSM" hidden="1">"[HHRR"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2" hidden="1">"[FINANCE"</definedName>
    <definedName name="EV__MEMORYCVW__LIBRO2_ACCOUNT_ACT" hidden="1">"[ACC_ACT_000001"</definedName>
    <definedName name="EV__MEMORYCVW__LIBRO2_ACCOUNT_FIN" hidden="1">"[BS"</definedName>
    <definedName name="EV__MEMORYCVW__LIBRO2_ACCOUNT_RRHH" hidden="1">"[ACC_RRHH_000200"</definedName>
    <definedName name="EV__MEMORYCVW__LIBRO2_CATEGORY" hidden="1">"[IG_CATEGORY"</definedName>
    <definedName name="EV__MEMORYCVW__LIBRO2_COUNTRY" hidden="1">"[JER_1"</definedName>
    <definedName name="EV__MEMORYCVW__LIBRO2_CUSTOM_1" hidden="1">"[DUMMY_C1"</definedName>
    <definedName name="EV__MEMORYCVW__LIBRO2_CUSTOM_2" hidden="1">"[DUMMY_C2"</definedName>
    <definedName name="EV__MEMORYCVW__LIBRO2_DATASRC" hidden="1">"[CONSO"</definedName>
    <definedName name="EV__MEMORYCVW__LIBRO2_DATASRC_ACT" hidden="1">"[INPUT_CORR"</definedName>
    <definedName name="EV__MEMORYCVW__LIBRO2_DATASRC_I_HR" hidden="1">"[CONSO"</definedName>
    <definedName name="EV__MEMORYCVW__LIBRO2_DEPARTMENT" hidden="1">"[DEP_RRHH_021700"</definedName>
    <definedName name="EV__MEMORYCVW__LIBRO2_ENTITY" hidden="1">"[DUME"</definedName>
    <definedName name="EV__MEMORYCVW__LIBRO2_FLOW" hidden="1">"[SF"</definedName>
    <definedName name="EV__MEMORYCVW__LIBRO2_FLOW_RRHH" hidden="1">"[F_VAR"</definedName>
    <definedName name="EV__MEMORYCVW__LIBRO2_GROUPS" hidden="1">"[NON_GROUP"</definedName>
    <definedName name="EV__MEMORYCVW__LIBRO2_INTCO" hidden="1">"[ALL_IC"</definedName>
    <definedName name="EV__MEMORYCVW__LIBRO2_MEASURES" hidden="1">"[YTD"</definedName>
    <definedName name="EV__MEMORYCVW__LIBRO2_RPTCURRENCY" hidden="1">"[EUR"</definedName>
    <definedName name="EV__MEMORYCVW__LIBRO2_SECTIONS" hidden="1">"[TRMODUMMY"</definedName>
    <definedName name="EV__MEMORYCVW__LIBRO2_SECTOR" hidden="1">"[SECTORS"</definedName>
    <definedName name="EV__MEMORYCVW__LIBRO2_SEX" hidden="1">"[TOT_SEX"</definedName>
    <definedName name="EV__MEMORYCVW__LIBRO2_TIME" hidden="1">"[2012.JUN"</definedName>
    <definedName name="EV__MEMORYCVW__LIBRO3" hidden="1">"[FINANCE"</definedName>
    <definedName name="EV__MEMORYCVW__LIBRO3_ACCOUNT_ACT" hidden="1">"[ACC_ACT_000001"</definedName>
    <definedName name="EV__MEMORYCVW__LIBRO3_ACCOUNT_FIN" hidden="1">"[BS"</definedName>
    <definedName name="EV__MEMORYCVW__LIBRO3_CATEGORY" hidden="1">"[IG_CATEGORY"</definedName>
    <definedName name="EV__MEMORYCVW__LIBRO3_COUNTRY" hidden="1">"[JER_1"</definedName>
    <definedName name="EV__MEMORYCVW__LIBRO3_CUSTOM_1" hidden="1">"[DUMMY_C1"</definedName>
    <definedName name="EV__MEMORYCVW__LIBRO3_CUSTOM_2" hidden="1">"[DUMMY_C2"</definedName>
    <definedName name="EV__MEMORYCVW__LIBRO3_DATASRC" hidden="1">"[CONSO"</definedName>
    <definedName name="EV__MEMORYCVW__LIBRO3_DATASRC_ACT" hidden="1">"[INPUT_CORR"</definedName>
    <definedName name="EV__MEMORYCVW__LIBRO3_ENTITY" hidden="1">"[GRUPO_CONS"</definedName>
    <definedName name="EV__MEMORYCVW__LIBRO3_FLOW" hidden="1">"[SF"</definedName>
    <definedName name="EV__MEMORYCVW__LIBRO3_GROUPS" hidden="1">"[NON_GROUP"</definedName>
    <definedName name="EV__MEMORYCVW__LIBRO3_INTCO" hidden="1">"[ALL_IC"</definedName>
    <definedName name="EV__MEMORYCVW__LIBRO3_MEASURES" hidden="1">"[YTD"</definedName>
    <definedName name="EV__MEMORYCVW__LIBRO3_RPTCURRENCY" hidden="1">"[EUR"</definedName>
    <definedName name="EV__MEMORYCVW__LIBRO3_SECTIONS" hidden="1">"[TRMODUMMY"</definedName>
    <definedName name="EV__MEMORYCVW__LIBRO3_SECTOR" hidden="1">"[SECTORS"</definedName>
    <definedName name="EV__MEMORYCVW__LIBRO3_TIME" hidden="1">"[SELECT_TIME"</definedName>
    <definedName name="EV__MEMORYCVW__LIBRO4" hidden="1">"[FINANCE"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WBEVMODE__" hidden="1">1</definedName>
    <definedName name="EV__WBREFOPTIONS__" hidden="1">134217732</definedName>
    <definedName name="EV__WBVERSION__" hidden="1">0</definedName>
    <definedName name="EV__WSINFO__" hidden="1">"asd"</definedName>
    <definedName name="EWE">#REF!</definedName>
    <definedName name="ewew">#REF!</definedName>
    <definedName name="ewt">#REF!</definedName>
    <definedName name="EXA">#REF!</definedName>
    <definedName name="EXA_10">#REF!</definedName>
    <definedName name="EXA_24">#REF!</definedName>
    <definedName name="EXA_25">#REF!</definedName>
    <definedName name="EXA_26">#REF!</definedName>
    <definedName name="EXA_27">#REF!</definedName>
    <definedName name="EXA_29">#REF!</definedName>
    <definedName name="EXA_9">#REF!</definedName>
    <definedName name="Excel_BuiltIn__FilterDatabase_1" localSheetId="4">#REF!</definedName>
    <definedName name="Excel_BuiltIn__FilterDatabase_1">#REF!</definedName>
    <definedName name="Excel_BuiltIn__FilterDatabase_1_1" localSheetId="4">#REF!</definedName>
    <definedName name="Excel_BuiltIn__FilterDatabase_1_1">#REF!</definedName>
    <definedName name="Excel_BuiltIn__FilterDatabase_1_14">#N/A</definedName>
    <definedName name="Excel_BuiltIn__FilterDatabase_10" localSheetId="4">#REF!</definedName>
    <definedName name="Excel_BuiltIn__FilterDatabase_10">#REF!</definedName>
    <definedName name="Excel_BuiltIn__FilterDatabase_11">#REF!</definedName>
    <definedName name="Excel_BuiltIn__FilterDatabase_12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7_1">#REF!</definedName>
    <definedName name="Excel_BuiltIn__FilterDatabase_17_1_1">#REF!</definedName>
    <definedName name="Excel_BuiltIn__FilterDatabase_17_25">#REF!</definedName>
    <definedName name="Excel_BuiltIn__FilterDatabase_17_48">#REF!</definedName>
    <definedName name="Excel_BuiltIn__FilterDatabase_18" localSheetId="4">#REF!</definedName>
    <definedName name="Excel_BuiltIn__FilterDatabase_18">#REF!</definedName>
    <definedName name="Excel_BuiltIn__FilterDatabase_19" localSheetId="4">#REF!</definedName>
    <definedName name="Excel_BuiltIn__FilterDatabase_19">#REF!</definedName>
    <definedName name="Excel_BuiltIn__FilterDatabase_19_1" localSheetId="4">#REF!</definedName>
    <definedName name="Excel_BuiltIn__FilterDatabase_19_1">#REF!</definedName>
    <definedName name="Excel_BuiltIn__FilterDatabase_19_25" localSheetId="4">#REF!</definedName>
    <definedName name="Excel_BuiltIn__FilterDatabase_19_25">#REF!</definedName>
    <definedName name="Excel_BuiltIn__FilterDatabase_19_48">#REF!</definedName>
    <definedName name="Excel_BuiltIn__FilterDatabase_2" localSheetId="4">#REF!</definedName>
    <definedName name="Excel_BuiltIn__FilterDatabase_2">#REF!</definedName>
    <definedName name="Excel_BuiltIn__FilterDatabase_2_11" localSheetId="4">#REF!</definedName>
    <definedName name="Excel_BuiltIn__FilterDatabase_2_11">#REF!</definedName>
    <definedName name="Excel_BuiltIn__FilterDatabase_2_12" localSheetId="4">#REF!</definedName>
    <definedName name="Excel_BuiltIn__FilterDatabase_2_12">#REF!</definedName>
    <definedName name="Excel_BuiltIn__FilterDatabase_2_13">#REF!</definedName>
    <definedName name="Excel_BuiltIn__FilterDatabase_2_15">#REF!</definedName>
    <definedName name="Excel_BuiltIn__FilterDatabase_2_16">#REF!</definedName>
    <definedName name="Excel_BuiltIn__FilterDatabase_2_17">#REF!</definedName>
    <definedName name="Excel_BuiltIn__FilterDatabase_2_19">#REF!</definedName>
    <definedName name="Excel_BuiltIn__FilterDatabase_2_2">#REF!</definedName>
    <definedName name="Excel_BuiltIn__FilterDatabase_2_28">#REF!</definedName>
    <definedName name="Excel_BuiltIn__FilterDatabase_2_3">#REF!</definedName>
    <definedName name="Excel_BuiltIn__FilterDatabase_2_4">#REF!</definedName>
    <definedName name="Excel_BuiltIn__FilterDatabase_2_7">#REF!</definedName>
    <definedName name="Excel_BuiltIn__FilterDatabase_2_9">#REF!</definedName>
    <definedName name="Excel_BuiltIn__FilterDatabase_21">#REF!</definedName>
    <definedName name="Excel_BuiltIn__FilterDatabase_25" localSheetId="4">#REF!</definedName>
    <definedName name="Excel_BuiltIn__FilterDatabase_25">#REF!</definedName>
    <definedName name="Excel_BuiltIn__FilterDatabase_26" localSheetId="4">#REF!</definedName>
    <definedName name="Excel_BuiltIn__FilterDatabase_26">#REF!</definedName>
    <definedName name="Excel_BuiltIn__FilterDatabase_3" localSheetId="4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#REF!</definedName>
    <definedName name="Excel_BuiltIn__FilterDatabase_9">#REF!</definedName>
    <definedName name="Excel_BuiltIn_Criteria">#REF!</definedName>
    <definedName name="Excel_BuiltIn_Criteria_11" localSheetId="4">#REF!</definedName>
    <definedName name="Excel_BuiltIn_Criteria_11">#REF!</definedName>
    <definedName name="Excel_BuiltIn_Criteria_12" localSheetId="4">#REF!</definedName>
    <definedName name="Excel_BuiltIn_Criteria_12">#REF!</definedName>
    <definedName name="Excel_BuiltIn_Criteria_13" localSheetId="4">#REF!</definedName>
    <definedName name="Excel_BuiltIn_Criteria_13">#REF!</definedName>
    <definedName name="Excel_BuiltIn_Criteria_15">#REF!</definedName>
    <definedName name="Excel_BuiltIn_Criteria_16">#REF!</definedName>
    <definedName name="Excel_BuiltIn_Criteria_17">#REF!</definedName>
    <definedName name="Excel_BuiltIn_Criteria_19">#REF!</definedName>
    <definedName name="Excel_BuiltIn_Criteria_2">#REF!</definedName>
    <definedName name="Excel_BuiltIn_Criteria_28">#REF!</definedName>
    <definedName name="Excel_BuiltIn_Criteria_3">#REF!</definedName>
    <definedName name="Excel_BuiltIn_Criteria_4">#REF!</definedName>
    <definedName name="Excel_BuiltIn_Criteria_7">#REF!</definedName>
    <definedName name="Excel_BuiltIn_Criteria_9">#REF!</definedName>
    <definedName name="Excel_BuiltIn_Database">#REF!</definedName>
    <definedName name="Excel_BuiltIn_Database_0">#REF!</definedName>
    <definedName name="Excel_BuiltIn_Database_0_11">#REF!</definedName>
    <definedName name="Excel_BuiltIn_Database_0_12">#REF!</definedName>
    <definedName name="Excel_BuiltIn_Database_0_13">#REF!</definedName>
    <definedName name="Excel_BuiltIn_Database_0_15">#REF!</definedName>
    <definedName name="Excel_BuiltIn_Database_0_16">#REF!</definedName>
    <definedName name="Excel_BuiltIn_Database_0_17">#REF!</definedName>
    <definedName name="Excel_BuiltIn_Database_0_19">#REF!</definedName>
    <definedName name="Excel_BuiltIn_Database_0_2">#REF!</definedName>
    <definedName name="Excel_BuiltIn_Database_0_28">#REF!</definedName>
    <definedName name="Excel_BuiltIn_Database_0_3">#REF!</definedName>
    <definedName name="Excel_BuiltIn_Database_0_4">#REF!</definedName>
    <definedName name="Excel_BuiltIn_Database_0_7">#REF!</definedName>
    <definedName name="Excel_BuiltIn_Database_0_9">#REF!</definedName>
    <definedName name="Excel_BuiltIn_Database_1">#REF!</definedName>
    <definedName name="Excel_BuiltIn_Database_25">#REF!</definedName>
    <definedName name="Excel_BuiltIn_Database_4">#REF!</definedName>
    <definedName name="Excel_BuiltIn_Database_6">#REF!</definedName>
    <definedName name="Excel_BuiltIn_Database_7">#REF!</definedName>
    <definedName name="Excel_BuiltIn_Database_8">#REF!</definedName>
    <definedName name="Excel_BuiltIn_Database_9">#REF!</definedName>
    <definedName name="Excel_BuiltIn_Print_Area">#REF!</definedName>
    <definedName name="Excel_BuiltIn_Print_Area_1" localSheetId="4">#REF!</definedName>
    <definedName name="Excel_BuiltIn_Print_Area_1">#REF!</definedName>
    <definedName name="Excel_BuiltIn_Print_Area_1_1" localSheetId="4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#REF!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_1_1_1_1_1_1_1_1_1">#REF!</definedName>
    <definedName name="Excel_BuiltIn_Print_Area_1_1_1_1_18">#N/A</definedName>
    <definedName name="Excel_BuiltIn_Print_Area_1_1_1_18">#N/A</definedName>
    <definedName name="Excel_BuiltIn_Print_Area_1_1_1_19">#N/A</definedName>
    <definedName name="Excel_BuiltIn_Print_Area_1_1_1_21">#REF!</definedName>
    <definedName name="Excel_BuiltIn_Print_Area_1_1_18">#N/A</definedName>
    <definedName name="Excel_BuiltIn_Print_Area_1_1_19">#N/A</definedName>
    <definedName name="Excel_BuiltIn_Print_Area_1_1_21">#REF!</definedName>
    <definedName name="Excel_BuiltIn_Print_Area_1_11">#REF!</definedName>
    <definedName name="Excel_BuiltIn_Print_Area_1_12">#REF!</definedName>
    <definedName name="Excel_BuiltIn_Print_Area_1_13">#REF!</definedName>
    <definedName name="Excel_BuiltIn_Print_Area_1_15">#REF!</definedName>
    <definedName name="Excel_BuiltIn_Print_Area_1_16">#REF!</definedName>
    <definedName name="Excel_BuiltIn_Print_Area_1_17">#REF!</definedName>
    <definedName name="Excel_BuiltIn_Print_Area_1_19">#REF!</definedName>
    <definedName name="Excel_BuiltIn_Print_Area_1_2">#REF!</definedName>
    <definedName name="Excel_BuiltIn_Print_Area_1_28">#REF!</definedName>
    <definedName name="Excel_BuiltIn_Print_Area_1_3">#REF!</definedName>
    <definedName name="Excel_BuiltIn_Print_Area_1_4">#REF!</definedName>
    <definedName name="Excel_BuiltIn_Print_Area_1_7">#REF!</definedName>
    <definedName name="Excel_BuiltIn_Print_Area_1_9">#REF!</definedName>
    <definedName name="Excel_BuiltIn_Print_Area_10">#REF!</definedName>
    <definedName name="Excel_BuiltIn_Print_Area_10_1">#REF!</definedName>
    <definedName name="Excel_BuiltIn_Print_Area_10_1_1">#REF!</definedName>
    <definedName name="Excel_BuiltIn_Print_Area_10_1_1_6">#REF!</definedName>
    <definedName name="Excel_BuiltIn_Print_Area_10_1_6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1_1_1_1_6">#REF!</definedName>
    <definedName name="Excel_BuiltIn_Print_Area_11_1_1_6">#REF!</definedName>
    <definedName name="Excel_BuiltIn_Print_Area_11_1_24">#REF!</definedName>
    <definedName name="Excel_BuiltIn_Print_Area_11_1_25">#REF!</definedName>
    <definedName name="Excel_BuiltIn_Print_Area_11_1_29">"$#REF!.$A$5:$AI$24"</definedName>
    <definedName name="Excel_BuiltIn_Print_Area_11_1_6">#REF!</definedName>
    <definedName name="Excel_BuiltIn_Print_Area_11_1_8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2_1_1_6">#REF!</definedName>
    <definedName name="Excel_BuiltIn_Print_Area_12_1_6">#REF!</definedName>
    <definedName name="Excel_BuiltIn_Print_Area_13">#REF!</definedName>
    <definedName name="Excel_BuiltIn_Print_Area_13_1">#REF!</definedName>
    <definedName name="Excel_BuiltIn_Print_Area_13_1_6">#REF!</definedName>
    <definedName name="Excel_BuiltIn_Print_Area_13_6">#REF!</definedName>
    <definedName name="Excel_BuiltIn_Print_Area_14">#REF!</definedName>
    <definedName name="Excel_BuiltIn_Print_Area_14_1">#REF!</definedName>
    <definedName name="Excel_BuiltIn_Print_Area_14_1_1">#REF!</definedName>
    <definedName name="Excel_BuiltIn_Print_Area_14_1_1_1">#REF!</definedName>
    <definedName name="Excel_BuiltIn_Print_Area_14_1_1_1_1">"$#REF!.$A$5:$F$38"</definedName>
    <definedName name="Excel_BuiltIn_Print_Area_14_1_1_1_6">#REF!</definedName>
    <definedName name="Excel_BuiltIn_Print_Area_14_1_1_6">#REF!</definedName>
    <definedName name="Excel_BuiltIn_Print_Area_14_1_6">#REF!</definedName>
    <definedName name="Excel_BuiltIn_Print_Area_14_10">"$#REF!.$A$1:$F$70"</definedName>
    <definedName name="Excel_BuiltIn_Print_Area_14_11">"$#REF!.$A$1:$F$70"</definedName>
    <definedName name="Excel_BuiltIn_Print_Area_14_12">"$#REF!.$A$1:$F$70"</definedName>
    <definedName name="Excel_BuiltIn_Print_Area_14_22">"$#REF!.$A$1:$F$70"</definedName>
    <definedName name="Excel_BuiltIn_Print_Area_14_3">"$#REF!.$A$1:$F$70"</definedName>
    <definedName name="Excel_BuiltIn_Print_Area_14_3_1">"$#REF!.$A$1:$F$70"</definedName>
    <definedName name="Excel_BuiltIn_Print_Area_14_4">"$#REF!.$A$1:$F$70"</definedName>
    <definedName name="Excel_BuiltIn_Print_Area_14_4_1">"$#REF!.$A$1:$F$70"</definedName>
    <definedName name="Excel_BuiltIn_Print_Area_14_5">"$#REF!.$A$1:$F$70"</definedName>
    <definedName name="Excel_BuiltIn_Print_Area_14_5_1">"$#REF!.$A$1:$F$70"</definedName>
    <definedName name="Excel_BuiltIn_Print_Area_14_6">"$#REF!.$A$1:$F$70"</definedName>
    <definedName name="Excel_BuiltIn_Print_Area_14_6_1">"$#REF!.$A$1:$F$70"</definedName>
    <definedName name="Excel_BuiltIn_Print_Area_14_7">"$#REF!.$A$1:$F$70"</definedName>
    <definedName name="Excel_BuiltIn_Print_Area_14_7_1">"$#REF!.$A$1:$F$70"</definedName>
    <definedName name="Excel_BuiltIn_Print_Area_14_9">"$#REF!.$A$1:$F$70"</definedName>
    <definedName name="Excel_BuiltIn_Print_Area_15">#REF!</definedName>
    <definedName name="Excel_BuiltIn_Print_Area_15_1">#REF!</definedName>
    <definedName name="Excel_BuiltIn_Print_Area_15_1_1">#REF!</definedName>
    <definedName name="Excel_BuiltIn_Print_Area_15_1_1_1">#REF!</definedName>
    <definedName name="Excel_BuiltIn_Print_Area_15_1_1_1_1">"$#REF!.$A$5:$F$84"</definedName>
    <definedName name="Excel_BuiltIn_Print_Area_15_1_1_1_1_1">"$#REF!.$A$5:$F$84"</definedName>
    <definedName name="Excel_BuiltIn_Print_Area_15_1_1_6">#REF!</definedName>
    <definedName name="Excel_BuiltIn_Print_Area_15_1_19">#REF!</definedName>
    <definedName name="Excel_BuiltIn_Print_Area_15_1_23">#REF!</definedName>
    <definedName name="Excel_BuiltIn_Print_Area_15_1_24">#REF!</definedName>
    <definedName name="Excel_BuiltIn_Print_Area_15_1_25">#REF!</definedName>
    <definedName name="Excel_BuiltIn_Print_Area_15_1_26">#REF!</definedName>
    <definedName name="Excel_BuiltIn_Print_Area_15_1_29">"$#REF!.$A$1:$F$126"</definedName>
    <definedName name="Excel_BuiltIn_Print_Area_15_1_33">#REF!</definedName>
    <definedName name="Excel_BuiltIn_Print_Area_15_1_6">#REF!</definedName>
    <definedName name="Excel_BuiltIn_Print_Area_15_1_8">"$#REF!.$A$1:$F$126"</definedName>
    <definedName name="Excel_BuiltIn_Print_Area_15_1_9">#REF!</definedName>
    <definedName name="Excel_BuiltIn_Print_Area_16">#REF!</definedName>
    <definedName name="Excel_BuiltIn_Print_Area_16_1">#REF!</definedName>
    <definedName name="Excel_BuiltIn_Print_Area_16_1_1">#REF!</definedName>
    <definedName name="Excel_BuiltIn_Print_Area_16_1_1_1">"$#REF!.$A$5:$M$39"</definedName>
    <definedName name="Excel_BuiltIn_Print_Area_16_1_1_1_1">"$#REF!.$A$5:$M$39"</definedName>
    <definedName name="Excel_BuiltIn_Print_Area_16_1_19">#REF!</definedName>
    <definedName name="Excel_BuiltIn_Print_Area_16_1_23">#REF!</definedName>
    <definedName name="Excel_BuiltIn_Print_Area_16_1_25">#REF!</definedName>
    <definedName name="Excel_BuiltIn_Print_Area_16_1_26">#REF!</definedName>
    <definedName name="Excel_BuiltIn_Print_Area_16_1_33">#REF!</definedName>
    <definedName name="Excel_BuiltIn_Print_Area_16_1_6">(#REF!,#REF!)</definedName>
    <definedName name="Excel_BuiltIn_Print_Area_16_1_9">#REF!</definedName>
    <definedName name="Excel_BuiltIn_Print_Area_16_10">"$#REF!.$A$1:$P$72"</definedName>
    <definedName name="Excel_BuiltIn_Print_Area_16_11">"$#REF!.$A$1:$P$72"</definedName>
    <definedName name="Excel_BuiltIn_Print_Area_16_12">"$#REF!.$A$1:$P$72"</definedName>
    <definedName name="Excel_BuiltIn_Print_Area_16_22">"$#REF!.$A$1:$P$72"</definedName>
    <definedName name="Excel_BuiltIn_Print_Area_16_3">"$#REF!.$A$1:$P$72"</definedName>
    <definedName name="Excel_BuiltIn_Print_Area_16_3_1">"$#REF!.$A$1:$P$72"</definedName>
    <definedName name="Excel_BuiltIn_Print_Area_16_4">"$#REF!.$A$1:$P$72"</definedName>
    <definedName name="Excel_BuiltIn_Print_Area_16_4_1">"$#REF!.$A$1:$P$72"</definedName>
    <definedName name="Excel_BuiltIn_Print_Area_16_5">"$#REF!.$A$1:$P$72"</definedName>
    <definedName name="Excel_BuiltIn_Print_Area_16_5_1">"$#REF!.$A$1:$P$72"</definedName>
    <definedName name="Excel_BuiltIn_Print_Area_16_6">#REF!</definedName>
    <definedName name="Excel_BuiltIn_Print_Area_16_6_1">"$#REF!.$A$1:$P$72"</definedName>
    <definedName name="Excel_BuiltIn_Print_Area_16_7">"$#REF!.$A$1:$P$72"</definedName>
    <definedName name="Excel_BuiltIn_Print_Area_16_7_1">"$#REF!.$A$1:$P$72"</definedName>
    <definedName name="Excel_BuiltIn_Print_Area_16_9">"$#REF!.$A$1:$P$72"</definedName>
    <definedName name="Excel_BuiltIn_Print_Area_17">#REF!</definedName>
    <definedName name="Excel_BuiltIn_Print_Area_17_1">#REF!</definedName>
    <definedName name="Excel_BuiltIn_Print_Area_17_1_6">#REF!</definedName>
    <definedName name="Excel_BuiltIn_Print_Area_17_6">#REF!</definedName>
    <definedName name="Excel_BuiltIn_Print_Area_18">#REF!</definedName>
    <definedName name="Excel_BuiltIn_Print_Area_18_1">#REF!</definedName>
    <definedName name="Excel_BuiltIn_Print_Area_18_1_1">#REF!</definedName>
    <definedName name="Excel_BuiltIn_Print_Area_18_1_1_6">#REF!</definedName>
    <definedName name="Excel_BuiltIn_Print_Area_18_1_6">#REF!</definedName>
    <definedName name="Excel_BuiltIn_Print_Area_18_6">#REF!</definedName>
    <definedName name="Excel_BuiltIn_Print_Area_19">#REF!</definedName>
    <definedName name="Excel_BuiltIn_Print_Area_19_1">#REF!</definedName>
    <definedName name="Excel_BuiltIn_Print_Area_19_1_1">#REF!</definedName>
    <definedName name="Excel_BuiltIn_Print_Area_19_1_1_6">#REF!</definedName>
    <definedName name="Excel_BuiltIn_Print_Area_19_1_6">#REF!</definedName>
    <definedName name="Excel_BuiltIn_Print_Area_19_6">#REF!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_1">#REF!</definedName>
    <definedName name="Excel_BuiltIn_Print_Area_2_1_1_1_1">#REF!</definedName>
    <definedName name="Excel_BuiltIn_Print_Area_2_1_1_1_1_1">#REF!</definedName>
    <definedName name="Excel_BuiltIn_Print_Area_2_1_1_1_1_1_1">#REF!</definedName>
    <definedName name="Excel_BuiltIn_Print_Area_2_1_1_1_1_1_1_1">#REF!</definedName>
    <definedName name="Excel_BuiltIn_Print_Area_2_1_1_1_1_1_1_1_1">#REF!</definedName>
    <definedName name="Excel_BuiltIn_Print_Area_2_21">#REF!</definedName>
    <definedName name="Excel_BuiltIn_Print_Area_20">#REF!</definedName>
    <definedName name="Excel_BuiltIn_Print_Area_20_1">#REF!</definedName>
    <definedName name="Excel_BuiltIn_Print_Area_20_1_1">#REF!</definedName>
    <definedName name="Excel_BuiltIn_Print_Area_20_1_1_1">#REF!</definedName>
    <definedName name="Excel_BuiltIn_Print_Area_20_1_1_1_6">#REF!</definedName>
    <definedName name="Excel_BuiltIn_Print_Area_20_1_1_6">#REF!</definedName>
    <definedName name="Excel_BuiltIn_Print_Area_20_1_6">#REF!</definedName>
    <definedName name="Excel_BuiltIn_Print_Area_21">#REF!</definedName>
    <definedName name="Excel_BuiltIn_Print_Area_21_1">#REF!</definedName>
    <definedName name="Excel_BuiltIn_Print_Area_21_1_10">"$#REF!.$A$5:$K$38"</definedName>
    <definedName name="Excel_BuiltIn_Print_Area_21_1_11">"$#REF!.$A$5:$K$63"</definedName>
    <definedName name="Excel_BuiltIn_Print_Area_21_1_12">"$#REF!.$A$5:$K$38"</definedName>
    <definedName name="Excel_BuiltIn_Print_Area_21_1_15">"$#REF!.$A$1:$N$33"</definedName>
    <definedName name="Excel_BuiltIn_Print_Area_21_1_16">"$#REF!.$A$1:$N$33"</definedName>
    <definedName name="Excel_BuiltIn_Print_Area_21_1_22">#REF!</definedName>
    <definedName name="Excel_BuiltIn_Print_Area_21_1_24">#REF!</definedName>
    <definedName name="Excel_BuiltIn_Print_Area_21_1_25">#REF!</definedName>
    <definedName name="Excel_BuiltIn_Print_Area_21_1_29">"$#REF!.$A$5:$K$24"</definedName>
    <definedName name="Excel_BuiltIn_Print_Area_21_1_3">"$#REF!.$A$5:$K$63"</definedName>
    <definedName name="Excel_BuiltIn_Print_Area_21_1_3_1">"$#REF!.$A$5:$K$38"</definedName>
    <definedName name="Excel_BuiltIn_Print_Area_21_1_4">"$#REF!.$A$5:$K$63"</definedName>
    <definedName name="Excel_BuiltIn_Print_Area_21_1_4_1">"$#REF!.$A$5:$K$38"</definedName>
    <definedName name="Excel_BuiltIn_Print_Area_21_1_5">"$#REF!.$A$5:$K$63"</definedName>
    <definedName name="Excel_BuiltIn_Print_Area_21_1_5_1">"$#REF!.$A$5:$K$38"</definedName>
    <definedName name="Excel_BuiltIn_Print_Area_21_1_6">#REF!</definedName>
    <definedName name="Excel_BuiltIn_Print_Area_21_1_6_1">"$#REF!.$A$5:$K$38"</definedName>
    <definedName name="Excel_BuiltIn_Print_Area_21_1_7">"$#REF!.$A$5:$K$63"</definedName>
    <definedName name="Excel_BuiltIn_Print_Area_21_1_7_1">"$#REF!.$A$5:$K$38"</definedName>
    <definedName name="Excel_BuiltIn_Print_Area_21_1_8">#REF!</definedName>
    <definedName name="Excel_BuiltIn_Print_Area_21_1_9">"$#REF!.$A$5:$K$63"</definedName>
    <definedName name="Excel_BuiltIn_Print_Area_21_6">#REF!</definedName>
    <definedName name="Excel_BuiltIn_Print_Area_22">#REF!</definedName>
    <definedName name="Excel_BuiltIn_Print_Area_22_1">#REF!</definedName>
    <definedName name="Excel_BuiltIn_Print_Area_22_1_6">#REF!</definedName>
    <definedName name="Excel_BuiltIn_Print_Area_22_6">#REF!</definedName>
    <definedName name="Excel_BuiltIn_Print_Area_23">#REF!</definedName>
    <definedName name="Excel_BuiltIn_Print_Area_23_1">#REF!</definedName>
    <definedName name="Excel_BuiltIn_Print_Area_23_1_1">#REF!</definedName>
    <definedName name="Excel_BuiltIn_Print_Area_23_1_1_6">#REF!</definedName>
    <definedName name="Excel_BuiltIn_Print_Area_23_1_6">#REF!</definedName>
    <definedName name="Excel_BuiltIn_Print_Area_24_1">#REF!</definedName>
    <definedName name="Excel_BuiltIn_Print_Area_24_1_1">#REF!</definedName>
    <definedName name="Excel_BuiltIn_Print_Area_24_1_1_6">#REF!</definedName>
    <definedName name="Excel_BuiltIn_Print_Area_24_1_19">#REF!</definedName>
    <definedName name="Excel_BuiltIn_Print_Area_24_1_23">#REF!</definedName>
    <definedName name="Excel_BuiltIn_Print_Area_24_1_25">#REF!</definedName>
    <definedName name="Excel_BuiltIn_Print_Area_24_1_26">#REF!</definedName>
    <definedName name="Excel_BuiltIn_Print_Area_24_1_33">#REF!</definedName>
    <definedName name="Excel_BuiltIn_Print_Area_24_1_6">#REF!</definedName>
    <definedName name="Excel_BuiltIn_Print_Area_24_1_9">#REF!</definedName>
    <definedName name="Excel_BuiltIn_Print_Area_25">#REF!</definedName>
    <definedName name="Excel_BuiltIn_Print_Area_25_1">#REF!</definedName>
    <definedName name="Excel_BuiltIn_Print_Area_25_1_1">#REF!</definedName>
    <definedName name="Excel_BuiltIn_Print_Area_25_1_1_6">#REF!</definedName>
    <definedName name="Excel_BuiltIn_Print_Area_25_1_6">#REF!</definedName>
    <definedName name="Excel_BuiltIn_Print_Area_26">#REF!</definedName>
    <definedName name="Excel_BuiltIn_Print_Area_26_1">#REF!</definedName>
    <definedName name="Excel_BuiltIn_Print_Area_26_1_1">#REF!</definedName>
    <definedName name="Excel_BuiltIn_Print_Area_26_1_1_1">"$#REF!.$A$5:$K$62"</definedName>
    <definedName name="Excel_BuiltIn_Print_Area_26_1_1_1_1">"$#REF!.$A$5:$K$31"</definedName>
    <definedName name="Excel_BuiltIn_Print_Area_26_1_1_6">#REF!</definedName>
    <definedName name="Excel_BuiltIn_Print_Area_26_1_15">"$#REF!.$A$1:$N$33"</definedName>
    <definedName name="Excel_BuiltIn_Print_Area_26_1_16">"$#REF!.$A$1:$N$33"</definedName>
    <definedName name="Excel_BuiltIn_Print_Area_26_1_24">#REF!</definedName>
    <definedName name="Excel_BuiltIn_Print_Area_26_1_25">#REF!</definedName>
    <definedName name="Excel_BuiltIn_Print_Area_26_1_29">"$#REF!.$A$5:$AO$26"</definedName>
    <definedName name="Excel_BuiltIn_Print_Area_26_1_6">#REF!</definedName>
    <definedName name="Excel_BuiltIn_Print_Area_26_1_8">#REF!</definedName>
    <definedName name="Excel_BuiltIn_Print_Area_26_24">#REF!</definedName>
    <definedName name="Excel_BuiltIn_Print_Area_26_25">#REF!</definedName>
    <definedName name="Excel_BuiltIn_Print_Area_26_8">#REF!</definedName>
    <definedName name="Excel_BuiltIn_Print_Area_27">#REF!</definedName>
    <definedName name="Excel_BuiltIn_Print_Area_27_1">#REF!</definedName>
    <definedName name="Excel_BuiltIn_Print_Area_27_1_1">"$#REF!.$A$5:$I$60"</definedName>
    <definedName name="Excel_BuiltIn_Print_Area_27_1_15">"$#REF!.$A$1:$L$33"</definedName>
    <definedName name="Excel_BuiltIn_Print_Area_27_1_16">"$#REF!.$A$1:$L$33"</definedName>
    <definedName name="Excel_BuiltIn_Print_Area_27_1_24">#REF!</definedName>
    <definedName name="Excel_BuiltIn_Print_Area_27_1_25">#REF!</definedName>
    <definedName name="Excel_BuiltIn_Print_Area_27_1_29">"$#REF!.$A$5:$I$29"</definedName>
    <definedName name="Excel_BuiltIn_Print_Area_27_1_6">#REF!</definedName>
    <definedName name="Excel_BuiltIn_Print_Area_27_1_8">#REF!</definedName>
    <definedName name="Excel_BuiltIn_Print_Area_28">#REF!</definedName>
    <definedName name="Excel_BuiltIn_Print_Area_28_1">#REF!</definedName>
    <definedName name="Excel_BuiltIn_Print_Area_28_1_1">"$#REF!.$A$1:$L$34"</definedName>
    <definedName name="Excel_BuiltIn_Print_Area_28_6">#REF!</definedName>
    <definedName name="Excel_BuiltIn_Print_Area_29">#REF!</definedName>
    <definedName name="Excel_BuiltIn_Print_Area_29_1" localSheetId="4">#REF!</definedName>
    <definedName name="Excel_BuiltIn_Print_Area_29_1">#REF!</definedName>
    <definedName name="Excel_BuiltIn_Print_Area_29_1_1">"$#REF!.$A$5:$I$60"</definedName>
    <definedName name="Excel_BuiltIn_Print_Area_29_1_15">"$#REF!.$A$1:$L$33"</definedName>
    <definedName name="Excel_BuiltIn_Print_Area_29_1_16">"$#REF!.$A$1:$L$33"</definedName>
    <definedName name="Excel_BuiltIn_Print_Area_29_1_24">#REF!</definedName>
    <definedName name="Excel_BuiltIn_Print_Area_29_1_25">#REF!</definedName>
    <definedName name="Excel_BuiltIn_Print_Area_29_1_29">"$#REF!.$A$5:$I$29"</definedName>
    <definedName name="Excel_BuiltIn_Print_Area_29_1_6">#REF!</definedName>
    <definedName name="Excel_BuiltIn_Print_Area_29_1_8">#REF!</definedName>
    <definedName name="Excel_BuiltIn_Print_Area_3">"$#REF!.$A$5:$P$91"</definedName>
    <definedName name="Excel_BuiltIn_Print_Area_3_1">#REF!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0">#REF!</definedName>
    <definedName name="Excel_BuiltIn_Print_Area_30_1">#REF!</definedName>
    <definedName name="Excel_BuiltIn_Print_Area_30_1_1">"$#REF!.$A$5:$I$60"</definedName>
    <definedName name="Excel_BuiltIn_Print_Area_30_1_15">"$#REF!.$A$1:$L$33"</definedName>
    <definedName name="Excel_BuiltIn_Print_Area_30_1_16">"$#REF!.$A$1:$L$33"</definedName>
    <definedName name="Excel_BuiltIn_Print_Area_30_1_24">#REF!</definedName>
    <definedName name="Excel_BuiltIn_Print_Area_30_1_25">#REF!</definedName>
    <definedName name="Excel_BuiltIn_Print_Area_30_1_29">"$#REF!.$A$5:$I$29"</definedName>
    <definedName name="Excel_BuiltIn_Print_Area_30_1_8">#REF!</definedName>
    <definedName name="Excel_BuiltIn_Print_Area_30_6">#REF!</definedName>
    <definedName name="Excel_BuiltIn_Print_Area_31">#REF!</definedName>
    <definedName name="Excel_BuiltIn_Print_Area_31_1">#REF!</definedName>
    <definedName name="Excel_BuiltIn_Print_Area_31_1_1">"$#REF!.$A$5:$G$60"</definedName>
    <definedName name="Excel_BuiltIn_Print_Area_31_1_15">"$#REF!.$A$1:$J$33"</definedName>
    <definedName name="Excel_BuiltIn_Print_Area_31_1_16">"$#REF!.$A$1:$J$33"</definedName>
    <definedName name="Excel_BuiltIn_Print_Area_31_1_24">#REF!</definedName>
    <definedName name="Excel_BuiltIn_Print_Area_31_1_25">#REF!</definedName>
    <definedName name="Excel_BuiltIn_Print_Area_31_1_29">"$#REF!.$A$5:$G$29"</definedName>
    <definedName name="Excel_BuiltIn_Print_Area_31_1_6">#REF!</definedName>
    <definedName name="Excel_BuiltIn_Print_Area_31_1_8">#REF!</definedName>
    <definedName name="Excel_BuiltIn_Print_Area_32">#REF!</definedName>
    <definedName name="Excel_BuiltIn_Print_Area_32_6">#REF!</definedName>
    <definedName name="Excel_BuiltIn_Print_Area_33_1">#REF!</definedName>
    <definedName name="Excel_BuiltIn_Print_Area_33_1_6">#REF!</definedName>
    <definedName name="Excel_BuiltIn_Print_Area_34_1">#REF!</definedName>
    <definedName name="Excel_BuiltIn_Print_Area_34_1_6">#REF!</definedName>
    <definedName name="Excel_BuiltIn_Print_Area_35">"$#REF!.$A$1:$N$43"</definedName>
    <definedName name="Excel_BuiltIn_Print_Area_35_1">#REF!</definedName>
    <definedName name="Excel_BuiltIn_Print_Area_35_1_6">#REF!</definedName>
    <definedName name="Excel_BuiltIn_Print_Area_36">#REF!</definedName>
    <definedName name="Excel_BuiltIn_Print_Area_36_1">#REF!</definedName>
    <definedName name="Excel_BuiltIn_Print_Area_36_1_6">#REF!</definedName>
    <definedName name="Excel_BuiltIn_Print_Area_36_19">#REF!</definedName>
    <definedName name="Excel_BuiltIn_Print_Area_36_23">#REF!</definedName>
    <definedName name="Excel_BuiltIn_Print_Area_36_25">#REF!</definedName>
    <definedName name="Excel_BuiltIn_Print_Area_36_26">#REF!</definedName>
    <definedName name="Excel_BuiltIn_Print_Area_36_33">#REF!</definedName>
    <definedName name="Excel_BuiltIn_Print_Area_36_9">#REF!</definedName>
    <definedName name="Excel_BuiltIn_Print_Area_37">#REF!</definedName>
    <definedName name="Excel_BuiltIn_Print_Area_37_6">#REF!</definedName>
    <definedName name="Excel_BuiltIn_Print_Area_38">#REF!</definedName>
    <definedName name="Excel_BuiltIn_Print_Area_38_6">#REF!</definedName>
    <definedName name="Excel_BuiltIn_Print_Area_39">#REF!</definedName>
    <definedName name="Excel_BuiltIn_Print_Area_39_6">#REF!</definedName>
    <definedName name="Excel_BuiltIn_Print_Area_4">#REF!</definedName>
    <definedName name="Excel_BuiltIn_Print_Area_4_1" localSheetId="4">#REF!</definedName>
    <definedName name="Excel_BuiltIn_Print_Area_4_1">#REF!</definedName>
    <definedName name="Excel_BuiltIn_Print_Area_4_1_1" localSheetId="4">#REF!</definedName>
    <definedName name="Excel_BuiltIn_Print_Area_4_1_1">#REF!</definedName>
    <definedName name="Excel_BuiltIn_Print_Area_4_1_1_1">#REF!</definedName>
    <definedName name="Excel_BuiltIn_Print_Area_4_1_21">#REF!</definedName>
    <definedName name="Excel_BuiltIn_Print_Area_4_1_6">#REF!</definedName>
    <definedName name="Excel_BuiltIn_Print_Area_4_10">#REF!</definedName>
    <definedName name="Excel_BuiltIn_Print_Area_4_19">#REF!</definedName>
    <definedName name="Excel_BuiltIn_Print_Area_4_20">#REF!</definedName>
    <definedName name="Excel_BuiltIn_Print_Area_4_23">#REF!</definedName>
    <definedName name="Excel_BuiltIn_Print_Area_4_25">#REF!</definedName>
    <definedName name="Excel_BuiltIn_Print_Area_40" localSheetId="4">#REF!</definedName>
    <definedName name="Excel_BuiltIn_Print_Area_40">#REF!</definedName>
    <definedName name="Excel_BuiltIn_Print_Area_40_6" localSheetId="4">#REF!</definedName>
    <definedName name="Excel_BuiltIn_Print_Area_40_6">#REF!</definedName>
    <definedName name="Excel_BuiltIn_Print_Area_42" localSheetId="4">#REF!</definedName>
    <definedName name="Excel_BuiltIn_Print_Area_42">#REF!</definedName>
    <definedName name="Excel_BuiltIn_Print_Area_42_6">#REF!</definedName>
    <definedName name="Excel_BuiltIn_Print_Area_49">#REF!</definedName>
    <definedName name="Excel_BuiltIn_Print_Area_49_1">#REF!</definedName>
    <definedName name="Excel_BuiltIn_Print_Area_49_1_8">"$#REF!.$A$5:$F$63"</definedName>
    <definedName name="Excel_BuiltIn_Print_Area_49_29">"$#REF!.$A$5:$F$34"</definedName>
    <definedName name="Excel_BuiltIn_Print_Area_49_8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24">#REF!</definedName>
    <definedName name="Excel_BuiltIn_Print_Area_5_1_25">#REF!</definedName>
    <definedName name="Excel_BuiltIn_Print_Area_5_1_29">"$#REF!.$A$5:$G$22"</definedName>
    <definedName name="Excel_BuiltIn_Print_Area_5_1_8">#REF!</definedName>
    <definedName name="Excel_BuiltIn_Print_Area_5_10">#REF!</definedName>
    <definedName name="Excel_BuiltIn_Print_Area_5_19">#REF!</definedName>
    <definedName name="Excel_BuiltIn_Print_Area_5_20">#REF!</definedName>
    <definedName name="Excel_BuiltIn_Print_Area_5_23">#REF!</definedName>
    <definedName name="Excel_BuiltIn_Print_Area_5_25">#REF!</definedName>
    <definedName name="Excel_BuiltIn_Print_Area_53_1">#REF!</definedName>
    <definedName name="Excel_BuiltIn_Print_Area_53_1_6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_6">#REF!</definedName>
    <definedName name="Excel_BuiltIn_Print_Area_6_1_6">#REF!</definedName>
    <definedName name="Excel_BuiltIn_Print_Area_6_19">#REF!</definedName>
    <definedName name="Excel_BuiltIn_Print_Area_6_20">#REF!</definedName>
    <definedName name="Excel_BuiltIn_Print_Area_6_23">#REF!</definedName>
    <definedName name="Excel_BuiltIn_Print_Area_6_25">#REF!</definedName>
    <definedName name="Excel_BuiltIn_Print_Area_63">#REF!</definedName>
    <definedName name="Excel_BuiltIn_Print_Area_63_6">#REF!</definedName>
    <definedName name="Excel_BuiltIn_Print_Area_64">#REF!</definedName>
    <definedName name="Excel_BuiltIn_Print_Area_64_6">#REF!</definedName>
    <definedName name="Excel_BuiltIn_Print_Area_65">#REF!</definedName>
    <definedName name="Excel_BuiltIn_Print_Area_65_6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6">#REF!</definedName>
    <definedName name="Excel_BuiltIn_Print_Area_7_1_6">#REF!</definedName>
    <definedName name="Excel_BuiltIn_Print_Area_7_10">"'file:///Y:/ENGENHARIA/Deise Aoki/PATOS - OK/PATOS 05-09-2007-ok/Laptop - Arquivos/DNIT/PATOs/Rondonópolis/PATO_BR-364_km_0,00_ao_km_112,90_LICITAÇÃO Rev mario.xls'#$reg_mec_fx_dm_.$#REF!$#REF!:$#REF!$#REF!"</definedName>
    <definedName name="Excel_BuiltIn_Print_Area_7_11">"'file:///Y:/ENGENHARIA/Deise Aoki/PATOS - OK/PATOS 05-09-2007-ok/Laptop - Arquivos/DNIT/PATOs/Rondonópolis/PATO_BR-364_km_0,00_ao_km_112,90_LICITAÇÃO Rev mario.xls'#$reg_mec_fx_dm_.$#REF!$#REF!:$#REF!$#REF!"</definedName>
    <definedName name="Excel_BuiltIn_Print_Area_7_12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">"'file:///Y:/ENGENHARIA/Deise Aoki/PATOS - OK/PATOS 05-09-2007-ok/Laptop - Arquivos/DNIT/PATOs/Rondonópolis/PATO_BR-364_km_0,00_ao_km_112,90_LICITAÇÃO Rev mario.xls'#$reg_mec_fx_dm_.$#REF!$#REF!:$#REF!$#REF!"</definedName>
    <definedName name="Excel_BuiltIn_Print_Area_7_21">"'file:///Y:/ENGENHARIA/Deise Aoki/PATOS - OK/PATOS 05-09-2007-ok/Laptop - Arquivos/DNIT/PATOs/Rondonópolis/PATO_BR-364_km_000_ao_km_11290_LICITAÇÃO MAIO DE 2007.xls'#$reg_mec_fx_dm_.$#REF!$#REF!:$#REF!$#REF!"</definedName>
    <definedName name="Excel_BuiltIn_Print_Area_7_24">"'file:///Y:/ENGENHARIA/Deise Aoki/PATOS - OK/PATOS 05-09-2007-ok/Laptop - Arquivos/DNIT/PATOs/Rondonópolis/PATO_BR-364_km_0,00_ao_km_112,90_LICITAÇÃO Rev mario.xls'#$reg_mec_fx_dm_.$#REF!$#REF!:$#REF!$#REF!"</definedName>
    <definedName name="Excel_BuiltIn_Print_Area_7_26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0">"'file:///Y:/ENGENHARIA/Deise Aoki/PATOS - OK/PATOS 05-09-2007-ok/Laptop - Arquivos/DNIT/PATOs/Rondonópolis/PATO_BR-364_km_0,00_ao_km_112,90_LICITAÇÃO Rev mario.xls'#$reg_mec_fx_dm_.$#REF!$#REF!:$#REF!$#REF!"</definedName>
    <definedName name="Excel_BuiltIn_Print_Area_7_32">"'file:///Y:/ENGENHARIA/Deise Aoki/PATOS - OK/PATOS 05-09-2007-ok/Laptop - Arquivos/DNIT/PATOs/Rondonópolis/PATO_BR-364_km_0,00_ao_km_112,90_LICITAÇÃO Rev mario.xls'#$reg_mec_fx_dm_.$#REF!$#REF!:$#REF!$#REF!"</definedName>
    <definedName name="Excel_BuiltIn_Print_Area_7_33">"'file:///Y:/ENGENHARIA/Deise Aoki/PATOS - OK/PATOS 05-09-2007-ok/Laptop - Arquivos/DNIT/PATOs/Rondonópolis/PATO_BR-364_km_0,00_ao_km_112,90_LICITAÇÃO Rev mario.xls'#$reg_mec_fx_dm_.$#REF!$#REF!:$#REF!$#REF!"</definedName>
    <definedName name="Excel_BuiltIn_Print_Area_7_34">"'file:///Y:/ENGENHARIA/Deise Aoki/PATOS - OK/PATOS 05-09-2007-ok/Laptop - Arquivos/DNIT/PATOs/Rondonópolis/PATO_BR-364_km_0,00_ao_km_112,90_LICITAÇÃO Rev mario.xls'#$reg_mec_fx_dm_.$#REF!$#REF!:$#REF!$#REF!"</definedName>
    <definedName name="Excel_BuiltIn_Print_Area_7_37">"'file:///Y:/ENGENHARIA/Deise Aoki/PATOS - OK/PATOS 05-09-2007-ok/Laptop - Arquivos/DNIT/PATOs/Rondonópolis/PATO_BR-364_km_000_ao_km_11290_LICITAÇÃO MAIO DE 2007.xls'#$reg_mec_fx_dm_.$#REF!$#REF!:$#REF!$#REF!"</definedName>
    <definedName name="Excel_BuiltIn_Print_Area_7_38">"'file:///Y:/ENGENHARIA/Deise Aoki/PATOS - OK/PATOS 05-09-2007-ok/Laptop - Arquivos/DNIT/PATOs/Rondonópolis/PATO_BR-364_km_000_ao_km_11290_LICITAÇÃO MAIO DE 2007.xls'#$reg_mec_fx_dm_.$#REF!$#REF!:$#REF!$#REF!"</definedName>
    <definedName name="Excel_BuiltIn_Print_Area_7_40">"'file:///Y:/ENGENHARIA/Deise Aoki/PATOS - OK/PATOS 05-09-2007-ok/Laptop - Arquivos/DNIT/PATOs/Rondonópolis/PATO_BR-364_km_0,00_ao_km_112,90_LICITAÇÃO Rev mario.xls'#$reg_mec_fx_dm_.$#REF!$#REF!:$#REF!$#REF!"</definedName>
    <definedName name="Excel_BuiltIn_Print_Area_7_41">"'file:///Y:/ENGENHARIA/Deise Aoki/PATOS - OK/PATOS 05-09-2007-ok/Laptop - Arquivos/DNIT/PATOs/Rondonópolis/PATO_BR-364_km_0,00_ao_km_112,90_LICITAÇÃO Rev LA.xls'#$reg_mec_fx_dm_.$#REF!$#REF!:$#REF!$#REF!"</definedName>
    <definedName name="Excel_BuiltIn_Print_Area_7_43">"'file:///Y:/ENGENHARIA/Deise Aoki/PATOS - OK/PATOS 05-09-2007-ok/Laptop - Arquivos/DNIT/PATOs/Rondonópolis/PATO_BR-364_km_0,00_ao_km_112,90_LICITAÇÃO Rev LA.xls'#$reg_mec_fx_dm_.$#REF!$#REF!:$#REF!$#REF!"</definedName>
    <definedName name="Excel_BuiltIn_Print_Area_7_44">"'file:///Y:/ENGENHARIA/Deise Aoki/PATOS - OK/PATOS 05-09-2007-ok/Laptop - Arquivos/DNIT/PATOs/Rondonópolis/PATO_BR-364_km_0,00_ao_km_112,90_LICITAÇÃO Rev mario.xls'#$reg_mec_fx_dm_.$#REF!$#REF!:$#REF!$#REF!"</definedName>
    <definedName name="Excel_BuiltIn_Print_Area_7_45">"'file:///Y:/ENGENHARIA/Deise Aoki/PATOS - OK/PATOS 05-09-2007-ok/Laptop - Arquivos/DNIT/PATOs/Rondonópolis/PATO_BR-364_km_0,00_ao_km_112,90_LICITAÇÃO Rev mario.xls'#$reg_mec_fx_dm_.$#REF!$#REF!:$#REF!$#REF!"</definedName>
    <definedName name="Excel_BuiltIn_Print_Area_7_46">"'file:///Y:/ENGENHARIA/Deise Aoki/PATOS - OK/PATOS 05-09-2007-ok/Laptop - Arquivos/DNIT/PATOs/Rondonópolis/PATO_BR-364_km_0,00_ao_km_112,90_LICITAÇÃO Rev mario.xls'#$reg_mec_fx_dm_.$#REF!$#REF!:$#REF!$#REF!"</definedName>
    <definedName name="Excel_BuiltIn_Print_Area_7_47">"'file:///Y:/ENGENHARIA/Deise Aoki/PATOS - OK/PATOS 05-09-2007-ok/Laptop - Arquivos/DNIT/PATOs/Rondonópolis/PATO_BR-364_km_0,00_ao_km_112,90_LICITAÇÃO Rev mario.xls'#$reg_mec_fx_dm_.$#REF!$#REF!:$#REF!$#REF!"</definedName>
    <definedName name="Excel_BuiltIn_Print_Area_7_48">"'file:///Y:/ENGENHARIA/Deise Aoki/PATOS - OK/PATOS 05-09-2007-ok/Laptop - Arquivos/DNIT/PATOs/Rondonópolis/PATO_BR-364_km_0,00_ao_km_112,90_LICITAÇÃO Rev mario.xls'#$reg_mec_fx_dm_.$#REF!$#REF!:$#REF!$#REF!"</definedName>
    <definedName name="Excel_BuiltIn_Print_Area_7_49">"'file:///Y:/ENGENHARIA/Deise Aoki/PATOS - OK/PATOS 05-09-2007-ok/Laptop - Arquivos/DNIT/PATOs/Rondonópolis/PATO_BR-364_km_0,00_ao_km_112,90_LICITAÇÃO Rev mario.xls'#$reg_mec_fx_dm_.$#REF!$#REF!:$#REF!$#REF!"</definedName>
    <definedName name="Excel_BuiltIn_Print_Area_7_50">"'file:///Y:/ENGENHARIA/Deise Aoki/PATOS - OK/PATOS 05-09-2007-ok/Laptop - Arquivos/DNIT/PATOs/Rondonópolis/PATO_BR-364_km_0,00_ao_km_112,90_LICITAÇÃO Rev mario.xls'#$reg_mec_fx_dm_.$#REF!$#REF!:$#REF!$#REF!"</definedName>
    <definedName name="Excel_BuiltIn_Print_Area_7_52">"'file:///Y:/ENGENHARIA/Deise Aoki/PATOS - OK/PATOS 05-09-2007-ok/Laptop - Arquivos/DNIT/PATOs/Rondonópolis/PATO_BR-364_km_0,00_ao_km_112,90_LICITAÇÃO Rev mario.xls'#$reg_mec_fx_dm_.$#REF!$#REF!:$#REF!$#REF!"</definedName>
    <definedName name="Excel_BuiltIn_Print_Area_7_6">"'file:///Y:/ENGENHARIA/Deise Aoki/PATOS - OK/PATOS 05-09-2007-ok/Laptop - Arquivos/DNIT/PATOs/Rondonópolis/PATO_BR-364_km_0,00_ao_km_112,90_LICITAÇÃO Rev mario.xls'#$reg_mec_fx_dm_.$#REF!$#REF!:$#REF!$#REF!"</definedName>
    <definedName name="Excel_BuiltIn_Print_Area_7_7">"'file:///Y:/ENGENHARIA/Deise Aoki/PATOS - OK/PATOS 05-09-2007-ok/Laptop - Arquivos/DNIT/PATOs/Rondonópolis/PATO_BR-364_km_0,00_ao_km_112,90_LICITAÇÃO Rev mario.xls'#$reg_mec_fx_dm_.$#REF!$#REF!:$#REF!$#REF!"</definedName>
    <definedName name="Excel_BuiltIn_Print_Area_7_8">"'file:///Y:/ENGENHARIA/Deise Aoki/PATOS - OK/PATOS 05-09-2007-ok/Laptop - Arquivos/DNIT/PATOs/Rondonópolis/PATO_BR-364_km_0,00_ao_km_112,90_LICITAÇÃO Rev mario.xls'#$reg_mec_fx_dm_.$#REF!$#REF!:$#REF!$#REF!"</definedName>
    <definedName name="Excel_BuiltIn_Print_Area_7_9">"'file:///Y:/ENGENHARIA/Deise Aoki/PATOS - OK/PATOS 05-09-2007-ok/Laptop - Arquivos/DNIT/PATOs/Rondonópolis/PATO_BR-364_km_0,00_ao_km_112,90_LICITAÇÃO Rev mario.xls'#$reg_mec_fx_dm_.$#REF!$#REF!:$#REF!$#REF!"</definedName>
    <definedName name="Excel_BuiltIn_Print_Area_8">#REF!</definedName>
    <definedName name="Excel_BuiltIn_Print_Area_8_1">#REF!</definedName>
    <definedName name="Excel_BuiltIn_Print_Area_8_1_1">#REF!</definedName>
    <definedName name="Excel_BuiltIn_Print_Area_8_1_1_6">#REF!</definedName>
    <definedName name="Excel_BuiltIn_Print_Area_8_1_10">#REF!</definedName>
    <definedName name="Excel_BuiltIn_Print_Area_8_1_6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6">#REF!</definedName>
    <definedName name="Excel_BuiltIn_Print_Area_9_1_10">"$#REF!.$A$1:$G$49"</definedName>
    <definedName name="Excel_BuiltIn_Print_Area_9_1_11">"$#REF!.$A$1:$G$49"</definedName>
    <definedName name="Excel_BuiltIn_Print_Area_9_1_12">"$#REF!.$A$1:$G$49"</definedName>
    <definedName name="Excel_BuiltIn_Print_Area_9_1_22">"$#REF!.$A$1:$G$49"</definedName>
    <definedName name="Excel_BuiltIn_Print_Area_9_1_24">#REF!</definedName>
    <definedName name="Excel_BuiltIn_Print_Area_9_1_25">#REF!</definedName>
    <definedName name="Excel_BuiltIn_Print_Area_9_1_29">"$#REF!.$A$5:$F$31"</definedName>
    <definedName name="Excel_BuiltIn_Print_Area_9_1_3">"$#REF!.$A$1:$G$49"</definedName>
    <definedName name="Excel_BuiltIn_Print_Area_9_1_3_1">"$#REF!.$A$1:$G$49"</definedName>
    <definedName name="Excel_BuiltIn_Print_Area_9_1_4">"$#REF!.$A$1:$G$49"</definedName>
    <definedName name="Excel_BuiltIn_Print_Area_9_1_4_1">"$#REF!.$A$1:$G$49"</definedName>
    <definedName name="Excel_BuiltIn_Print_Area_9_1_5">"$#REF!.$A$1:$G$49"</definedName>
    <definedName name="Excel_BuiltIn_Print_Area_9_1_5_1">"$#REF!.$A$1:$G$49"</definedName>
    <definedName name="Excel_BuiltIn_Print_Area_9_1_6">#REF!</definedName>
    <definedName name="Excel_BuiltIn_Print_Area_9_1_6_1">"$#REF!.$A$1:$G$49"</definedName>
    <definedName name="Excel_BuiltIn_Print_Area_9_1_7">"$#REF!.$A$1:$G$49"</definedName>
    <definedName name="Excel_BuiltIn_Print_Area_9_1_7_1">"$#REF!.$A$1:$G$49"</definedName>
    <definedName name="Excel_BuiltIn_Print_Area_9_1_8">#REF!</definedName>
    <definedName name="Excel_BuiltIn_Print_Area_9_1_9">"$#REF!.$A$1:$G$49"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0">(#REF!,#REF!)</definedName>
    <definedName name="Excel_BuiltIn_Print_Titles_10_1" localSheetId="4">#REF!</definedName>
    <definedName name="Excel_BuiltIn_Print_Titles_10_1">#REF!</definedName>
    <definedName name="Excel_BuiltIn_Print_Titles_11" localSheetId="4">#REF!</definedName>
    <definedName name="Excel_BuiltIn_Print_Titles_11">#REF!</definedName>
    <definedName name="Excel_BuiltIn_Print_Titles_11_1">(#REF!,#REF!)</definedName>
    <definedName name="Excel_BuiltIn_Print_Titles_11_1_6">(#REF!,#REF!)</definedName>
    <definedName name="Excel_BuiltIn_Print_Titles_12">#REF!</definedName>
    <definedName name="Excel_BuiltIn_Print_Titles_12_1">#REF!</definedName>
    <definedName name="Excel_BuiltIn_Print_Titles_13">#REF!</definedName>
    <definedName name="Excel_BuiltIn_Print_Titles_13_1">#REF!</definedName>
    <definedName name="Excel_BuiltIn_Print_Titles_14">(#REF!,#REF!)</definedName>
    <definedName name="Excel_BuiltIn_Print_Titles_14_1">"$#REF!.$A$1:$IN$8"</definedName>
    <definedName name="Excel_BuiltIn_Print_Titles_14_10">"$#REF!.$A$1:$IV$8"</definedName>
    <definedName name="Excel_BuiltIn_Print_Titles_14_11">"$#REF!.$A$1:$IV$8"</definedName>
    <definedName name="Excel_BuiltIn_Print_Titles_14_12">"$#REF!.$A$1:$IV$8"</definedName>
    <definedName name="Excel_BuiltIn_Print_Titles_14_22">"$#REF!.$A$1:$IV$8"</definedName>
    <definedName name="Excel_BuiltIn_Print_Titles_14_24">#REF!</definedName>
    <definedName name="Excel_BuiltIn_Print_Titles_14_25">#REF!</definedName>
    <definedName name="Excel_BuiltIn_Print_Titles_14_29">"$#REF!.$A$5:$IS$14"</definedName>
    <definedName name="Excel_BuiltIn_Print_Titles_14_3">"$#REF!.$A$1:$IV$8"</definedName>
    <definedName name="Excel_BuiltIn_Print_Titles_14_3_1">"$#REF!.$A$1:$IV$8"</definedName>
    <definedName name="Excel_BuiltIn_Print_Titles_14_4">"$#REF!.$A$1:$IV$8"</definedName>
    <definedName name="Excel_BuiltIn_Print_Titles_14_4_1">"$#REF!.$A$1:$IV$8"</definedName>
    <definedName name="Excel_BuiltIn_Print_Titles_14_5">"$#REF!.$A$1:$IV$8"</definedName>
    <definedName name="Excel_BuiltIn_Print_Titles_14_5_1">"$#REF!.$A$1:$IV$8"</definedName>
    <definedName name="Excel_BuiltIn_Print_Titles_14_6">"$#REF!.$A$1:$IV$8"</definedName>
    <definedName name="Excel_BuiltIn_Print_Titles_14_6_1">"$#REF!.$A$1:$IV$8"</definedName>
    <definedName name="Excel_BuiltIn_Print_Titles_14_7">"$#REF!.$A$1:$IV$8"</definedName>
    <definedName name="Excel_BuiltIn_Print_Titles_14_7_1">"$#REF!.$A$1:$IV$8"</definedName>
    <definedName name="Excel_BuiltIn_Print_Titles_14_8">#REF!</definedName>
    <definedName name="Excel_BuiltIn_Print_Titles_14_9">"$#REF!.$A$1:$IV$8"</definedName>
    <definedName name="Excel_BuiltIn_Print_Titles_15">#REF!</definedName>
    <definedName name="Excel_BuiltIn_Print_Titles_15_1">#REF!</definedName>
    <definedName name="Excel_BuiltIn_Print_Titles_15_1_1">"$#REF!.$A$5:$IS$14"</definedName>
    <definedName name="Excel_BuiltIn_Print_Titles_15_1_1_1">"$#REF!.$A$5:$IS$14"</definedName>
    <definedName name="Excel_BuiltIn_Print_Titles_15_1_19">#REF!</definedName>
    <definedName name="Excel_BuiltIn_Print_Titles_15_1_23">#REF!</definedName>
    <definedName name="Excel_BuiltIn_Print_Titles_15_1_25">#REF!</definedName>
    <definedName name="Excel_BuiltIn_Print_Titles_15_1_26">#REF!</definedName>
    <definedName name="Excel_BuiltIn_Print_Titles_15_1_33">#REF!</definedName>
    <definedName name="Excel_BuiltIn_Print_Titles_15_1_9">#REF!</definedName>
    <definedName name="Excel_BuiltIn_Print_Titles_15_10">"$#REF!.$A$1:$IV$8"</definedName>
    <definedName name="Excel_BuiltIn_Print_Titles_15_11">"$#REF!.$A$1:$IV$8"</definedName>
    <definedName name="Excel_BuiltIn_Print_Titles_15_12">"$#REF!.$A$1:$IV$8"</definedName>
    <definedName name="Excel_BuiltIn_Print_Titles_15_22">"$#REF!.$A$1:$IV$8"</definedName>
    <definedName name="Excel_BuiltIn_Print_Titles_15_29">"$#REF!.$A$5:$IS$14"</definedName>
    <definedName name="Excel_BuiltIn_Print_Titles_15_3">"$#REF!.$A$1:$IV$8"</definedName>
    <definedName name="Excel_BuiltIn_Print_Titles_15_3_1">"$#REF!.$A$1:$IV$8"</definedName>
    <definedName name="Excel_BuiltIn_Print_Titles_15_4">"$#REF!.$A$1:$IV$8"</definedName>
    <definedName name="Excel_BuiltIn_Print_Titles_15_4_1">"$#REF!.$A$1:$IV$8"</definedName>
    <definedName name="Excel_BuiltIn_Print_Titles_15_5">"$#REF!.$A$1:$IV$8"</definedName>
    <definedName name="Excel_BuiltIn_Print_Titles_15_5_1">"$#REF!.$A$1:$IV$8"</definedName>
    <definedName name="Excel_BuiltIn_Print_Titles_15_6">"$#REF!.$A$1:$IV$8"</definedName>
    <definedName name="Excel_BuiltIn_Print_Titles_15_6_1">"$#REF!.$A$1:$IV$8"</definedName>
    <definedName name="Excel_BuiltIn_Print_Titles_15_7">"$#REF!.$A$1:$IV$8"</definedName>
    <definedName name="Excel_BuiltIn_Print_Titles_15_7_1">"$#REF!.$A$1:$IV$8"</definedName>
    <definedName name="Excel_BuiltIn_Print_Titles_15_8">#REF!</definedName>
    <definedName name="Excel_BuiltIn_Print_Titles_15_9">"$#REF!.$A$1:$IV$8"</definedName>
    <definedName name="Excel_BuiltIn_Print_Titles_16">#REF!</definedName>
    <definedName name="Excel_BuiltIn_Print_Titles_16_1">#REF!</definedName>
    <definedName name="Excel_BuiltIn_Print_Titles_16_10">"$#REF!.$A$1:$IV$8"</definedName>
    <definedName name="Excel_BuiltIn_Print_Titles_16_11">"$#REF!.$A$1:$IV$8"</definedName>
    <definedName name="Excel_BuiltIn_Print_Titles_16_12">"$#REF!.$A$1:$IV$8"</definedName>
    <definedName name="Excel_BuiltIn_Print_Titles_16_22">"$#REF!.$A$1:$IV$8"</definedName>
    <definedName name="Excel_BuiltIn_Print_Titles_16_24">#REF!</definedName>
    <definedName name="Excel_BuiltIn_Print_Titles_16_25">#REF!</definedName>
    <definedName name="Excel_BuiltIn_Print_Titles_16_29">"$#REF!.$A$5:$IS$14"</definedName>
    <definedName name="Excel_BuiltIn_Print_Titles_16_3">"$#REF!.$A$1:$IV$8"</definedName>
    <definedName name="Excel_BuiltIn_Print_Titles_16_3_1">"$#REF!.$A$1:$IV$8"</definedName>
    <definedName name="Excel_BuiltIn_Print_Titles_16_4">"$#REF!.$A$1:$IV$8"</definedName>
    <definedName name="Excel_BuiltIn_Print_Titles_16_4_1">"$#REF!.$A$1:$IV$8"</definedName>
    <definedName name="Excel_BuiltIn_Print_Titles_16_5">"$#REF!.$A$1:$IV$8"</definedName>
    <definedName name="Excel_BuiltIn_Print_Titles_16_5_1">"$#REF!.$A$1:$IV$8"</definedName>
    <definedName name="Excel_BuiltIn_Print_Titles_16_6">"$#REF!.$A$1:$IV$8"</definedName>
    <definedName name="Excel_BuiltIn_Print_Titles_16_6_1">"$#REF!.$A$1:$IV$8"</definedName>
    <definedName name="Excel_BuiltIn_Print_Titles_16_7">"$#REF!.$A$1:$IV$8"</definedName>
    <definedName name="Excel_BuiltIn_Print_Titles_16_7_1">"$#REF!.$A$1:$IV$8"</definedName>
    <definedName name="Excel_BuiltIn_Print_Titles_16_8">#REF!</definedName>
    <definedName name="Excel_BuiltIn_Print_Titles_16_9">"$#REF!.$A$1:$IV$8"</definedName>
    <definedName name="Excel_BuiltIn_Print_Titles_17">#REF!</definedName>
    <definedName name="Excel_BuiltIn_Print_Titles_17_1">#REF!</definedName>
    <definedName name="Excel_BuiltIn_Print_Titles_18">#REF!</definedName>
    <definedName name="Excel_BuiltIn_Print_Titles_19">#REF!</definedName>
    <definedName name="Excel_BuiltIn_Print_Titles_2">#REF!</definedName>
    <definedName name="Excel_BuiltIn_Print_Titles_2_1">#REF!</definedName>
    <definedName name="Excel_BuiltIn_Print_Titles_2_1_1">#REF!,#REF!</definedName>
    <definedName name="Excel_BuiltIn_Print_Titles_2_1_1_1_1_1_1">(#REF!,#REF!)</definedName>
    <definedName name="Excel_BuiltIn_Print_Titles_2_1_1_1_1_1_1_6">(#REF!,#REF!)</definedName>
    <definedName name="Excel_BuiltIn_Print_Titles_2_1_8" localSheetId="4">#REF!,#REF!</definedName>
    <definedName name="Excel_BuiltIn_Print_Titles_2_1_8">#REF!,#REF!</definedName>
    <definedName name="Excel_BuiltIn_Print_Titles_20">(#REF!,#REF!)</definedName>
    <definedName name="Excel_BuiltIn_Print_Titles_21">#REF!</definedName>
    <definedName name="Excel_BuiltIn_Print_Titles_22">(#REF!,#REF!)</definedName>
    <definedName name="Excel_BuiltIn_Print_Titles_23" localSheetId="4">#REF!</definedName>
    <definedName name="Excel_BuiltIn_Print_Titles_23">#REF!</definedName>
    <definedName name="Excel_BuiltIn_Print_Titles_27" localSheetId="4">#REF!</definedName>
    <definedName name="Excel_BuiltIn_Print_Titles_27">#REF!</definedName>
    <definedName name="Excel_BuiltIn_Print_Titles_28">(#REF!,#REF!)</definedName>
    <definedName name="Excel_BuiltIn_Print_Titles_29">#REF!</definedName>
    <definedName name="Excel_BuiltIn_Print_Titles_3">(#REF!,#REF!)</definedName>
    <definedName name="Excel_BuiltIn_Print_Titles_3_1">(#REF!,#REF!)</definedName>
    <definedName name="Excel_BuiltIn_Print_Titles_3_1_1">(#REF!,#REF!)</definedName>
    <definedName name="Excel_BuiltIn_Print_Titles_3_1_1_1">(#REF!,#REF!)</definedName>
    <definedName name="Excel_BuiltIn_Print_Titles_3_1_1_1_1">(#REF!,#REF!)</definedName>
    <definedName name="Excel_BuiltIn_Print_Titles_3_1_1_1_1_1">(#REF!,#REF!)</definedName>
    <definedName name="Excel_BuiltIn_Print_Titles_3_1_1_1_1_1_1">(#REF!,#REF!)</definedName>
    <definedName name="Excel_BuiltIn_Print_Titles_3_1_1_1_1_1_1_6">(#REF!,#REF!)</definedName>
    <definedName name="Excel_BuiltIn_Print_Titles_3_1_1_1_1_1_6">(#REF!,#REF!)</definedName>
    <definedName name="Excel_BuiltIn_Print_titles_3_1_1_1_1_5" localSheetId="4">#REF!</definedName>
    <definedName name="Excel_BuiltIn_Print_titles_3_1_1_1_1_5">#REF!</definedName>
    <definedName name="Excel_BuiltIn_Print_Titles_3_1_1_1_1_6">(#REF!,#REF!)</definedName>
    <definedName name="Excel_BuiltIn_Print_Titles_3_1_1_1_6">(#REF!,#REF!)</definedName>
    <definedName name="Excel_BuiltIn_Print_Titles_3_1_1_2" localSheetId="4">#REF!,#REF!</definedName>
    <definedName name="Excel_BuiltIn_Print_Titles_3_1_1_2">#REF!,#REF!</definedName>
    <definedName name="Excel_BuiltIn_Print_titles_3_1_1_4">#REF!,#REF!</definedName>
    <definedName name="Excel_BuiltIn_Print_Titles_3_1_1_5">#REF!,#REF!</definedName>
    <definedName name="Excel_BuiltIn_Print_Titles_3_1_1_6">(#REF!,#REF!)</definedName>
    <definedName name="Excel_BuiltIn_Print_Titles_3_1_2">NA()</definedName>
    <definedName name="Excel_BuiltIn_Print_Titles_3_1_6">(#REF!,#REF!)</definedName>
    <definedName name="Excel_BuiltIn_Print_Titles_30" localSheetId="4">(#REF!,#REF!)</definedName>
    <definedName name="Excel_BuiltIn_Print_Titles_30">(#REF!,#REF!)</definedName>
    <definedName name="Excel_BuiltIn_Print_Titles_31" localSheetId="4">(#REF!,#REF!)</definedName>
    <definedName name="Excel_BuiltIn_Print_Titles_31">(#REF!,#REF!)</definedName>
    <definedName name="Excel_BuiltIn_Print_Titles_32" localSheetId="4">(#REF!,#REF!)</definedName>
    <definedName name="Excel_BuiltIn_Print_Titles_32">(#REF!,#REF!)</definedName>
    <definedName name="Excel_BuiltIn_Print_Titles_33" localSheetId="4">(#REF!,#REF!)</definedName>
    <definedName name="Excel_BuiltIn_Print_Titles_33">(#REF!,#REF!)</definedName>
    <definedName name="Excel_BuiltIn_Print_Titles_34" localSheetId="4">(#REF!,#REF!)</definedName>
    <definedName name="Excel_BuiltIn_Print_Titles_34">(#REF!,#REF!)</definedName>
    <definedName name="Excel_BuiltIn_Print_Titles_35" localSheetId="4">(#REF!,#REF!)</definedName>
    <definedName name="Excel_BuiltIn_Print_Titles_35">(#REF!,#REF!)</definedName>
    <definedName name="Excel_BuiltIn_Print_Titles_36" localSheetId="4">(#REF!,#REF!)</definedName>
    <definedName name="Excel_BuiltIn_Print_Titles_36">(#REF!,#REF!)</definedName>
    <definedName name="Excel_BuiltIn_Print_Titles_37" localSheetId="4">(#REF!,#REF!)</definedName>
    <definedName name="Excel_BuiltIn_Print_Titles_37">(#REF!,#REF!)</definedName>
    <definedName name="Excel_BuiltIn_Print_Titles_39" localSheetId="4">#REF!</definedName>
    <definedName name="Excel_BuiltIn_Print_Titles_39">#REF!</definedName>
    <definedName name="Excel_BuiltIn_Print_Titles_4" localSheetId="4">(#REF!,#REF!)</definedName>
    <definedName name="Excel_BuiltIn_Print_Titles_4">(#REF!,#REF!)</definedName>
    <definedName name="Excel_BuiltIn_Print_Titles_4_1">(#REF!,#REF!)</definedName>
    <definedName name="Excel_BuiltIn_Print_Titles_42">"$#REF!.$A$1:$IV$11"</definedName>
    <definedName name="Excel_BuiltIn_Print_Titles_5">(#REF!,#REF!)</definedName>
    <definedName name="Excel_BuiltIn_Print_Titles_5_1">"$#REF!.$A$1:$IS$12"</definedName>
    <definedName name="Excel_BuiltIn_Print_Titles_52">(#REF!,#REF!)</definedName>
    <definedName name="Excel_BuiltIn_Print_Titles_53_1" localSheetId="4">(#REF!,#REF!)</definedName>
    <definedName name="Excel_BuiltIn_Print_Titles_53_1">(#REF!,#REF!)</definedName>
    <definedName name="Excel_BuiltIn_Print_Titles_53_1_6">(#REF!,#REF!)</definedName>
    <definedName name="Excel_BuiltIn_Print_Titles_6">(#REF!,#REF!)</definedName>
    <definedName name="Excel_BuiltIn_Print_Titles_6_1" localSheetId="4">#REF!</definedName>
    <definedName name="Excel_BuiltIn_Print_Titles_6_1">#REF!</definedName>
    <definedName name="Excel_BuiltIn_Print_Titles_6_1_1" localSheetId="4">#REF!</definedName>
    <definedName name="Excel_BuiltIn_Print_Titles_6_1_1">#REF!</definedName>
    <definedName name="Excel_BuiltIn_Print_Titles_6_1_1_1_1">#REF!</definedName>
    <definedName name="Excel_BuiltIn_Print_Titles_6_6">(#REF!,#REF!)</definedName>
    <definedName name="Excel_BuiltIn_Print_titles_6_9_5_3">#REF!,#REF!</definedName>
    <definedName name="Excel_BuiltIn_Print_Titles_61">(#REF!,#REF!)</definedName>
    <definedName name="Excel_BuiltIn_Print_Titles_61_6">(#REF!,#REF!)</definedName>
    <definedName name="Excel_BuiltIn_Print_Titles_63">(#REF!,#REF!)</definedName>
    <definedName name="Excel_BuiltIn_Print_Titles_63_6">(#REF!,#REF!)</definedName>
    <definedName name="Excel_BuiltIn_Print_Titles_64">(#REF!,#REF!)</definedName>
    <definedName name="Excel_BuiltIn_Print_Titles_64_6">(#REF!,#REF!)</definedName>
    <definedName name="Excel_BuiltIn_Print_Titles_65">(#REF!,#REF!)</definedName>
    <definedName name="Excel_BuiltIn_Print_Titles_65_6">(#REF!,#REF!)</definedName>
    <definedName name="Excel_BuiltIn_Print_Titles_7">(#REF!,#REF!)</definedName>
    <definedName name="Excel_BuiltIn_Print_Titles_7_1" localSheetId="4">#REF!</definedName>
    <definedName name="Excel_BuiltIn_Print_Titles_7_1">#REF!</definedName>
    <definedName name="Excel_BuiltIn_Print_Titles_7_1_1" localSheetId="4">#REF!</definedName>
    <definedName name="Excel_BuiltIn_Print_Titles_7_1_1">#REF!</definedName>
    <definedName name="Excel_BuiltIn_Print_Titles_8" localSheetId="4">(#REF!,#REF!)</definedName>
    <definedName name="Excel_BuiltIn_Print_Titles_8">(#REF!,#REF!)</definedName>
    <definedName name="Excel_BuiltIn_Print_Titles_8_1" localSheetId="4">#REF!</definedName>
    <definedName name="Excel_BuiltIn_Print_Titles_8_1">#REF!</definedName>
    <definedName name="Excel_BuiltIn_Print_Titles_9" localSheetId="4">(#REF!,#REF!)</definedName>
    <definedName name="Excel_BuiltIn_Print_Titles_9">(#REF!,#REF!)</definedName>
    <definedName name="Excel_BuiltIn_Print_Titles_9_1" localSheetId="4">#REF!</definedName>
    <definedName name="Excel_BuiltIn_Print_Titles_9_1">#REF!</definedName>
    <definedName name="Excel_BuiltIn_Print_Titles_9_1_10">"$#REF!.$A$1:$IV$9"</definedName>
    <definedName name="Excel_BuiltIn_Print_Titles_9_1_11">"$#REF!.$A$1:$IV$9"</definedName>
    <definedName name="Excel_BuiltIn_Print_Titles_9_1_12">"$#REF!.$A$1:$IV$9"</definedName>
    <definedName name="Excel_BuiltIn_Print_Titles_9_1_22">"$#REF!.$A$1:$IV$9"</definedName>
    <definedName name="Excel_BuiltIn_Print_Titles_9_1_24">#REF!</definedName>
    <definedName name="Excel_BuiltIn_Print_Titles_9_1_25">#REF!</definedName>
    <definedName name="Excel_BuiltIn_Print_Titles_9_1_29">"$#REF!.$A$5:$IS$17"</definedName>
    <definedName name="Excel_BuiltIn_Print_Titles_9_1_3">"$#REF!.$A$1:$IV$9"</definedName>
    <definedName name="Excel_BuiltIn_Print_Titles_9_1_3_1">"$#REF!.$A$1:$IV$9"</definedName>
    <definedName name="Excel_BuiltIn_Print_Titles_9_1_4">"$#REF!.$A$1:$IV$9"</definedName>
    <definedName name="Excel_BuiltIn_Print_Titles_9_1_4_1">"$#REF!.$A$1:$IV$9"</definedName>
    <definedName name="Excel_BuiltIn_Print_Titles_9_1_5">"$#REF!.$A$1:$IV$9"</definedName>
    <definedName name="Excel_BuiltIn_Print_Titles_9_1_5_1">"$#REF!.$A$1:$IV$9"</definedName>
    <definedName name="Excel_BuiltIn_Print_Titles_9_1_6">"$#REF!.$A$1:$IV$9"</definedName>
    <definedName name="Excel_BuiltIn_Print_Titles_9_1_6_1">"$#REF!.$A$1:$IV$9"</definedName>
    <definedName name="Excel_BuiltIn_Print_Titles_9_1_7">"$#REF!.$A$1:$IV$9"</definedName>
    <definedName name="Excel_BuiltIn_Print_Titles_9_1_7_1">"$#REF!.$A$1:$IV$9"</definedName>
    <definedName name="Excel_BuiltIn_Print_Titles_9_1_8">#REF!</definedName>
    <definedName name="Excel_BuiltIn_Print_Titles_9_1_9">"$#REF!.$A$1:$IV$9"</definedName>
    <definedName name="Excel_BuiltIn_Recorder">#REF!</definedName>
    <definedName name="excluir" localSheetId="4" hidden="1">{#N/A,#N/A,TRUE,"Serviços"}</definedName>
    <definedName name="excluir" localSheetId="6" hidden="1">{#N/A,#N/A,TRUE,"Serviços"}</definedName>
    <definedName name="excluir" hidden="1">{#N/A,#N/A,TRUE,"Serviços"}</definedName>
    <definedName name="EXECUÇÃO">#REF!</definedName>
    <definedName name="exibir_1000" localSheetId="4">#REF!</definedName>
    <definedName name="exibir_1000" localSheetId="15">#REF!</definedName>
    <definedName name="exibir_1000" localSheetId="12">#REF!</definedName>
    <definedName name="exibir_1000">#REF!</definedName>
    <definedName name="Exibir_Dat_Com" localSheetId="4">#REF!</definedName>
    <definedName name="Exibir_Dat_Com">#REF!</definedName>
    <definedName name="Exibir_Fer_EUA" localSheetId="4">#REF!</definedName>
    <definedName name="Exibir_Fer_EUA">#REF!</definedName>
    <definedName name="Exibir_Fer_Nac" localSheetId="4">#REF!</definedName>
    <definedName name="Exibir_Fer_Nac">#REF!</definedName>
    <definedName name="ExibirTudo">#N/A</definedName>
    <definedName name="Ext">#REF!</definedName>
    <definedName name="ext.">#REF!</definedName>
    <definedName name="Ext.__pista_simples">#REF!</definedName>
    <definedName name="Ext._de_pista_dupla">#REF!</definedName>
    <definedName name="EXT.TOTAL">#REF!</definedName>
    <definedName name="EXT__m">#REF!</definedName>
    <definedName name="Ext_1">#REF!</definedName>
    <definedName name="Ext_13">#REF!</definedName>
    <definedName name="Ext_2">"'file:///A:/ARQUIVOS R96/EXCEL/PATOs/Pato PRRTN - BR476.xls'#$'P A T O 99 B'.$#REF!$#REF!"</definedName>
    <definedName name="Ext_26">#REF!</definedName>
    <definedName name="ext_29" localSheetId="4">' Canteiro'!ext_29</definedName>
    <definedName name="ext_29" localSheetId="6">'Adm Local'!ext_29</definedName>
    <definedName name="ext_29">[0]!ext_29</definedName>
    <definedName name="Ext_3" localSheetId="4">#REF!</definedName>
    <definedName name="Ext_3">#REF!</definedName>
    <definedName name="Ext_33">#REF!</definedName>
    <definedName name="Ext_3afx">#REF!</definedName>
    <definedName name="Ext_3afx_13">#REF!</definedName>
    <definedName name="Ext_3afx_26">#REF!</definedName>
    <definedName name="Ext_3afx_33">#REF!</definedName>
    <definedName name="Ext_3afx_5">#REF!</definedName>
    <definedName name="Ext_3afx_6">#REF!</definedName>
    <definedName name="Ext_3afx_7">#REF!</definedName>
    <definedName name="Ext_3afx_8">#REF!</definedName>
    <definedName name="Ext_3afx_9">#REF!</definedName>
    <definedName name="Ext_4">#REF!</definedName>
    <definedName name="Ext_5">#REF!</definedName>
    <definedName name="Ext_6">"$'C _ Transporte'.$#REF!$#REF!"</definedName>
    <definedName name="Ext_7">"$'D _ Material Betuminoso'.$#REF!$#REF!"</definedName>
    <definedName name="Ext_8">"$'E _ Cronograma'.$#REF!$#REF!"</definedName>
    <definedName name="Ext_9">#REF!</definedName>
    <definedName name="Ext_BordaMaior">61.41</definedName>
    <definedName name="Ext_BordaMenor">49.2429</definedName>
    <definedName name="Ext_Eixo">47.27</definedName>
    <definedName name="Ext2_1">"'file:///C:/Documents and Settings/mauricio.ferrao/Desktop/Contratos/PD 005-00/Readequação março-05/WINDOWS.000/TEMP/Pato PRRTN - BR476.xls'#$'P A T O 99 B'.$#REF!$#REF!"</definedName>
    <definedName name="Ext2_2">"'file:///A:/ARQUIVOS R96/EXCEL/PATOs/Pato PRRTN - BR476.xls'#$'P A T O 99 B'.$#REF!$#REF!"</definedName>
    <definedName name="Ext2_3">"'file:///A:/ARQUIVOS R96/EXCEL/PATOs/Pato PRRTN - BR476.xls'#$'P A T O 99 B'.$#REF!$#REF!"</definedName>
    <definedName name="Ext2_4">"'file:///A:/ARQUIVOS R96/EXCEL/PATOs/Pato PRRTN - BR476.xls'#$'P A T O 99 B'.$#REF!$#REF!"</definedName>
    <definedName name="EXTE">#REF!</definedName>
    <definedName name="EXTE1">#REF!</definedName>
    <definedName name="EXTE2">#REF!</definedName>
    <definedName name="EXTEN">#REF!</definedName>
    <definedName name="Extens">#REF!</definedName>
    <definedName name="Extens_1">"'file:///C:/Documents and Settings/mauricio.ferrao/Desktop/ARQUIVOS R-9-6/Excel/PATOs/BR153_98.XLS'#$'P A T O 98 D'.$#REF!$#REF!"</definedName>
    <definedName name="Extens_3">#REF!</definedName>
    <definedName name="Extens_4">#REF!</definedName>
    <definedName name="Extens_5">#REF!</definedName>
    <definedName name="Extensao">#REF!</definedName>
    <definedName name="Extensão" localSheetId="4">#REF!</definedName>
    <definedName name="Extensão">#REF!</definedName>
    <definedName name="Extensao_1">"'file:///C:/Documents and Settings/mauricio.ferrao/Desktop/ARQUIVOS R96/EXCEL/PATOs/BR153_99.XLS'#$'P A T O  D'.$#REF!$#REF!"</definedName>
    <definedName name="Extensão_1">#REF!</definedName>
    <definedName name="Extensão_10">#REF!</definedName>
    <definedName name="Extensão_11">#REF!</definedName>
    <definedName name="Extensão_13">#REF!</definedName>
    <definedName name="Extensão_14">#REF!</definedName>
    <definedName name="Extensão_15">#REF!</definedName>
    <definedName name="Extensão_17">#REF!</definedName>
    <definedName name="Extensão_2">#REF!</definedName>
    <definedName name="Extensão_21">#REF!</definedName>
    <definedName name="Extensao_3">#REF!</definedName>
    <definedName name="Extensão_3" localSheetId="4">#REF!</definedName>
    <definedName name="Extensão_3">#REF!</definedName>
    <definedName name="Extensao_4">#REF!</definedName>
    <definedName name="Extensão_4" localSheetId="4">#REF!</definedName>
    <definedName name="Extensão_4">#REF!</definedName>
    <definedName name="Extensão_4_1" localSheetId="4">#REF!</definedName>
    <definedName name="Extensão_4_1">#REF!</definedName>
    <definedName name="Extensao_5" localSheetId="4">#REF!</definedName>
    <definedName name="Extensao_5">#REF!</definedName>
    <definedName name="Extensão_6" localSheetId="4">#REF!</definedName>
    <definedName name="Extensão_6">#REF!</definedName>
    <definedName name="Extensão_7" localSheetId="4">#REF!</definedName>
    <definedName name="Extensão_7">#REF!</definedName>
    <definedName name="Extensão_8" localSheetId="4">#REF!</definedName>
    <definedName name="Extensão_8">#REF!</definedName>
    <definedName name="Extensão_9">#REF!</definedName>
    <definedName name="Extensão_Percent">OFFSET(#REF!,0,MATCH(#REF!,#REF!,0)-1,COUNTA(#REF!),1)</definedName>
    <definedName name="EXTENSÃO1">#REF!</definedName>
    <definedName name="Extensaoo">#REF!</definedName>
    <definedName name="Extenso">#N/A</definedName>
    <definedName name="Extenso_1" localSheetId="4">' Canteiro'!Extenso_1</definedName>
    <definedName name="Extenso_1" localSheetId="6">'Adm Local'!Extenso_1</definedName>
    <definedName name="Extenso_1">[0]!Extenso_1</definedName>
    <definedName name="Extenso_10" localSheetId="4">' Canteiro'!Extenso_10</definedName>
    <definedName name="Extenso_10" localSheetId="6">'Adm Local'!Extenso_10</definedName>
    <definedName name="Extenso_10">[0]!Extenso_10</definedName>
    <definedName name="Extenso_12" localSheetId="4">' Canteiro'!Extenso_12</definedName>
    <definedName name="Extenso_12" localSheetId="6">'Adm Local'!Extenso_12</definedName>
    <definedName name="Extenso_12">[0]!Extenso_12</definedName>
    <definedName name="Extenso_13" localSheetId="4">' Canteiro'!Extenso_13</definedName>
    <definedName name="Extenso_13" localSheetId="6">'Adm Local'!Extenso_13</definedName>
    <definedName name="Extenso_13">[0]!Extenso_13</definedName>
    <definedName name="Extenso_14" localSheetId="4">' Canteiro'!Extenso_14</definedName>
    <definedName name="Extenso_14" localSheetId="6">'Adm Local'!Extenso_14</definedName>
    <definedName name="Extenso_14">[0]!Extenso_14</definedName>
    <definedName name="Extenso_19" localSheetId="4">' Canteiro'!Extenso_19</definedName>
    <definedName name="Extenso_19" localSheetId="6">'Adm Local'!Extenso_19</definedName>
    <definedName name="Extenso_19">[0]!Extenso_19</definedName>
    <definedName name="Extenso_2" localSheetId="4">' Canteiro'!Extenso_2</definedName>
    <definedName name="Extenso_2" localSheetId="6">'Adm Local'!Extenso_2</definedName>
    <definedName name="Extenso_2">[0]!Extenso_2</definedName>
    <definedName name="Extenso_20">#N/A</definedName>
    <definedName name="Extenso_21" localSheetId="4">' Canteiro'!Extenso_21</definedName>
    <definedName name="Extenso_21" localSheetId="6">'Adm Local'!Extenso_21</definedName>
    <definedName name="Extenso_21">[0]!Extenso_21</definedName>
    <definedName name="Extenso_22" localSheetId="4">' Canteiro'!Extenso_22</definedName>
    <definedName name="Extenso_22" localSheetId="6">'Adm Local'!Extenso_22</definedName>
    <definedName name="Extenso_22">[0]!Extenso_22</definedName>
    <definedName name="Extenso_23" localSheetId="4">' Canteiro'!Extenso_23</definedName>
    <definedName name="Extenso_23" localSheetId="6">'Adm Local'!Extenso_23</definedName>
    <definedName name="Extenso_23">[0]!Extenso_23</definedName>
    <definedName name="Extenso_24" localSheetId="4">' Canteiro'!Extenso_24</definedName>
    <definedName name="Extenso_24" localSheetId="6">'Adm Local'!Extenso_24</definedName>
    <definedName name="Extenso_24">[0]!Extenso_24</definedName>
    <definedName name="Extenso_25" localSheetId="4">' Canteiro'!Extenso_25</definedName>
    <definedName name="Extenso_25" localSheetId="6">'Adm Local'!Extenso_25</definedName>
    <definedName name="Extenso_25">[0]!Extenso_25</definedName>
    <definedName name="Extenso_26" localSheetId="4">' Canteiro'!Extenso_26</definedName>
    <definedName name="Extenso_26" localSheetId="6">'Adm Local'!Extenso_26</definedName>
    <definedName name="Extenso_26">[0]!Extenso_26</definedName>
    <definedName name="Extenso_27" localSheetId="4">' Canteiro'!Extenso_27</definedName>
    <definedName name="Extenso_27" localSheetId="6">'Adm Local'!Extenso_27</definedName>
    <definedName name="Extenso_27">[0]!Extenso_27</definedName>
    <definedName name="Extenso_28" localSheetId="4">' Canteiro'!Extenso_28</definedName>
    <definedName name="Extenso_28" localSheetId="6">'Adm Local'!Extenso_28</definedName>
    <definedName name="Extenso_28">[0]!Extenso_28</definedName>
    <definedName name="Extenso_29" localSheetId="4">' Canteiro'!Extenso_29</definedName>
    <definedName name="Extenso_29" localSheetId="6">'Adm Local'!Extenso_29</definedName>
    <definedName name="Extenso_29">[0]!Extenso_29</definedName>
    <definedName name="Extenso_3" localSheetId="4">' Canteiro'!Extenso_3</definedName>
    <definedName name="Extenso_3" localSheetId="6">'Adm Local'!Extenso_3</definedName>
    <definedName name="Extenso_3">[0]!Extenso_3</definedName>
    <definedName name="Extenso_30" localSheetId="4">' Canteiro'!Extenso_30</definedName>
    <definedName name="Extenso_30" localSheetId="6">'Adm Local'!Extenso_30</definedName>
    <definedName name="Extenso_30">[0]!Extenso_30</definedName>
    <definedName name="Extenso_31" localSheetId="4">' Canteiro'!Extenso_31</definedName>
    <definedName name="Extenso_31" localSheetId="6">'Adm Local'!Extenso_31</definedName>
    <definedName name="Extenso_31">[0]!Extenso_31</definedName>
    <definedName name="Extenso_32" localSheetId="4">' Canteiro'!Extenso_32</definedName>
    <definedName name="Extenso_32" localSheetId="6">'Adm Local'!Extenso_32</definedName>
    <definedName name="Extenso_32">[0]!Extenso_32</definedName>
    <definedName name="Extenso_33" localSheetId="4">' Canteiro'!Extenso_33</definedName>
    <definedName name="Extenso_33" localSheetId="6">'Adm Local'!Extenso_33</definedName>
    <definedName name="Extenso_33">[0]!Extenso_33</definedName>
    <definedName name="Extenso_34" localSheetId="4">' Canteiro'!Extenso_34</definedName>
    <definedName name="Extenso_34" localSheetId="6">'Adm Local'!Extenso_34</definedName>
    <definedName name="Extenso_34">[0]!Extenso_34</definedName>
    <definedName name="Extenso_35" localSheetId="4">' Canteiro'!Extenso_35</definedName>
    <definedName name="Extenso_35" localSheetId="6">'Adm Local'!Extenso_35</definedName>
    <definedName name="Extenso_35">[0]!Extenso_35</definedName>
    <definedName name="Extenso_36" localSheetId="4">' Canteiro'!Extenso_36</definedName>
    <definedName name="Extenso_36" localSheetId="6">'Adm Local'!Extenso_36</definedName>
    <definedName name="Extenso_36">[0]!Extenso_36</definedName>
    <definedName name="Extenso_37" localSheetId="4">' Canteiro'!Extenso_37</definedName>
    <definedName name="Extenso_37" localSheetId="6">'Adm Local'!Extenso_37</definedName>
    <definedName name="Extenso_37">[0]!Extenso_37</definedName>
    <definedName name="Extenso_38" localSheetId="4">' Canteiro'!Extenso_38</definedName>
    <definedName name="Extenso_38" localSheetId="6">'Adm Local'!Extenso_38</definedName>
    <definedName name="Extenso_38">[0]!Extenso_38</definedName>
    <definedName name="Extenso_39" localSheetId="4">' Canteiro'!Extenso_39</definedName>
    <definedName name="Extenso_39" localSheetId="6">'Adm Local'!Extenso_39</definedName>
    <definedName name="Extenso_39">[0]!Extenso_39</definedName>
    <definedName name="Extenso_4" localSheetId="4">' Canteiro'!Extenso_4</definedName>
    <definedName name="Extenso_4" localSheetId="6">'Adm Local'!Extenso_4</definedName>
    <definedName name="Extenso_4">[0]!Extenso_4</definedName>
    <definedName name="Extenso_40" localSheetId="4">' Canteiro'!Extenso_40</definedName>
    <definedName name="Extenso_40" localSheetId="6">'Adm Local'!Extenso_40</definedName>
    <definedName name="Extenso_40">[0]!Extenso_40</definedName>
    <definedName name="Extenso_41" localSheetId="4">' Canteiro'!Extenso_41</definedName>
    <definedName name="Extenso_41" localSheetId="6">'Adm Local'!Extenso_41</definedName>
    <definedName name="Extenso_41">[0]!Extenso_41</definedName>
    <definedName name="Extenso_42" localSheetId="4">' Canteiro'!Extenso_42</definedName>
    <definedName name="Extenso_42" localSheetId="6">'Adm Local'!Extenso_42</definedName>
    <definedName name="Extenso_42">[0]!Extenso_42</definedName>
    <definedName name="Extenso_43" localSheetId="4">' Canteiro'!Extenso_43</definedName>
    <definedName name="Extenso_43" localSheetId="6">'Adm Local'!Extenso_43</definedName>
    <definedName name="Extenso_43">[0]!Extenso_43</definedName>
    <definedName name="Extenso_44" localSheetId="4">' Canteiro'!Extenso_44</definedName>
    <definedName name="Extenso_44" localSheetId="6">'Adm Local'!Extenso_44</definedName>
    <definedName name="Extenso_44">[0]!Extenso_44</definedName>
    <definedName name="Extenso_45" localSheetId="4">' Canteiro'!Extenso_45</definedName>
    <definedName name="Extenso_45" localSheetId="6">'Adm Local'!Extenso_45</definedName>
    <definedName name="Extenso_45">[0]!Extenso_45</definedName>
    <definedName name="Extenso_46" localSheetId="4">' Canteiro'!Extenso_46</definedName>
    <definedName name="Extenso_46" localSheetId="6">'Adm Local'!Extenso_46</definedName>
    <definedName name="Extenso_46">[0]!Extenso_46</definedName>
    <definedName name="Extenso_47" localSheetId="4">' Canteiro'!Extenso_47</definedName>
    <definedName name="Extenso_47" localSheetId="6">'Adm Local'!Extenso_47</definedName>
    <definedName name="Extenso_47">[0]!Extenso_47</definedName>
    <definedName name="Extenso_48" localSheetId="4">' Canteiro'!Extenso_48</definedName>
    <definedName name="Extenso_48" localSheetId="6">'Adm Local'!Extenso_48</definedName>
    <definedName name="Extenso_48">[0]!Extenso_48</definedName>
    <definedName name="Extenso_5" localSheetId="4">' Canteiro'!Extenso_5</definedName>
    <definedName name="Extenso_5" localSheetId="6">'Adm Local'!Extenso_5</definedName>
    <definedName name="Extenso_5">[0]!Extenso_5</definedName>
    <definedName name="Extenso_51" localSheetId="4">' Canteiro'!Extenso_51</definedName>
    <definedName name="Extenso_51" localSheetId="6">'Adm Local'!Extenso_51</definedName>
    <definedName name="Extenso_51">[0]!Extenso_51</definedName>
    <definedName name="Extenso_52" localSheetId="4">' Canteiro'!Extenso_52</definedName>
    <definedName name="Extenso_52" localSheetId="6">'Adm Local'!Extenso_52</definedName>
    <definedName name="Extenso_52">[0]!Extenso_52</definedName>
    <definedName name="Extenso_53" localSheetId="4">' Canteiro'!Extenso_53</definedName>
    <definedName name="Extenso_53" localSheetId="6">'Adm Local'!Extenso_53</definedName>
    <definedName name="Extenso_53">[0]!Extenso_53</definedName>
    <definedName name="Extenso_54" localSheetId="4">' Canteiro'!Extenso_54</definedName>
    <definedName name="Extenso_54" localSheetId="6">'Adm Local'!Extenso_54</definedName>
    <definedName name="Extenso_54">[0]!Extenso_54</definedName>
    <definedName name="Extenso_55" localSheetId="4">' Canteiro'!Extenso_55</definedName>
    <definedName name="Extenso_55" localSheetId="6">'Adm Local'!Extenso_55</definedName>
    <definedName name="Extenso_55">[0]!Extenso_55</definedName>
    <definedName name="Extenso_56" localSheetId="4">' Canteiro'!Extenso_56</definedName>
    <definedName name="Extenso_56" localSheetId="6">'Adm Local'!Extenso_56</definedName>
    <definedName name="Extenso_56">[0]!Extenso_56</definedName>
    <definedName name="Extenso_57" localSheetId="4">' Canteiro'!Extenso_57</definedName>
    <definedName name="Extenso_57" localSheetId="6">'Adm Local'!Extenso_57</definedName>
    <definedName name="Extenso_57">[0]!Extenso_57</definedName>
    <definedName name="Extenso_58" localSheetId="4">' Canteiro'!Extenso_58</definedName>
    <definedName name="Extenso_58" localSheetId="6">'Adm Local'!Extenso_58</definedName>
    <definedName name="Extenso_58">[0]!Extenso_58</definedName>
    <definedName name="Extenso_59" localSheetId="4">' Canteiro'!Extenso_59</definedName>
    <definedName name="Extenso_59" localSheetId="6">'Adm Local'!Extenso_59</definedName>
    <definedName name="Extenso_59">[0]!Extenso_59</definedName>
    <definedName name="Extenso_6" localSheetId="4">' Canteiro'!Extenso_6</definedName>
    <definedName name="Extenso_6" localSheetId="6">'Adm Local'!Extenso_6</definedName>
    <definedName name="Extenso_6">[0]!Extenso_6</definedName>
    <definedName name="Extenso_60" localSheetId="4">' Canteiro'!Extenso_60</definedName>
    <definedName name="Extenso_60" localSheetId="6">'Adm Local'!Extenso_60</definedName>
    <definedName name="Extenso_60">[0]!Extenso_60</definedName>
    <definedName name="Extenso_61" localSheetId="4">' Canteiro'!Extenso_61</definedName>
    <definedName name="Extenso_61" localSheetId="6">'Adm Local'!Extenso_61</definedName>
    <definedName name="Extenso_61">[0]!Extenso_61</definedName>
    <definedName name="Extenso_62" localSheetId="4">' Canteiro'!Extenso_62</definedName>
    <definedName name="Extenso_62" localSheetId="6">'Adm Local'!Extenso_62</definedName>
    <definedName name="Extenso_62">[0]!Extenso_62</definedName>
    <definedName name="Extenso_63" localSheetId="4">' Canteiro'!Extenso_63</definedName>
    <definedName name="Extenso_63" localSheetId="6">'Adm Local'!Extenso_63</definedName>
    <definedName name="Extenso_63">[0]!Extenso_63</definedName>
    <definedName name="Extenso_64" localSheetId="4">' Canteiro'!Extenso_64</definedName>
    <definedName name="Extenso_64" localSheetId="6">'Adm Local'!Extenso_64</definedName>
    <definedName name="Extenso_64">[0]!Extenso_64</definedName>
    <definedName name="Extenso_65" localSheetId="4">' Canteiro'!Extenso_65</definedName>
    <definedName name="Extenso_65" localSheetId="6">'Adm Local'!Extenso_65</definedName>
    <definedName name="Extenso_65">[0]!Extenso_65</definedName>
    <definedName name="Extenso_66" localSheetId="4">' Canteiro'!Extenso_66</definedName>
    <definedName name="Extenso_66" localSheetId="6">'Adm Local'!Extenso_66</definedName>
    <definedName name="Extenso_66">[0]!Extenso_66</definedName>
    <definedName name="Extenso_67" localSheetId="4">' Canteiro'!Extenso_67</definedName>
    <definedName name="Extenso_67" localSheetId="6">'Adm Local'!Extenso_67</definedName>
    <definedName name="Extenso_67">[0]!Extenso_67</definedName>
    <definedName name="Extenso_68" localSheetId="4">' Canteiro'!Extenso_68</definedName>
    <definedName name="Extenso_68" localSheetId="6">'Adm Local'!Extenso_68</definedName>
    <definedName name="Extenso_68">[0]!Extenso_68</definedName>
    <definedName name="Extenso_69" localSheetId="4">' Canteiro'!Extenso_69</definedName>
    <definedName name="Extenso_69" localSheetId="6">'Adm Local'!Extenso_69</definedName>
    <definedName name="Extenso_69">[0]!Extenso_69</definedName>
    <definedName name="Extenso_7" localSheetId="4">' Canteiro'!Extenso_7</definedName>
    <definedName name="Extenso_7" localSheetId="6">'Adm Local'!Extenso_7</definedName>
    <definedName name="Extenso_7">[0]!Extenso_7</definedName>
    <definedName name="Extenso_70" localSheetId="4">' Canteiro'!Extenso_70</definedName>
    <definedName name="Extenso_70" localSheetId="6">'Adm Local'!Extenso_70</definedName>
    <definedName name="Extenso_70">[0]!Extenso_70</definedName>
    <definedName name="Extenso_71" localSheetId="4">' Canteiro'!Extenso_71</definedName>
    <definedName name="Extenso_71" localSheetId="6">'Adm Local'!Extenso_71</definedName>
    <definedName name="Extenso_71">[0]!Extenso_71</definedName>
    <definedName name="Extenso_72" localSheetId="4">' Canteiro'!Extenso_72</definedName>
    <definedName name="Extenso_72" localSheetId="6">'Adm Local'!Extenso_72</definedName>
    <definedName name="Extenso_72">[0]!Extenso_72</definedName>
    <definedName name="Extenso_8" localSheetId="4">' Canteiro'!Extenso_8</definedName>
    <definedName name="Extenso_8" localSheetId="6">'Adm Local'!Extenso_8</definedName>
    <definedName name="Extenso_8">[0]!Extenso_8</definedName>
    <definedName name="Extenso_9" localSheetId="4">' Canteiro'!Extenso_9</definedName>
    <definedName name="Extenso_9" localSheetId="6">'Adm Local'!Extenso_9</definedName>
    <definedName name="Extenso_9">[0]!Extenso_9</definedName>
    <definedName name="Extenss" localSheetId="4">#REF!</definedName>
    <definedName name="Extenss">#REF!</definedName>
    <definedName name="ExtFaixa" localSheetId="4">#REF!</definedName>
    <definedName name="ExtFaixa">#REF!</definedName>
    <definedName name="ExtFaixa_1" localSheetId="4">#REF!</definedName>
    <definedName name="ExtFaixa_1">#REF!</definedName>
    <definedName name="ExtFaixa_2">"'file:///A:/ARQUIVOS R96/EXCEL/PATOs/Pato PRRTN - BR476.xls'#$'P A T O 99 B'.$#REF!$#REF!"</definedName>
    <definedName name="ExtFaixa_3">#REF!</definedName>
    <definedName name="ExtFaixa_4">#REF!</definedName>
    <definedName name="ExtFaixa_5">#REF!</definedName>
    <definedName name="ExtFaixa_6">"$'C _ Transporte'.$#REF!$#REF!"</definedName>
    <definedName name="ExtFaixa_7">"$'D _ Material Betuminoso'.$#REF!$#REF!"</definedName>
    <definedName name="ExtFaixa_8">"$'E _ Cronograma'.$#REF!$#REF!"</definedName>
    <definedName name="ExtFaixa2">#REF!</definedName>
    <definedName name="ExtFaixa2_1">"'file:///C:/Documents and Settings/mauricio.ferrao/Desktop/Contratos/PD 005-00/Readequação março-05/WINDOWS.000/TEMP/Pato PRRTN - BR476.xls'#$'P A T O 99 B'.$#REF!$#REF!"</definedName>
    <definedName name="ExtFaixa2_2">"'file:///A:/ARQUIVOS R96/EXCEL/PATOs/Pato PRRTN - BR476.xls'#$'P A T O 99 B'.$#REF!$#REF!"</definedName>
    <definedName name="ExtFaixa2_3">#REF!</definedName>
    <definedName name="ExtFaixa2_4">#REF!</definedName>
    <definedName name="ExtFaixa2_5">#REF!</definedName>
    <definedName name="ExtFaixa22">#REF!</definedName>
    <definedName name="ExtFaixaa">#REF!</definedName>
    <definedName name="EXTRA_CONTRATUAL" localSheetId="4">#REF!</definedName>
    <definedName name="EXTRA_CONTRATUAL">#REF!</definedName>
    <definedName name="EXTRA_CONTRATUAL_10" localSheetId="4">#REF!</definedName>
    <definedName name="EXTRA_CONTRATUAL_10">#REF!</definedName>
    <definedName name="EXTRA_CONTRATUAL_10_1">"$#REF!.$A$14:$F$69"</definedName>
    <definedName name="EXTRA_CONTRATUAL_10_10">"$#REF!.$A$14:$F$71"</definedName>
    <definedName name="EXTRA_CONTRATUAL_10_11">"$#REF!.$A$14:$F$92"</definedName>
    <definedName name="EXTRA_CONTRATUAL_10_12">"$#REF!.$A$14:$F$71"</definedName>
    <definedName name="EXTRA_CONTRATUAL_10_15">"$#REF!.$A$8:$F$33"</definedName>
    <definedName name="EXTRA_CONTRATUAL_10_16">"$#REF!.$A$8:$F$33"</definedName>
    <definedName name="EXTRA_CONTRATUAL_10_19">#REF!</definedName>
    <definedName name="EXTRA_CONTRATUAL_10_19_24">#REF!</definedName>
    <definedName name="EXTRA_CONTRATUAL_10_19_25">#REF!</definedName>
    <definedName name="EXTRA_CONTRATUAL_10_19_29">"$#REF!.$A$14:$F$70"</definedName>
    <definedName name="EXTRA_CONTRATUAL_10_19_8">#REF!</definedName>
    <definedName name="EXTRA_CONTRATUAL_10_22">#REF!</definedName>
    <definedName name="EXTRA_CONTRATUAL_10_24">#REF!</definedName>
    <definedName name="EXTRA_CONTRATUAL_10_25">#REF!</definedName>
    <definedName name="EXTRA_CONTRATUAL_10_29">"$#REF!.$A$14:$F$71"</definedName>
    <definedName name="EXTRA_CONTRATUAL_10_3">"$#REF!.$A$8:$F$105"</definedName>
    <definedName name="EXTRA_CONTRATUAL_10_3_1">"$#REF!.$A$8:$F$105"</definedName>
    <definedName name="EXTRA_CONTRATUAL_10_4">"$#REF!.$A$14:$F$92"</definedName>
    <definedName name="EXTRA_CONTRATUAL_10_4_1">"$#REF!.$A$14:$F$71"</definedName>
    <definedName name="EXTRA_CONTRATUAL_10_5">"$#REF!.$A$14:$F$92"</definedName>
    <definedName name="EXTRA_CONTRATUAL_10_5_1">"$#REF!.$A$14:$F$71"</definedName>
    <definedName name="EXTRA_CONTRATUAL_10_6">"$#REF!.$A$14:$F$92"</definedName>
    <definedName name="EXTRA_CONTRATUAL_10_6_1">"$#REF!.$A$14:$F$71"</definedName>
    <definedName name="EXTRA_CONTRATUAL_10_7">#REF!</definedName>
    <definedName name="EXTRA_CONTRATUAL_10_7_1">"$#REF!.$A$14:$F$92"</definedName>
    <definedName name="EXTRA_CONTRATUAL_10_7_1_1">"$#REF!.$A$14:$F$71"</definedName>
    <definedName name="EXTRA_CONTRATUAL_10_7_1_1_1">"$#REF!.$A$14:$F$71"</definedName>
    <definedName name="EXTRA_CONTRATUAL_10_8">#REF!</definedName>
    <definedName name="EXTRA_CONTRATUAL_10_9">"$#REF!.$A$14:$F$92"</definedName>
    <definedName name="EXTRA_CONTRATUAL_11">"$#REF!.$A$14:$F$92"</definedName>
    <definedName name="EXTRA_CONTRATUAL_12">"$#REF!.$A$14:$F$71"</definedName>
    <definedName name="EXTRA_CONTRATUAL_15">"$#REF!.$A$8:$F$33"</definedName>
    <definedName name="EXTRA_CONTRATUAL_16">"$#REF!.$A$8:$F$33"</definedName>
    <definedName name="EXTRA_CONTRATUAL_17">#REF!</definedName>
    <definedName name="EXTRA_CONTRATUAL_17_10">"$#REF!.$A$14:$F$71"</definedName>
    <definedName name="EXTRA_CONTRATUAL_17_11">"$#REF!.$A$14:$F$92"</definedName>
    <definedName name="EXTRA_CONTRATUAL_17_12">"$#REF!.$A$14:$F$71"</definedName>
    <definedName name="EXTRA_CONTRATUAL_17_15">"$#REF!.$A$8:$F$33"</definedName>
    <definedName name="EXTRA_CONTRATUAL_17_16">"$#REF!.$A$8:$F$33"</definedName>
    <definedName name="EXTRA_CONTRATUAL_17_19">#REF!</definedName>
    <definedName name="EXTRA_CONTRATUAL_17_19_24">#REF!</definedName>
    <definedName name="EXTRA_CONTRATUAL_17_19_25">#REF!</definedName>
    <definedName name="EXTRA_CONTRATUAL_17_19_29">"$#REF!.$A$14:$F$70"</definedName>
    <definedName name="EXTRA_CONTRATUAL_17_19_8">#REF!</definedName>
    <definedName name="EXTRA_CONTRATUAL_17_22">#REF!</definedName>
    <definedName name="EXTRA_CONTRATUAL_17_24">#REF!</definedName>
    <definedName name="EXTRA_CONTRATUAL_17_25">#REF!</definedName>
    <definedName name="EXTRA_CONTRATUAL_17_29">"$#REF!.$A$14:$F$69"</definedName>
    <definedName name="EXTRA_CONTRATUAL_17_3">"$#REF!.$A$8:$F$105"</definedName>
    <definedName name="EXTRA_CONTRATUAL_17_3_1">"$#REF!.$A$8:$F$105"</definedName>
    <definedName name="EXTRA_CONTRATUAL_17_4">"$#REF!.$A$14:$F$92"</definedName>
    <definedName name="EXTRA_CONTRATUAL_17_4_1">"$#REF!.$A$14:$F$71"</definedName>
    <definedName name="EXTRA_CONTRATUAL_17_5">"$#REF!.$A$14:$F$92"</definedName>
    <definedName name="EXTRA_CONTRATUAL_17_5_1">"$#REF!.$A$14:$F$71"</definedName>
    <definedName name="EXTRA_CONTRATUAL_17_6">"$#REF!.$A$14:$F$92"</definedName>
    <definedName name="EXTRA_CONTRATUAL_17_6_1">"$#REF!.$A$14:$F$71"</definedName>
    <definedName name="EXTRA_CONTRATUAL_17_7">#REF!</definedName>
    <definedName name="EXTRA_CONTRATUAL_17_7_1">"$#REF!.$A$14:$F$92"</definedName>
    <definedName name="EXTRA_CONTRATUAL_17_7_1_1">"$#REF!.$A$14:$F$71"</definedName>
    <definedName name="EXTRA_CONTRATUAL_17_7_1_1_1">"$#REF!.$A$14:$F$71"</definedName>
    <definedName name="EXTRA_CONTRATUAL_17_8">#REF!</definedName>
    <definedName name="EXTRA_CONTRATUAL_17_9">"$#REF!.$A$14:$F$92"</definedName>
    <definedName name="EXTRA_CONTRATUAL_19">#REF!</definedName>
    <definedName name="EXTRA_CONTRATUAL_19_24">#REF!</definedName>
    <definedName name="EXTRA_CONTRATUAL_19_25">#REF!</definedName>
    <definedName name="EXTRA_CONTRATUAL_19_29">"$#REF!.$A$14:$F$70"</definedName>
    <definedName name="EXTRA_CONTRATUAL_19_8">#REF!</definedName>
    <definedName name="EXTRA_CONTRATUAL_22">#REF!</definedName>
    <definedName name="EXTRA_CONTRATUAL_24">#REF!</definedName>
    <definedName name="EXTRA_CONTRATUAL_25">#REF!</definedName>
    <definedName name="EXTRA_CONTRATUAL_29">"$#REF!.$A$14:$F$69"</definedName>
    <definedName name="EXTRA_CONTRATUAL_3">"$#REF!.$A$8:$F$105"</definedName>
    <definedName name="EXTRA_CONTRATUAL_3_1">"$#REF!.$A$8:$F$105"</definedName>
    <definedName name="EXTRA_CONTRATUAL_4">"$#REF!.$A$14:$F$92"</definedName>
    <definedName name="EXTRA_CONTRATUAL_4_1">"$#REF!.$A$14:$F$71"</definedName>
    <definedName name="EXTRA_CONTRATUAL_5">"$#REF!.$A$14:$F$92"</definedName>
    <definedName name="EXTRA_CONTRATUAL_5_1">"$#REF!.$A$14:$F$71"</definedName>
    <definedName name="EXTRA_CONTRATUAL_6">#REF!</definedName>
    <definedName name="EXTRA_CONTRATUAL_6_1">"$#REF!.$A$14:$F$90"</definedName>
    <definedName name="EXTRA_CONTRATUAL_6_1_1">"$#REF!.$A$14:$F$69"</definedName>
    <definedName name="EXTRA_CONTRATUAL_6_10">"$#REF!.$A$14:$F$71"</definedName>
    <definedName name="EXTRA_CONTRATUAL_6_11">"$#REF!.$A$14:$F$92"</definedName>
    <definedName name="EXTRA_CONTRATUAL_6_12">"$#REF!.$A$14:$F$71"</definedName>
    <definedName name="EXTRA_CONTRATUAL_6_15">"$#REF!.$A$8:$F$33"</definedName>
    <definedName name="EXTRA_CONTRATUAL_6_16">"$#REF!.$A$8:$F$33"</definedName>
    <definedName name="EXTRA_CONTRATUAL_6_19">#REF!</definedName>
    <definedName name="EXTRA_CONTRATUAL_6_19_24">#REF!</definedName>
    <definedName name="EXTRA_CONTRATUAL_6_19_25">#REF!</definedName>
    <definedName name="EXTRA_CONTRATUAL_6_19_29">"$#REF!.$A$14:$F$70"</definedName>
    <definedName name="EXTRA_CONTRATUAL_6_19_8">#REF!</definedName>
    <definedName name="EXTRA_CONTRATUAL_6_22">#REF!</definedName>
    <definedName name="EXTRA_CONTRATUAL_6_24">#REF!</definedName>
    <definedName name="EXTRA_CONTRATUAL_6_25">#REF!</definedName>
    <definedName name="EXTRA_CONTRATUAL_6_29">"$#REF!.$A$14:$F$71"</definedName>
    <definedName name="EXTRA_CONTRATUAL_6_3">"$#REF!.$A$8:$F$105"</definedName>
    <definedName name="EXTRA_CONTRATUAL_6_3_1">"$#REF!.$A$8:$F$105"</definedName>
    <definedName name="EXTRA_CONTRATUAL_6_4">"$#REF!.$A$14:$F$92"</definedName>
    <definedName name="EXTRA_CONTRATUAL_6_4_1">"$#REF!.$A$14:$F$71"</definedName>
    <definedName name="EXTRA_CONTRATUAL_6_5">"$#REF!.$A$14:$F$92"</definedName>
    <definedName name="EXTRA_CONTRATUAL_6_5_1">"$#REF!.$A$14:$F$71"</definedName>
    <definedName name="EXTRA_CONTRATUAL_6_6">"$#REF!.$A$14:$F$92"</definedName>
    <definedName name="EXTRA_CONTRATUAL_6_6_1">"$#REF!.$A$14:$F$71"</definedName>
    <definedName name="EXTRA_CONTRATUAL_6_7">#REF!</definedName>
    <definedName name="EXTRA_CONTRATUAL_6_7_1">"$#REF!.$A$14:$F$92"</definedName>
    <definedName name="EXTRA_CONTRATUAL_6_7_1_1">"$#REF!.$A$14:$F$71"</definedName>
    <definedName name="EXTRA_CONTRATUAL_6_7_1_1_1">"$#REF!.$A$14:$F$71"</definedName>
    <definedName name="EXTRA_CONTRATUAL_6_8">#REF!</definedName>
    <definedName name="EXTRA_CONTRATUAL_6_9">"$#REF!.$A$14:$F$92"</definedName>
    <definedName name="EXTRA_CONTRATUAL_7">#REF!</definedName>
    <definedName name="EXTRA_CONTRATUAL_7_1">#REF!</definedName>
    <definedName name="EXTRA_CONTRATUAL_7_1_1">"$#REF!.$A$14:$F$90"</definedName>
    <definedName name="EXTRA_CONTRATUAL_7_1_1_1">"$#REF!.$A$14:$F$69"</definedName>
    <definedName name="EXTRA_CONTRATUAL_7_1_1_1_1">"$#REF!.$A$14:$F$69"</definedName>
    <definedName name="EXTRA_CONTRATUAL_7_10">"$#REF!.$A$14:$F$71"</definedName>
    <definedName name="EXTRA_CONTRATUAL_7_11">"$#REF!.$A$14:$F$92"</definedName>
    <definedName name="EXTRA_CONTRATUAL_7_12">"$#REF!.$A$14:$F$71"</definedName>
    <definedName name="EXTRA_CONTRATUAL_7_15">"$#REF!.$A$8:$F$33"</definedName>
    <definedName name="EXTRA_CONTRATUAL_7_16">"$#REF!.$A$8:$F$33"</definedName>
    <definedName name="EXTRA_CONTRATUAL_7_19">#REF!</definedName>
    <definedName name="EXTRA_CONTRATUAL_7_19_24">#REF!</definedName>
    <definedName name="EXTRA_CONTRATUAL_7_19_25">#REF!</definedName>
    <definedName name="EXTRA_CONTRATUAL_7_19_29">"$#REF!.$A$14:$F$70"</definedName>
    <definedName name="EXTRA_CONTRATUAL_7_19_8">#REF!</definedName>
    <definedName name="EXTRA_CONTRATUAL_7_22">#REF!</definedName>
    <definedName name="EXTRA_CONTRATUAL_7_24">#REF!</definedName>
    <definedName name="EXTRA_CONTRATUAL_7_25">#REF!</definedName>
    <definedName name="EXTRA_CONTRATUAL_7_29">"$#REF!.$A$14:$F$71"</definedName>
    <definedName name="EXTRA_CONTRATUAL_7_3">"$#REF!.$A$8:$F$105"</definedName>
    <definedName name="EXTRA_CONTRATUAL_7_3_1">"$#REF!.$A$8:$F$105"</definedName>
    <definedName name="EXTRA_CONTRATUAL_7_4">"$#REF!.$A$14:$F$92"</definedName>
    <definedName name="EXTRA_CONTRATUAL_7_4_1">"$#REF!.$A$14:$F$71"</definedName>
    <definedName name="EXTRA_CONTRATUAL_7_5">"$#REF!.$A$14:$F$92"</definedName>
    <definedName name="EXTRA_CONTRATUAL_7_5_1">"$#REF!.$A$14:$F$71"</definedName>
    <definedName name="EXTRA_CONTRATUAL_7_6">"$#REF!.$A$14:$F$92"</definedName>
    <definedName name="EXTRA_CONTRATUAL_7_6_1">"$#REF!.$A$14:$F$71"</definedName>
    <definedName name="EXTRA_CONTRATUAL_7_7">#REF!</definedName>
    <definedName name="EXTRA_CONTRATUAL_7_7_1">"$#REF!.$A$14:$F$92"</definedName>
    <definedName name="EXTRA_CONTRATUAL_7_7_1_1">"$#REF!.$A$14:$F$71"</definedName>
    <definedName name="EXTRA_CONTRATUAL_7_7_1_1_1">"$#REF!.$A$14:$F$71"</definedName>
    <definedName name="EXTRA_CONTRATUAL_7_8">#REF!</definedName>
    <definedName name="EXTRA_CONTRATUAL_7_9">"$#REF!.$A$14:$F$92"</definedName>
    <definedName name="EXTRA_CONTRATUAL_8">#REF!</definedName>
    <definedName name="EXTRA_CONTRATUAL_8_1">#REF!</definedName>
    <definedName name="EXTRA_CONTRATUAL_8_1_1">#REF!</definedName>
    <definedName name="EXTRA_CONTRATUAL_8_10">"$#REF!.$A$14:$F$71"</definedName>
    <definedName name="EXTRA_CONTRATUAL_8_11">"$#REF!.$A$14:$F$92"</definedName>
    <definedName name="EXTRA_CONTRATUAL_8_12">"$#REF!.$A$14:$F$71"</definedName>
    <definedName name="EXTRA_CONTRATUAL_8_15">"$#REF!.$A$8:$F$33"</definedName>
    <definedName name="EXTRA_CONTRATUAL_8_16">"$#REF!.$A$8:$F$33"</definedName>
    <definedName name="EXTRA_CONTRATUAL_8_19">#REF!</definedName>
    <definedName name="EXTRA_CONTRATUAL_8_19_24">#REF!</definedName>
    <definedName name="EXTRA_CONTRATUAL_8_19_25">#REF!</definedName>
    <definedName name="EXTRA_CONTRATUAL_8_19_29">"$#REF!.$A$14:$F$70"</definedName>
    <definedName name="EXTRA_CONTRATUAL_8_19_8">#REF!</definedName>
    <definedName name="EXTRA_CONTRATUAL_8_22">#REF!</definedName>
    <definedName name="EXTRA_CONTRATUAL_8_24">#REF!</definedName>
    <definedName name="EXTRA_CONTRATUAL_8_25">#REF!</definedName>
    <definedName name="EXTRA_CONTRATUAL_8_29">"$#REF!.$A$14:$F$69"</definedName>
    <definedName name="EXTRA_CONTRATUAL_8_3">"$#REF!.$A$8:$F$105"</definedName>
    <definedName name="EXTRA_CONTRATUAL_8_3_1">"$#REF!.$A$8:$F$105"</definedName>
    <definedName name="EXTRA_CONTRATUAL_8_4">"$#REF!.$A$14:$F$92"</definedName>
    <definedName name="EXTRA_CONTRATUAL_8_4_1">"$#REF!.$A$14:$F$71"</definedName>
    <definedName name="EXTRA_CONTRATUAL_8_5">"$#REF!.$A$14:$F$92"</definedName>
    <definedName name="EXTRA_CONTRATUAL_8_5_1">"$#REF!.$A$14:$F$71"</definedName>
    <definedName name="EXTRA_CONTRATUAL_8_6">"$#REF!.$A$14:$F$92"</definedName>
    <definedName name="EXTRA_CONTRATUAL_8_6_1">"$#REF!.$A$14:$F$71"</definedName>
    <definedName name="EXTRA_CONTRATUAL_8_7">#REF!</definedName>
    <definedName name="EXTRA_CONTRATUAL_8_7_1">"$#REF!.$A$14:$F$92"</definedName>
    <definedName name="EXTRA_CONTRATUAL_8_7_1_1">"$#REF!.$A$14:$F$71"</definedName>
    <definedName name="EXTRA_CONTRATUAL_8_7_1_1_1">"$#REF!.$A$14:$F$71"</definedName>
    <definedName name="EXTRA_CONTRATUAL_8_8">#REF!</definedName>
    <definedName name="EXTRA_CONTRATUAL_8_9">"$#REF!.$A$14:$F$92"</definedName>
    <definedName name="EXTRA_CONTRATUAL_9">#REF!</definedName>
    <definedName name="EXTRA_CONTRATUAL_9_1">"$#REF!.$A$14:$F$90"</definedName>
    <definedName name="EXTRA_CONTRATUAL_9_10">"$#REF!.$A$14:$F$71"</definedName>
    <definedName name="EXTRA_CONTRATUAL_9_11">"$#REF!.$A$14:$F$92"</definedName>
    <definedName name="EXTRA_CONTRATUAL_9_12">"$#REF!.$A$14:$F$71"</definedName>
    <definedName name="EXTRA_CONTRATUAL_9_15">"$#REF!.$A$8:$F$33"</definedName>
    <definedName name="EXTRA_CONTRATUAL_9_16">"$#REF!.$A$8:$F$33"</definedName>
    <definedName name="EXTRA_CONTRATUAL_9_19">#REF!</definedName>
    <definedName name="EXTRA_CONTRATUAL_9_19_24">#REF!</definedName>
    <definedName name="EXTRA_CONTRATUAL_9_19_25">#REF!</definedName>
    <definedName name="EXTRA_CONTRATUAL_9_19_29">"$#REF!.$A$14:$F$70"</definedName>
    <definedName name="EXTRA_CONTRATUAL_9_19_8">#REF!</definedName>
    <definedName name="EXTRA_CONTRATUAL_9_22">#REF!</definedName>
    <definedName name="EXTRA_CONTRATUAL_9_24">#REF!</definedName>
    <definedName name="EXTRA_CONTRATUAL_9_25">#REF!</definedName>
    <definedName name="EXTRA_CONTRATUAL_9_29">"$#REF!.$A$14:$F$69"</definedName>
    <definedName name="EXTRA_CONTRATUAL_9_3">"$#REF!.$A$8:$F$105"</definedName>
    <definedName name="EXTRA_CONTRATUAL_9_3_1">"$#REF!.$A$8:$F$105"</definedName>
    <definedName name="EXTRA_CONTRATUAL_9_4">"$#REF!.$A$14:$F$92"</definedName>
    <definedName name="EXTRA_CONTRATUAL_9_4_1">"$#REF!.$A$14:$F$71"</definedName>
    <definedName name="EXTRA_CONTRATUAL_9_5">"$#REF!.$A$14:$F$92"</definedName>
    <definedName name="EXTRA_CONTRATUAL_9_5_1">"$#REF!.$A$14:$F$71"</definedName>
    <definedName name="EXTRA_CONTRATUAL_9_6">"$#REF!.$A$14:$F$92"</definedName>
    <definedName name="EXTRA_CONTRATUAL_9_6_1">"$#REF!.$A$14:$F$71"</definedName>
    <definedName name="EXTRA_CONTRATUAL_9_7">#REF!</definedName>
    <definedName name="EXTRA_CONTRATUAL_9_7_1">"$#REF!.$A$14:$F$92"</definedName>
    <definedName name="EXTRA_CONTRATUAL_9_7_1_1">"$#REF!.$A$14:$F$71"</definedName>
    <definedName name="EXTRA_CONTRATUAL_9_7_1_1_1">"$#REF!.$A$14:$F$71"</definedName>
    <definedName name="EXTRA_CONTRATUAL_9_8">#REF!</definedName>
    <definedName name="EXTRA_CONTRATUAL_9_9">"$#REF!.$A$14:$F$92"</definedName>
    <definedName name="Extt">#REF!</definedName>
    <definedName name="f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_2.04">#REF!</definedName>
    <definedName name="F_2.05">#REF!</definedName>
    <definedName name="F_2.06">#REF!</definedName>
    <definedName name="f_2.07">#REF!</definedName>
    <definedName name="F_2.08">#REF!</definedName>
    <definedName name="F_2.09">#REF!</definedName>
    <definedName name="F_2.10">#REF!</definedName>
    <definedName name="F_2.11">#REF!</definedName>
    <definedName name="F_2.12">#REF!</definedName>
    <definedName name="F_2.13">#REF!</definedName>
    <definedName name="F_2.14">#REF!</definedName>
    <definedName name="FA">#REF!</definedName>
    <definedName name="FAB">"Figura 3"</definedName>
    <definedName name="fabiola">#REF!</definedName>
    <definedName name="FADO">#REF!</definedName>
    <definedName name="FADO1">#REF!</definedName>
    <definedName name="Fae_08">#REF!</definedName>
    <definedName name="fAFGEG">#REF!</definedName>
    <definedName name="fagagafd" localSheetId="4">#REF!</definedName>
    <definedName name="fagagafd">#REF!</definedName>
    <definedName name="Faixa">#REF!</definedName>
    <definedName name="Faixa_1">"'file:///C:/Documents and Settings/mauricio.ferrao/Desktop/ARQUIVOS R-9-6/Excel/PATOs/BR153_98.XLS'#$'P A T O 98 D'.$#REF!$#REF!"</definedName>
    <definedName name="Faixa_3">#REF!</definedName>
    <definedName name="Faixa_4">#REF!</definedName>
    <definedName name="Faixa_5">#REF!</definedName>
    <definedName name="Faixaa">#REF!</definedName>
    <definedName name="Fase_07">#REF!</definedName>
    <definedName name="FAT" localSheetId="4">#REF!</definedName>
    <definedName name="FAT">#REF!</definedName>
    <definedName name="FATELE" localSheetId="4">#REF!</definedName>
    <definedName name="FATELE">#REF!</definedName>
    <definedName name="FATMEC" localSheetId="4">#REF!</definedName>
    <definedName name="FATMEC">#REF!</definedName>
    <definedName name="fator">#REF!</definedName>
    <definedName name="Fator_de_Compactação">#REF!</definedName>
    <definedName name="FATOR1">#REF!</definedName>
    <definedName name="fatorg" localSheetId="4">#REF!</definedName>
    <definedName name="fatorg">#REF!</definedName>
    <definedName name="FATTML" localSheetId="4">#REF!</definedName>
    <definedName name="FATTML">#REF!</definedName>
    <definedName name="FATURAMENTO">#N/A</definedName>
    <definedName name="FATURAS2002" localSheetId="4" hidden="1">{#N/A,#N/A,TRUE,"Serviços"}</definedName>
    <definedName name="FATURAS2002" localSheetId="6" hidden="1">{#N/A,#N/A,TRUE,"Serviços"}</definedName>
    <definedName name="FATURAS2002" localSheetId="3" hidden="1">{#N/A,#N/A,TRUE,"Serviços"}</definedName>
    <definedName name="FATURAS2002" hidden="1">{#N/A,#N/A,TRUE,"Serviços"}</definedName>
    <definedName name="FATURAS20022" localSheetId="4" hidden="1">{#N/A,#N/A,TRUE,"Serviços"}</definedName>
    <definedName name="FATURAS20022" localSheetId="6" hidden="1">{#N/A,#N/A,TRUE,"Serviços"}</definedName>
    <definedName name="FATURAS20022" localSheetId="3" hidden="1">{#N/A,#N/A,TRUE,"Serviços"}</definedName>
    <definedName name="FATURAS20022" hidden="1">{#N/A,#N/A,TRUE,"Serviços"}</definedName>
    <definedName name="fc1a">#REF!</definedName>
    <definedName name="fc1a_10">#REF!</definedName>
    <definedName name="fc1a_24">#REF!</definedName>
    <definedName name="fc1a_25">#REF!</definedName>
    <definedName name="fc1a_26">#REF!</definedName>
    <definedName name="fc1a_27">#REF!</definedName>
    <definedName name="fc1a_29">#REF!</definedName>
    <definedName name="fc1a_9">#REF!</definedName>
    <definedName name="FC2A">#REF!</definedName>
    <definedName name="FC2A_10">#REF!</definedName>
    <definedName name="FC2A_24">#REF!</definedName>
    <definedName name="FC2A_25">#REF!</definedName>
    <definedName name="FC2A_26">#REF!</definedName>
    <definedName name="FC2A_27">#REF!</definedName>
    <definedName name="FC2A_29">#REF!</definedName>
    <definedName name="FC2A_9">#REF!</definedName>
    <definedName name="FC3A">#REF!</definedName>
    <definedName name="FC3A_10">#REF!</definedName>
    <definedName name="FC3A_24">#REF!</definedName>
    <definedName name="FC3A_25">#REF!</definedName>
    <definedName name="FC3A_26">#REF!</definedName>
    <definedName name="FC3A_27">#REF!</definedName>
    <definedName name="FC3A_29">#REF!</definedName>
    <definedName name="FC3A_9">#REF!</definedName>
    <definedName name="FCA" localSheetId="4" hidden="1">{"'Quadro'!$A$4:$BG$78"}</definedName>
    <definedName name="FCA" localSheetId="6" hidden="1">{"'Quadro'!$A$4:$BG$78"}</definedName>
    <definedName name="FCA" hidden="1">{"'Quadro'!$A$4:$BG$78"}</definedName>
    <definedName name="FCT">#REF!</definedName>
    <definedName name="FD">#REF!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fd">#REF!</definedName>
    <definedName name="fdfng" localSheetId="4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fng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FDP_0_1_aUrv" hidden="1">#REF!</definedName>
    <definedName name="FDP_10_1_aDrv" hidden="1">#REF!</definedName>
    <definedName name="FDP_107_1_aUrv" hidden="1">#REF!</definedName>
    <definedName name="FDP_11_1_aD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2_1_aD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Drv" hidden="1">#REF!</definedName>
    <definedName name="FDP_131_1_aDrv" hidden="1">#REF!</definedName>
    <definedName name="FDP_134_1_aDrv" hidden="1">#REF!</definedName>
    <definedName name="FDP_135_1_aDrv" hidden="1">#REF!</definedName>
    <definedName name="FDP_137_1_aDdv" hidden="1">#REF!</definedName>
    <definedName name="FDP_139_1_aUrv" hidden="1">#REF!</definedName>
    <definedName name="FDP_14_1_aDrv" hidden="1">#REF!</definedName>
    <definedName name="FDP_140_1_aUrv" hidden="1">#REF!</definedName>
    <definedName name="FDP_141_1_aUrv" hidden="1">#REF!</definedName>
    <definedName name="FDP_143_1_aUrv" hidden="1">#REF!</definedName>
    <definedName name="FDP_144_1_aUrv" hidden="1">#REF!</definedName>
    <definedName name="FDP_15_1_aDrv" hidden="1">#REF!</definedName>
    <definedName name="FDP_16_1_aDrv" hidden="1">#REF!</definedName>
    <definedName name="FDP_17_1_aDrv" hidden="1">#REF!</definedName>
    <definedName name="FDP_18_1_aDrv" hidden="1">#REF!</definedName>
    <definedName name="FDP_19_1_aDrv" hidden="1">#REF!</definedName>
    <definedName name="FDP_20_1_aUrv" hidden="1">#REF!</definedName>
    <definedName name="FDP_21_1_aUrv" hidden="1">#REF!</definedName>
    <definedName name="FDP_22_1_aUrv" hidden="1">#REF!</definedName>
    <definedName name="FDP_23_1_aUrv" hidden="1">#REF!</definedName>
    <definedName name="FDP_24_1_aUrv" hidden="1">#REF!</definedName>
    <definedName name="FDP_25_1_aUrv" hidden="1">#REF!</definedName>
    <definedName name="FDP_26_1_aUrv" hidden="1">#REF!</definedName>
    <definedName name="FDP_27_1_aUrv" hidden="1">#REF!</definedName>
    <definedName name="FDP_28_1_aUrv" hidden="1">#REF!</definedName>
    <definedName name="FDP_280_1_aSrv" hidden="1">#REF!</definedName>
    <definedName name="FDP_281_1_aSrv" hidden="1">#REF!</definedName>
    <definedName name="FDP_282_1_aSrv" hidden="1">#REF!</definedName>
    <definedName name="FDP_283_1_aSrv" hidden="1">#REF!</definedName>
    <definedName name="FDP_29_1_aUrv" localSheetId="4" hidden="1">#REF!</definedName>
    <definedName name="FDP_29_1_aUrv" hidden="1">#REF!</definedName>
    <definedName name="FDP_30_1_aUrv" localSheetId="4" hidden="1">#REF!</definedName>
    <definedName name="FDP_30_1_aUrv" hidden="1">#REF!</definedName>
    <definedName name="FDP_31_1_aUrv" localSheetId="4" hidden="1">#REF!</definedName>
    <definedName name="FDP_31_1_aUrv" hidden="1">#REF!</definedName>
    <definedName name="FDP_32_1_aUrv" hidden="1">#REF!</definedName>
    <definedName name="FDP_33_1_aUrv" hidden="1">#REF!</definedName>
    <definedName name="FDP_34_1_aU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1_1_aUrv" hidden="1">#REF!</definedName>
    <definedName name="FDP_42_1_aU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Urv" hidden="1">#REF!</definedName>
    <definedName name="FDP_49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3_1_rUrv" hidden="1">#REF!</definedName>
    <definedName name="FDP_54_1_aUrv" hidden="1">#REF!</definedName>
    <definedName name="FDP_55_1_aUrv" hidden="1">#REF!</definedName>
    <definedName name="FDP_8_1_aDrv" hidden="1">#REF!</definedName>
    <definedName name="FDP_9_1_aDrv" hidden="1">#REF!</definedName>
    <definedName name="fdsafe">#REF!</definedName>
    <definedName name="fdsfasfacsfa">#REF!</definedName>
    <definedName name="FE" localSheetId="4">#REF!</definedName>
    <definedName name="FE">#REF!</definedName>
    <definedName name="FERE">#N/A</definedName>
    <definedName name="feriados" localSheetId="4">#REF!</definedName>
    <definedName name="feriados">#REF!</definedName>
    <definedName name="FEV00" localSheetId="4">#REF!</definedName>
    <definedName name="FEV00">#REF!</definedName>
    <definedName name="FF" localSheetId="4">#REF!</definedName>
    <definedName name="FF">#REF!</definedName>
    <definedName name="FFDSA" localSheetId="4">#REF!</definedName>
    <definedName name="FFDSA">#REF!</definedName>
    <definedName name="fff" localSheetId="4">#REF!</definedName>
    <definedName name="fff">#REF!</definedName>
    <definedName name="fffff" localSheetId="4" hidden="1">{"'EI 060 02'!$A$1:$K$59"}</definedName>
    <definedName name="fffff" localSheetId="6" hidden="1">{"'EI 060 02'!$A$1:$K$59"}</definedName>
    <definedName name="fffff" hidden="1">{"'EI 060 02'!$A$1:$K$59"}</definedName>
    <definedName name="fffffff">NA()</definedName>
    <definedName name="fffffffffffff">#REF!</definedName>
    <definedName name="fffffffffffffff">#N/A</definedName>
    <definedName name="fffg">#N/A</definedName>
    <definedName name="ffw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gdfgdfg">#REF!</definedName>
    <definedName name="fge">#REF!</definedName>
    <definedName name="fgff" localSheetId="4" hidden="1">{#N/A,#N/A,FALSE,"MO (2)"}</definedName>
    <definedName name="fgff" localSheetId="6" hidden="1">{#N/A,#N/A,FALSE,"MO (2)"}</definedName>
    <definedName name="fgff" hidden="1">{#N/A,#N/A,FALSE,"MO (2)"}</definedName>
    <definedName name="FGFGR">#REF!</definedName>
    <definedName name="fgjfghj">#REF!</definedName>
    <definedName name="fhg" localSheetId="4" hidden="1">{#N/A,#N/A,FALSE,"310.1";#N/A,#N/A,FALSE,"321.1";#N/A,#N/A,FALSE,"320.3";#N/A,#N/A,FALSE,"330.1"}</definedName>
    <definedName name="fhg" localSheetId="6" hidden="1">{#N/A,#N/A,FALSE,"310.1";#N/A,#N/A,FALSE,"321.1";#N/A,#N/A,FALSE,"320.3";#N/A,#N/A,FALSE,"330.1"}</definedName>
    <definedName name="fhg" hidden="1">{#N/A,#N/A,FALSE,"310.1";#N/A,#N/A,FALSE,"321.1";#N/A,#N/A,FALSE,"320.3";#N/A,#N/A,FALSE,"330.1"}</definedName>
    <definedName name="figura1">"Figura 1"</definedName>
    <definedName name="filtragem">#REF!</definedName>
    <definedName name="Filtrar_1000" localSheetId="4">#REF!</definedName>
    <definedName name="Filtrar_1000" localSheetId="15">#REF!</definedName>
    <definedName name="Filtrar_1000" localSheetId="12">#REF!</definedName>
    <definedName name="Filtrar_1000">#REF!</definedName>
    <definedName name="FIM.TRECHO" localSheetId="4">#REF!</definedName>
    <definedName name="FIM.TRECHO">#REF!</definedName>
    <definedName name="fimaterro">"$#REF!.$E$13"</definedName>
    <definedName name="fimaterro_7">"$#REF!.$D$17"</definedName>
    <definedName name="fimtrecho">"$RemendoProf_Mecan.$#REF!$#REF!"</definedName>
    <definedName name="fimtrecho_11">"$#REF!.$F$49"</definedName>
    <definedName name="fimtrecho_11_6">"$#REF!.$F$49"</definedName>
    <definedName name="fimtrecho_14">"$RemendoProf_Manual.$#REF!$#REF!"</definedName>
    <definedName name="fimtrecho_42">"$#REF!.$L$25"</definedName>
    <definedName name="fimtrechocapa">"$#REF!.$M$26"</definedName>
    <definedName name="fimtrechor">"$#REF!.$#REF!$42"</definedName>
    <definedName name="fimtrechor_5">"$#REF!.$#REF!$40"</definedName>
    <definedName name="fin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dos">#N/A</definedName>
    <definedName name="FINAL_CM">#REF!</definedName>
    <definedName name="FINAL_RCC">#REF!</definedName>
    <definedName name="FINAL_RM">#REF!</definedName>
    <definedName name="FINAL_RMA">#REF!</definedName>
    <definedName name="FINAL_RMEC">#REF!</definedName>
    <definedName name="Financ.Resume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RMA">#REF!</definedName>
    <definedName name="firma1">#REF!</definedName>
    <definedName name="firma2">#REF!</definedName>
    <definedName name="fiscal">#REF!</definedName>
    <definedName name="fiscal_13">#REF!</definedName>
    <definedName name="fiscal_42" localSheetId="4">#REF!</definedName>
    <definedName name="fiscal_42">#REF!</definedName>
    <definedName name="Fisicos" localSheetId="4">#REF!</definedName>
    <definedName name="Fisicos">#REF!</definedName>
    <definedName name="FITOK" localSheetId="4" hidden="1">{#N/A,#N/A,TRUE,"Serviços"}</definedName>
    <definedName name="FITOK" localSheetId="6" hidden="1">{#N/A,#N/A,TRUE,"Serviços"}</definedName>
    <definedName name="FITOK" hidden="1">{#N/A,#N/A,TRUE,"Serviços"}</definedName>
    <definedName name="fjglkjlkj" hidden="1">#REF!</definedName>
    <definedName name="FLOT" localSheetId="4">#REF!</definedName>
    <definedName name="FLOT">#REF!</definedName>
    <definedName name="FLU" localSheetId="4">#REF!</definedName>
    <definedName name="FLU">#REF!</definedName>
    <definedName name="Fluência">#REF!</definedName>
    <definedName name="fluxo">#REF!</definedName>
    <definedName name="Fluxo_Orçado_2011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_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luxoo">#REF!</definedName>
    <definedName name="FM" localSheetId="4">#REF!</definedName>
    <definedName name="FM">#REF!</definedName>
    <definedName name="FMW" localSheetId="4">#REF!</definedName>
    <definedName name="FMW">#REF!</definedName>
    <definedName name="FMWA" localSheetId="4">#REF!</definedName>
    <definedName name="FMWA">#REF!</definedName>
    <definedName name="FO">#REF!</definedName>
    <definedName name="fobr1">#REF!</definedName>
    <definedName name="fobr2">#REF!</definedName>
    <definedName name="fobr3">#REF!</definedName>
    <definedName name="fobr4">#REF!</definedName>
    <definedName name="fobr5">#REF!</definedName>
    <definedName name="fobr6">#REF!</definedName>
    <definedName name="fobr7">#REF!</definedName>
    <definedName name="fobr8">#REF!</definedName>
    <definedName name="fobr9">#REF!</definedName>
    <definedName name="FoFo">#REF!</definedName>
    <definedName name="fokmf1">#REF!</definedName>
    <definedName name="fokmf2">#REF!</definedName>
    <definedName name="fokmf3">#REF!</definedName>
    <definedName name="fokmf4">#REF!</definedName>
    <definedName name="fokmf5">#REF!</definedName>
    <definedName name="fokmf6">#REF!</definedName>
    <definedName name="fokmf7">#REF!</definedName>
    <definedName name="fokmf8">#REF!</definedName>
    <definedName name="fokmf9">#REF!</definedName>
    <definedName name="fokmi1">#REF!</definedName>
    <definedName name="fokmi2">#REF!</definedName>
    <definedName name="fokmi3">#REF!</definedName>
    <definedName name="fokmi4">#REF!</definedName>
    <definedName name="fokmi5">#REF!</definedName>
    <definedName name="fokmi6">#REF!</definedName>
    <definedName name="fokmi7">#REF!</definedName>
    <definedName name="fokmi8">#REF!</definedName>
    <definedName name="fokmi9">#REF!</definedName>
    <definedName name="folarg1">#REF!</definedName>
    <definedName name="folarg2">#REF!</definedName>
    <definedName name="folarg3">#REF!</definedName>
    <definedName name="folarg4">#REF!</definedName>
    <definedName name="folarg5">#REF!</definedName>
    <definedName name="folarg6">#REF!</definedName>
    <definedName name="folarg7">#REF!</definedName>
    <definedName name="folarg8">#REF!</definedName>
    <definedName name="folarg9">#REF!</definedName>
    <definedName name="FOLHA">#REF!</definedName>
    <definedName name="FOLHA01" localSheetId="4" hidden="1">{#N/A,#N/A,TRUE,"Serviços"}</definedName>
    <definedName name="FOLHA01" localSheetId="6" hidden="1">{#N/A,#N/A,TRUE,"Serviços"}</definedName>
    <definedName name="FOLHA01" localSheetId="3" hidden="1">{#N/A,#N/A,TRUE,"Serviços"}</definedName>
    <definedName name="FOLHA01" hidden="1">{#N/A,#N/A,TRUE,"Serviços"}</definedName>
    <definedName name="FOLHA011" localSheetId="4" hidden="1">{#N/A,#N/A,TRUE,"Serviços"}</definedName>
    <definedName name="FOLHA011" localSheetId="6" hidden="1">{#N/A,#N/A,TRUE,"Serviços"}</definedName>
    <definedName name="FOLHA011" localSheetId="3" hidden="1">{#N/A,#N/A,TRUE,"Serviços"}</definedName>
    <definedName name="FOLHA011" hidden="1">{#N/A,#N/A,TRUE,"Serviços"}</definedName>
    <definedName name="folha1" localSheetId="4" hidden="1">{#N/A,#N/A,TRUE,"Serviços"}</definedName>
    <definedName name="folha1" localSheetId="6" hidden="1">{#N/A,#N/A,TRUE,"Serviços"}</definedName>
    <definedName name="folha1" localSheetId="3" hidden="1">{#N/A,#N/A,TRUE,"Serviços"}</definedName>
    <definedName name="folha1" hidden="1">{#N/A,#N/A,TRUE,"Serviços"}</definedName>
    <definedName name="folha11" localSheetId="4" hidden="1">{#N/A,#N/A,TRUE,"Serviços"}</definedName>
    <definedName name="folha11" localSheetId="6" hidden="1">{#N/A,#N/A,TRUE,"Serviços"}</definedName>
    <definedName name="folha11" localSheetId="3" hidden="1">{#N/A,#N/A,TRUE,"Serviços"}</definedName>
    <definedName name="folha11" hidden="1">{#N/A,#N/A,TRUE,"Serviços"}</definedName>
    <definedName name="FOLHAS">#REF!</definedName>
    <definedName name="Fonte" localSheetId="4">#REF!</definedName>
    <definedName name="Fonte">#REF!</definedName>
    <definedName name="FORMA">#REF!</definedName>
    <definedName name="Forma_BlocoE1">16.64*2+16.203</definedName>
    <definedName name="Forma_BlocoE2">13.64*2+11.628</definedName>
    <definedName name="Forma_BloPort">17.64*2.5+18.23</definedName>
    <definedName name="Forma_Trav">91.81</definedName>
    <definedName name="formas">#REF!</definedName>
    <definedName name="Format_List">#REF!</definedName>
    <definedName name="FORN_ACESS_EMISS" localSheetId="4">#REF!</definedName>
    <definedName name="FORN_ACESS_EMISS">#REF!</definedName>
    <definedName name="FORN_ACESS_EMISS2_M" localSheetId="4">#REF!</definedName>
    <definedName name="FORN_ACESS_EMISS2_M">#REF!</definedName>
    <definedName name="FORN_ACESS_EMISS3_M" localSheetId="4">#REF!</definedName>
    <definedName name="FORN_ACESS_EMISS3_M">#REF!</definedName>
    <definedName name="FORN_ACESS_REDE_COL">#REF!</definedName>
    <definedName name="FORN_ACESSÓRIOS">#REF!</definedName>
    <definedName name="FORN_CON_EMISS3_M">#REF!</definedName>
    <definedName name="FORN_CONEX">#REF!</definedName>
    <definedName name="FORN_CONEX_EMISS">#REF!</definedName>
    <definedName name="FORN_CONEX_PEÇAS">#REF!</definedName>
    <definedName name="FORN_PEÇAS_EMISS2_M">#REF!</definedName>
    <definedName name="FORN_TUB_EMISS">#REF!</definedName>
    <definedName name="FORN_TUB_EMISS2_M">#REF!</definedName>
    <definedName name="FORN_TUB_EMISS3_M">#REF!</definedName>
    <definedName name="FORN_TUB_REDE_COL">#REF!</definedName>
    <definedName name="FORN_TUBU">#REF!</definedName>
    <definedName name="FORNEC_CAP20">#REF!</definedName>
    <definedName name="FORNEC_CM30">#REF!</definedName>
    <definedName name="Fornecimento">#REF!</definedName>
    <definedName name="Fot" localSheetId="4" hidden="1">{"'EI 060 02'!$A$1:$K$59"}</definedName>
    <definedName name="Fot" localSheetId="6" hidden="1">{"'EI 060 02'!$A$1:$K$59"}</definedName>
    <definedName name="Fot" hidden="1">{"'EI 060 02'!$A$1:$K$59"}</definedName>
    <definedName name="fr">#N/A</definedName>
    <definedName name="FRE">#REF!</definedName>
    <definedName name="FREADVAL">#REF!</definedName>
    <definedName name="FREFIX">#REF!</definedName>
    <definedName name="FREPES">#REF!</definedName>
    <definedName name="Fresagem">#N/A</definedName>
    <definedName name="Fresagem01" localSheetId="4" hidden="1">{#N/A,#N/A,TRUE,"Serviços"}</definedName>
    <definedName name="Fresagem01" localSheetId="6" hidden="1">{#N/A,#N/A,TRUE,"Serviços"}</definedName>
    <definedName name="Fresagem01" localSheetId="3" hidden="1">{#N/A,#N/A,TRUE,"Serviços"}</definedName>
    <definedName name="Fresagem01" hidden="1">{#N/A,#N/A,TRUE,"Serviços"}</definedName>
    <definedName name="Fresagem011" localSheetId="4" hidden="1">{#N/A,#N/A,TRUE,"Serviços"}</definedName>
    <definedName name="Fresagem011" localSheetId="6" hidden="1">{#N/A,#N/A,TRUE,"Serviços"}</definedName>
    <definedName name="Fresagem011" localSheetId="3" hidden="1">{#N/A,#N/A,TRUE,"Serviços"}</definedName>
    <definedName name="Fresagem011" hidden="1">{#N/A,#N/A,TRUE,"Serviços"}</definedName>
    <definedName name="fresfg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S">#REF!</definedName>
    <definedName name="FS_1">#REF!</definedName>
    <definedName name="FS_Adir">OFFSET(#REF!,0,COLUMN(#REF!)-1,COUNTA(#REF!),1)</definedName>
    <definedName name="FS_Aesq">OFFSET(#REF!,0,COLUMN(#REF!)-1,COUNTA(#REF!),1)</definedName>
    <definedName name="FS3_3dir">OFFSET(#REF!,0,MATCH(#REF!,#REF!,0)+1,COUNTA(#REF!),1)</definedName>
    <definedName name="FS3_3esq">OFFSET(#REF!,0,MATCH(#REF!,#REF!,0)-1,COUNTA(#REF!),1)</definedName>
    <definedName name="FS3_pista">OFFSET(#REF!,0,MATCH(#REF!,#REF!,0),COUNTA(#REF!),1)</definedName>
    <definedName name="FS4_3dir">OFFSET(#REF!,0,MATCH(#REF!,#REF!,0)+1,COUNTA(#REF!),1)</definedName>
    <definedName name="FS4_3esq">OFFSET(#REF!,0,MATCH(#REF!,#REF!,0)-1,COUNTA(#REF!),1)</definedName>
    <definedName name="FS4_pista">OFFSET(#REF!,0,MATCH(#REF!,#REF!,0),COUNTA(#REF!),1)</definedName>
    <definedName name="FS5_3dir">OFFSET(#REF!,0,MATCH(#REF!,#REF!,0)+1,COUNTA(#REF!),1)</definedName>
    <definedName name="FS5_3esq">OFFSET(#REF!,0,MATCH(#REF!,#REF!,0)-1,COUNTA(#REF!),1)</definedName>
    <definedName name="FS5_pista">OFFSET(#REF!,0,MATCH(#REF!,#REF!,0),COUNTA(#REF!),1)</definedName>
    <definedName name="FS6_3dir">OFFSET(#REF!,0,MATCH(#REF!,#REF!,0)+1,COUNTA(#REF!),1)</definedName>
    <definedName name="FS6_3esq">OFFSET(#REF!,0,MATCH(#REF!,#REF!,0)-1,COUNTA(#REF!),1)</definedName>
    <definedName name="FS6_pista">OFFSET(#REF!,0,MATCH(#REF!,#REF!,0),COUNTA(#REF!),1)</definedName>
    <definedName name="FSADFD">#N/A</definedName>
    <definedName name="fse" localSheetId="4">#REF!</definedName>
    <definedName name="fse">#REF!</definedName>
    <definedName name="fsn">#REF!</definedName>
    <definedName name="FT">#REF!</definedName>
    <definedName name="fthju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uel">#REF!</definedName>
    <definedName name="fuel_1">#REF!</definedName>
    <definedName name="FUFUFUFUFUFUFF">#REF!</definedName>
    <definedName name="Função">#REF!</definedName>
    <definedName name="fwregwrgfd">#N/A</definedName>
    <definedName name="fwregwrgfd_16">NA()</definedName>
    <definedName name="g" localSheetId="4" hidden="1">{#N/A,#N/A,FALSE,"REGNSKAPSUTDRAG DIVISJON";#N/A,#N/A,FALSE,"Nøkkeltall"}</definedName>
    <definedName name="g" localSheetId="6" hidden="1">{#N/A,#N/A,FALSE,"REGNSKAPSUTDRAG DIVISJON";#N/A,#N/A,FALSE,"Nøkkeltall"}</definedName>
    <definedName name="g" hidden="1">{#N/A,#N/A,FALSE,"REGNSKAPSUTDRAG DIVISJON";#N/A,#N/A,FALSE,"Nøkkeltall"}</definedName>
    <definedName name="g_2.04">#REF!</definedName>
    <definedName name="G_2.05">#REF!</definedName>
    <definedName name="G_2.06">#REF!</definedName>
    <definedName name="G_2.07">#REF!</definedName>
    <definedName name="G_2.08">#REF!</definedName>
    <definedName name="G_2.09">#REF!</definedName>
    <definedName name="G_2.10">#REF!</definedName>
    <definedName name="G_2.11">#REF!</definedName>
    <definedName name="G_2.12">#REF!</definedName>
    <definedName name="G_2.13">#REF!</definedName>
    <definedName name="G_2.14">#REF!</definedName>
    <definedName name="galo" localSheetId="4" hidden="1">{#N/A,#N/A,FALSE,"Aging Summary";#N/A,#N/A,FALSE,"Ratio Analysis";#N/A,#N/A,FALSE,"Test 120 Day Accts";#N/A,#N/A,FALSE,"Tickmarks"}</definedName>
    <definedName name="galo" localSheetId="6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alvanized_cable_tray__complete_of__special_pieces__elbows__crosses__Tees__etc.__and_fixing_elements___brackets__supports__etc.__Metallic_supports_from_roof__wall_or_metallic_structure_included">#REF!</definedName>
    <definedName name="gas">#REF!</definedName>
    <definedName name="gas_1">#REF!</definedName>
    <definedName name="GASOL">#N/A</definedName>
    <definedName name="GASOL_1">#REF!</definedName>
    <definedName name="GASOLINA">#REF!</definedName>
    <definedName name="GAST">#REF!</definedName>
    <definedName name="gastalho">#REF!</definedName>
    <definedName name="gastalho_13">#REF!</definedName>
    <definedName name="gastalho_13_19">#REF!</definedName>
    <definedName name="gastalho_13_23">#REF!</definedName>
    <definedName name="gastalho_13_25">#REF!</definedName>
    <definedName name="gastalho_15">#REF!</definedName>
    <definedName name="gastalho_15_13">#REF!</definedName>
    <definedName name="gastalho_15_13_19">#REF!</definedName>
    <definedName name="gastalho_15_13_23">#REF!</definedName>
    <definedName name="gastalho_15_13_25">#REF!</definedName>
    <definedName name="gastalho_15_19">#REF!</definedName>
    <definedName name="gastalho_15_23">#REF!</definedName>
    <definedName name="gastalho_15_25">#REF!</definedName>
    <definedName name="gastalho_19">#REF!</definedName>
    <definedName name="gastalho_23">#REF!</definedName>
    <definedName name="gastalho_24">#REF!</definedName>
    <definedName name="gastalho_24_13">#REF!</definedName>
    <definedName name="gastalho_24_13_19">#REF!</definedName>
    <definedName name="gastalho_24_13_23">#REF!</definedName>
    <definedName name="gastalho_24_13_25">#REF!</definedName>
    <definedName name="gastalho_24_19">#REF!</definedName>
    <definedName name="gastalho_24_23">#REF!</definedName>
    <definedName name="gastalho_24_25">#REF!</definedName>
    <definedName name="gastalho_25">#REF!</definedName>
    <definedName name="Gastos_Marajó">#N/A</definedName>
    <definedName name="gcbr1">#REF!</definedName>
    <definedName name="gcbr2">#REF!</definedName>
    <definedName name="gckmf1">#REF!</definedName>
    <definedName name="gckmf2">#REF!</definedName>
    <definedName name="gckmi1">#REF!</definedName>
    <definedName name="gckmi2">#REF!</definedName>
    <definedName name="GDAGEGAAAAAAA">#REF!</definedName>
    <definedName name="GDGDGD">#REF!</definedName>
    <definedName name="GE">#REF!</definedName>
    <definedName name="GEOVANI">#REF!</definedName>
    <definedName name="GEOVANI_25">#REF!</definedName>
    <definedName name="GEOVANI2">#REF!</definedName>
    <definedName name="GEOVANI2_25">#REF!</definedName>
    <definedName name="geração" localSheetId="4" hidden="1">{#N/A,#N/A,FALSE,"ANEXO3 99 ERA";#N/A,#N/A,FALSE,"ANEXO3 99 UBÁ2";#N/A,#N/A,FALSE,"ANEXO3 99 DTU";#N/A,#N/A,FALSE,"ANEXO3 99 RDR";#N/A,#N/A,FALSE,"ANEXO3 99 UBÁ4";#N/A,#N/A,FALSE,"ANEXO3 99 UBÁ6"}</definedName>
    <definedName name="geração" localSheetId="6" hidden="1">{#N/A,#N/A,FALSE,"ANEXO3 99 ERA";#N/A,#N/A,FALSE,"ANEXO3 99 UBÁ2";#N/A,#N/A,FALSE,"ANEXO3 99 DTU";#N/A,#N/A,FALSE,"ANEXO3 99 RDR";#N/A,#N/A,FALSE,"ANEXO3 99 UBÁ4";#N/A,#N/A,FALSE,"ANEXO3 99 UBÁ6"}</definedName>
    <definedName name="geração" hidden="1">{#N/A,#N/A,FALSE,"ANEXO3 99 ERA";#N/A,#N/A,FALSE,"ANEXO3 99 UBÁ2";#N/A,#N/A,FALSE,"ANEXO3 99 DTU";#N/A,#N/A,FALSE,"ANEXO3 99 RDR";#N/A,#N/A,FALSE,"ANEXO3 99 UBÁ4";#N/A,#N/A,FALSE,"ANEXO3 99 UBÁ6"}</definedName>
    <definedName name="geral">#REF!</definedName>
    <definedName name="Gerente" localSheetId="4">#REF!</definedName>
    <definedName name="Gerente">#REF!</definedName>
    <definedName name="GESGSD">#REF!</definedName>
    <definedName name="gfdg">#REF!</definedName>
    <definedName name="gfgfgfg" localSheetId="4" hidden="1">{#N/A,#N/A,FALSE,"MO (2)"}</definedName>
    <definedName name="gfgfgfg" localSheetId="6" hidden="1">{#N/A,#N/A,FALSE,"MO (2)"}</definedName>
    <definedName name="gfgfgfg" hidden="1">{#N/A,#N/A,FALSE,"MO (2)"}</definedName>
    <definedName name="gg" localSheetId="4" hidden="1">{"'REL CUSTODIF'!$B$1:$H$72"}</definedName>
    <definedName name="gg" localSheetId="6" hidden="1">{"'REL CUSTODIF'!$B$1:$H$72"}</definedName>
    <definedName name="gg" hidden="1">{"'REL CUSTODIF'!$B$1:$H$72"}</definedName>
    <definedName name="ghghgh" localSheetId="4" hidden="1">{#N/A,#N/A,FALSE,"MO (2)"}</definedName>
    <definedName name="ghghgh" localSheetId="6" hidden="1">{#N/A,#N/A,FALSE,"MO (2)"}</definedName>
    <definedName name="ghghgh" hidden="1">{#N/A,#N/A,FALSE,"MO (2)"}</definedName>
    <definedName name="GHJ">#REF!</definedName>
    <definedName name="giu6lkjhlij">#N/A</definedName>
    <definedName name="gjgh" localSheetId="4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jgh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GO010_RECICLAGEM">#REF!</definedName>
    <definedName name="GP">#REF!</definedName>
    <definedName name="GRADUADA">#REF!</definedName>
    <definedName name="graf">#REF!</definedName>
    <definedName name="graff">#REF!</definedName>
    <definedName name="GRAMA">#REF!</definedName>
    <definedName name="_xlnm.Recorder" localSheetId="4">#REF!</definedName>
    <definedName name="_xlnm.Recorder">#REF!</definedName>
    <definedName name="grbr1">#REF!</definedName>
    <definedName name="grbr2">#REF!</definedName>
    <definedName name="grbr3">#REF!</definedName>
    <definedName name="grbr4">#REF!</definedName>
    <definedName name="grbr5">#REF!</definedName>
    <definedName name="grbr6">#REF!</definedName>
    <definedName name="grbr7">#REF!</definedName>
    <definedName name="grbr8">#REF!</definedName>
    <definedName name="grbr9">#REF!</definedName>
    <definedName name="grkmf1">#REF!</definedName>
    <definedName name="grkmf2">#REF!</definedName>
    <definedName name="grkmf3">#REF!</definedName>
    <definedName name="grkmf4">#REF!</definedName>
    <definedName name="grkmf5">#REF!</definedName>
    <definedName name="grkmf6">#REF!</definedName>
    <definedName name="grkmf7">#REF!</definedName>
    <definedName name="grkmf8">#REF!</definedName>
    <definedName name="grkmf9">#REF!</definedName>
    <definedName name="grkmi1">#REF!</definedName>
    <definedName name="grkmi2">#REF!</definedName>
    <definedName name="grkmi3">#REF!</definedName>
    <definedName name="grkmi4">#REF!</definedName>
    <definedName name="grkmi5">#REF!</definedName>
    <definedName name="grkmi6">#REF!</definedName>
    <definedName name="grkmi7">#REF!</definedName>
    <definedName name="grkmi8">#REF!</definedName>
    <definedName name="grkmi9">#REF!</definedName>
    <definedName name="grlarg1">#REF!</definedName>
    <definedName name="grlarg2">#REF!</definedName>
    <definedName name="grlarg3">#REF!</definedName>
    <definedName name="grlarg4">#REF!</definedName>
    <definedName name="grlarg5">#REF!</definedName>
    <definedName name="grlarg6">#REF!</definedName>
    <definedName name="grlarg7">#REF!</definedName>
    <definedName name="grlarg8">#REF!</definedName>
    <definedName name="grlarg9">#REF!</definedName>
    <definedName name="Groute">0.55*0.7*0.025*3+0.45*0.45*0.025*5</definedName>
    <definedName name="gsdgs">#N/A</definedName>
    <definedName name="gsffgs">#REF!</definedName>
    <definedName name="gthyt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hyt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gtryfj" localSheetId="4" hidden="1">{#N/A,#N/A,TRUE,"Serviços"}</definedName>
    <definedName name="gtryfj" localSheetId="6" hidden="1">{#N/A,#N/A,TRUE,"Serviços"}</definedName>
    <definedName name="gtryfj" localSheetId="3" hidden="1">{#N/A,#N/A,TRUE,"Serviços"}</definedName>
    <definedName name="gtryfj" hidden="1">{#N/A,#N/A,TRUE,"Serviços"}</definedName>
    <definedName name="gtryfjj" localSheetId="4" hidden="1">{#N/A,#N/A,TRUE,"Serviços"}</definedName>
    <definedName name="gtryfjj" localSheetId="6" hidden="1">{#N/A,#N/A,TRUE,"Serviços"}</definedName>
    <definedName name="gtryfjj" localSheetId="3" hidden="1">{#N/A,#N/A,TRUE,"Serviços"}</definedName>
    <definedName name="gtryfjj" hidden="1">{#N/A,#N/A,TRUE,"Serviços"}</definedName>
    <definedName name="guardacorpo">#REF!</definedName>
    <definedName name="guardacorpo_13">#REF!</definedName>
    <definedName name="guardacorpo_13_19">#REF!</definedName>
    <definedName name="guardacorpo_13_23">#REF!</definedName>
    <definedName name="guardacorpo_13_25">#REF!</definedName>
    <definedName name="guardacorpo_15">#REF!</definedName>
    <definedName name="guardacorpo_15_13">#REF!</definedName>
    <definedName name="guardacorpo_15_13_19">#REF!</definedName>
    <definedName name="guardacorpo_15_13_23">#REF!</definedName>
    <definedName name="guardacorpo_15_13_25">#REF!</definedName>
    <definedName name="guardacorpo_15_19">#REF!</definedName>
    <definedName name="guardacorpo_15_23">#REF!</definedName>
    <definedName name="guardacorpo_15_25">#REF!</definedName>
    <definedName name="guardacorpo_19">#REF!</definedName>
    <definedName name="guardacorpo_23">#REF!</definedName>
    <definedName name="guardacorpo_24">#REF!</definedName>
    <definedName name="guardacorpo_24_13">#REF!</definedName>
    <definedName name="guardacorpo_24_13_19">#REF!</definedName>
    <definedName name="guardacorpo_24_13_23">#REF!</definedName>
    <definedName name="guardacorpo_24_13_25">#REF!</definedName>
    <definedName name="guardacorpo_24_19">#REF!</definedName>
    <definedName name="guardacorpo_24_23">#REF!</definedName>
    <definedName name="guardacorpo_24_25">#REF!</definedName>
    <definedName name="guardacorpo_25">#REF!</definedName>
    <definedName name="guh">#REF!</definedName>
    <definedName name="Guia">"Figura 1"</definedName>
    <definedName name="Guias">#REF!</definedName>
    <definedName name="gv" localSheetId="4" hidden="1">{"Pèrdues i Guanys analític.Català",#N/A,FALSE,"Català";"Pèrdues i G. analític.castellà",#N/A,FALSE,"Castellà"}</definedName>
    <definedName name="gv" localSheetId="6" hidden="1">{"Pèrdues i Guanys analític.Català",#N/A,FALSE,"Català";"Pèrdues i G. analític.castellà",#N/A,FALSE,"Castellà"}</definedName>
    <definedName name="gv" hidden="1">{"Pèrdues i Guanys analític.Català",#N/A,FALSE,"Català";"Pèrdues i G. analític.castellà",#N/A,FALSE,"Castellà"}</definedName>
    <definedName name="GVSL1" localSheetId="4" hidden="1">#REF!-1 &amp; "." &amp; MAX(1,COUNTA(INDEX(#REF!,MATCH(#REF!-1,#REF!,FALSE)):#REF!))</definedName>
    <definedName name="GVSL1" localSheetId="15" hidden="1">#REF!-1 &amp; "." &amp; MAX(1,COUNTA(INDEX(#REF!,MATCH(#REF!-1,#REF!,FALSE)):#REF!))</definedName>
    <definedName name="GVSL1" localSheetId="12" hidden="1">#REF!-1 &amp; "." &amp; MAX(1,COUNTA(INDEX(#REF!,MATCH(#REF!-1,#REF!,FALSE)):#REF!))</definedName>
    <definedName name="GVSL1" hidden="1">#REF!-1 &amp; "." &amp; MAX(1,COUNTA(INDEX(#REF!,MATCH(#REF!-1,#REF!,FALSE)):#REF!))</definedName>
    <definedName name="H" localSheetId="4">#REF!</definedName>
    <definedName name="H">#REF!</definedName>
    <definedName name="H_19" localSheetId="4">#REF!</definedName>
    <definedName name="H_19">#REF!</definedName>
    <definedName name="H_23" localSheetId="4">#REF!</definedName>
    <definedName name="H_23">#REF!</definedName>
    <definedName name="H_25">#REF!</definedName>
    <definedName name="H1112118">#REF!</definedName>
    <definedName name="H1112119">#REF!</definedName>
    <definedName name="H5_área_pint_lig">#REF!</definedName>
    <definedName name="H5_Ton_CBUQ">#REF!</definedName>
    <definedName name="há">#REF!</definedName>
    <definedName name="hbdf" localSheetId="4" hidden="1">{"'Plan1 (2)'!$A$5:$F$63"}</definedName>
    <definedName name="hbdf" localSheetId="6" hidden="1">{"'Plan1 (2)'!$A$5:$F$63"}</definedName>
    <definedName name="hbdf" hidden="1">{"'Plan1 (2)'!$A$5:$F$63"}</definedName>
    <definedName name="hdsfavxc">#REF!</definedName>
    <definedName name="Header1" hidden="1">IF(COUNTA(#REF!)=0,0,INDEX(#REF!,MATCH(ROW(#REF!),#REF!,TRUE)))+1</definedName>
    <definedName name="Header2" localSheetId="4" hidden="1">#REF!-1 &amp; "." &amp; MAX(1,COUNTA(INDEX(#REF!,MATCH(#REF!-1,#REF!,FALSE)):#REF!))</definedName>
    <definedName name="Header2" localSheetId="15" hidden="1">#REF!-1 &amp; "." &amp; MAX(1,COUNTA(INDEX(#REF!,MATCH(#REF!-1,#REF!,FALSE)):#REF!))</definedName>
    <definedName name="Header2" localSheetId="12" hidden="1">#REF!-1 &amp; "." &amp; MAX(1,COUNTA(INDEX(#REF!,MATCH(#REF!-1,#REF!,FALSE)):#REF!))</definedName>
    <definedName name="Header2" hidden="1">#REF!-1 &amp; "." &amp; MAX(1,COUNTA(INDEX(#REF!,MATCH(#REF!-1,#REF!,FALSE)):#REF!))</definedName>
    <definedName name="HELLO" localSheetId="4">#REF!</definedName>
    <definedName name="HELLO">#REF!</definedName>
    <definedName name="HENC" localSheetId="4">#REF!</definedName>
    <definedName name="HENC">#REF!</definedName>
    <definedName name="hghg" localSheetId="4">#REF!</definedName>
    <definedName name="hghg">#REF!</definedName>
    <definedName name="hghgh" localSheetId="4">#REF!</definedName>
    <definedName name="hghgh">#REF!</definedName>
    <definedName name="HGRET" localSheetId="4" hidden="1">{"'RR'!$A$2:$E$81"}</definedName>
    <definedName name="HGRET" localSheetId="6" hidden="1">{"'RR'!$A$2:$E$81"}</definedName>
    <definedName name="HGRET" hidden="1">{"'RR'!$A$2:$E$81"}</definedName>
    <definedName name="HH">#REF!</definedName>
    <definedName name="HHDESELE">#REF!</definedName>
    <definedName name="HHDESMEC">#REF!</definedName>
    <definedName name="HHENGELE">#REF!</definedName>
    <definedName name="HHENGMEC">#REF!</definedName>
    <definedName name="hhhhh" localSheetId="4" hidden="1">{#N/A,#N/A,FALSE,"MO (2)"}</definedName>
    <definedName name="hhhhh" localSheetId="6" hidden="1">{#N/A,#N/A,FALSE,"MO (2)"}</definedName>
    <definedName name="hhhhh" hidden="1">{#N/A,#N/A,FALSE,"MO (2)"}</definedName>
    <definedName name="hhhhhhh">#REF!</definedName>
    <definedName name="hhhhhhhhhhhhhhhh">#REF!</definedName>
    <definedName name="HHMONELE" localSheetId="4">#REF!</definedName>
    <definedName name="HHMONELE">#REF!</definedName>
    <definedName name="HHMONMEC" localSheetId="4">#REF!</definedName>
    <definedName name="HHMONMEC">#REF!</definedName>
    <definedName name="HHPROELE" localSheetId="4">#REF!</definedName>
    <definedName name="HHPROELE">#REF!</definedName>
    <definedName name="HHPROMEC">#REF!</definedName>
    <definedName name="hi">#REF!</definedName>
    <definedName name="hi_10">#REF!</definedName>
    <definedName name="hi_24">#REF!</definedName>
    <definedName name="hi_25">#REF!</definedName>
    <definedName name="hi_26">#REF!</definedName>
    <definedName name="hi_27">#REF!</definedName>
    <definedName name="hi_29">#REF!</definedName>
    <definedName name="hi_3">#REF!</definedName>
    <definedName name="hi_4">#REF!</definedName>
    <definedName name="hi_5">#REF!</definedName>
    <definedName name="hi_9">#REF!</definedName>
    <definedName name="hii">#REF!</definedName>
    <definedName name="hjhjhjhju" localSheetId="4" hidden="1">{#N/A,#N/A,FALSE,"MO (2)"}</definedName>
    <definedName name="hjhjhjhju" localSheetId="6" hidden="1">{#N/A,#N/A,FALSE,"MO (2)"}</definedName>
    <definedName name="hjhjhjhju" hidden="1">{#N/A,#N/A,FALSE,"MO (2)"}</definedName>
    <definedName name="hmngj">#N/A</definedName>
    <definedName name="HMOTO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ra">#REF!</definedName>
    <definedName name="hora_1">#REF!</definedName>
    <definedName name="horaam">#REF!</definedName>
    <definedName name="horaenc">#REF!</definedName>
    <definedName name="horaseven">#REF!</definedName>
    <definedName name="HP">#REF!</definedName>
    <definedName name="HP.1">#REF!</definedName>
    <definedName name="hrf">#N/A</definedName>
    <definedName name="hsdjsg">#REF!</definedName>
    <definedName name="HSERV">#REF!</definedName>
    <definedName name="hthj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" localSheetId="4" hidden="1">{"'Plan1 (2)'!$A$5:$F$63"}</definedName>
    <definedName name="htm" localSheetId="6" hidden="1">{"'Plan1 (2)'!$A$5:$F$63"}</definedName>
    <definedName name="htm" hidden="1">{"'Plan1 (2)'!$A$5:$F$63"}</definedName>
    <definedName name="HTML_CodePage" hidden="1">1252</definedName>
    <definedName name="HTML_Control" localSheetId="4" hidden="1">{"'EI 060 02'!$A$1:$K$59"}</definedName>
    <definedName name="HTML_Control" localSheetId="6" hidden="1">{"'EI 060 02'!$A$1:$K$59"}</definedName>
    <definedName name="HTML_Control" hidden="1">{"'EI 060 02'!$A$1:$K$59"}</definedName>
    <definedName name="HTML_Description" hidden="1">""</definedName>
    <definedName name="HTML_Email" hidden="1">""</definedName>
    <definedName name="HTML_Header" hidden="1">"EI 060 02"</definedName>
    <definedName name="HTML_LastUpdate" hidden="1">"05/05/03"</definedName>
    <definedName name="HTML_LineAfter" hidden="1">FALSE</definedName>
    <definedName name="HTML_LineBefore" hidden="1">FALSE</definedName>
    <definedName name="HTML_Name" hidden="1">"Keyloir"</definedName>
    <definedName name="HTML_OBDlg2" hidden="1">TRUE</definedName>
    <definedName name="HTML_OBDlg4" hidden="1">TRUE</definedName>
    <definedName name="HTML_OS" hidden="1">0</definedName>
    <definedName name="HTML_PathFile" hidden="1">"C:\Meus documentos\EI 060-02.htm"</definedName>
    <definedName name="HTML_PathFileMac" hidden="1">"Macintosh HD:HomePageStuff:New_Home_Page:datafile:histret.html"</definedName>
    <definedName name="HTML_Title" hidden="1">"EI 060-02 Relatório"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SDGH">#REF!</definedName>
    <definedName name="hva" localSheetId="4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localSheetId="6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va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HZ_AREA">#REF!</definedName>
    <definedName name="HZ_ITEM">#REF!</definedName>
    <definedName name="HZ_PNV">#REF!</definedName>
    <definedName name="i" localSheetId="4" hidden="1">{#N/A,#N/A,FALSE,"MO (2)"}</definedName>
    <definedName name="i" localSheetId="6" hidden="1">{#N/A,#N/A,FALSE,"MO (2)"}</definedName>
    <definedName name="i" hidden="1">{#N/A,#N/A,FALSE,"MO (2)"}</definedName>
    <definedName name="I0SVERT">#REF!</definedName>
    <definedName name="ID_serviço">OFFSET(#REF!,0,0,COUNTA(#REF!),1)</definedName>
    <definedName name="IE_001">#N/A</definedName>
    <definedName name="IE_001_1" localSheetId="4">#REF!</definedName>
    <definedName name="IE_001_1">#REF!</definedName>
    <definedName name="IE_006">#N/A</definedName>
    <definedName name="IE_006_1">#REF!</definedName>
    <definedName name="IE_007">#N/A</definedName>
    <definedName name="IE_007_1">#REF!</definedName>
    <definedName name="IE_009">#N/A</definedName>
    <definedName name="IE_009_1">#REF!</definedName>
    <definedName name="IE_013">#N/A</definedName>
    <definedName name="IE_013_1">#REF!</definedName>
    <definedName name="IE_016">#N/A</definedName>
    <definedName name="IE_016_1">#REF!</definedName>
    <definedName name="IE_101">#N/A</definedName>
    <definedName name="IE_101_1">#REF!</definedName>
    <definedName name="IE_105">#N/A</definedName>
    <definedName name="IE_105_1">#REF!</definedName>
    <definedName name="IE_107">#N/A</definedName>
    <definedName name="IE_107_1">#REF!</definedName>
    <definedName name="IE_110">#N/A</definedName>
    <definedName name="IE_110_1">#REF!</definedName>
    <definedName name="IE_111">#N/A</definedName>
    <definedName name="IE_111_1">#REF!</definedName>
    <definedName name="IE_112">#N/A</definedName>
    <definedName name="IE_112_1">#REF!</definedName>
    <definedName name="IE_113">#N/A</definedName>
    <definedName name="IE_113_1">#REF!</definedName>
    <definedName name="IE_116">#N/A</definedName>
    <definedName name="IE_116_1">#REF!</definedName>
    <definedName name="IE_118">#N/A</definedName>
    <definedName name="IE_118_1">#REF!</definedName>
    <definedName name="IE_119">#N/A</definedName>
    <definedName name="IE_119_1">#REF!</definedName>
    <definedName name="IE_122">#N/A</definedName>
    <definedName name="IE_122_1">#REF!</definedName>
    <definedName name="IE_123">#N/A</definedName>
    <definedName name="IE_123_1">#REF!</definedName>
    <definedName name="IE_208">#N/A</definedName>
    <definedName name="IE_208_1">#REF!</definedName>
    <definedName name="IE_209">#N/A</definedName>
    <definedName name="IE_209_1">#REF!</definedName>
    <definedName name="IE_302">#N/A</definedName>
    <definedName name="IE_302_1">#REF!</definedName>
    <definedName name="IE_304">#N/A</definedName>
    <definedName name="IE_304_1">#REF!</definedName>
    <definedName name="IE_306">#N/A</definedName>
    <definedName name="IE_306_1">#REF!</definedName>
    <definedName name="IE_343">#N/A</definedName>
    <definedName name="IE_343_1">#REF!</definedName>
    <definedName name="IE_400">#N/A</definedName>
    <definedName name="IE_400_1">#REF!</definedName>
    <definedName name="IE_402">#N/A</definedName>
    <definedName name="IE_402_1">#REF!</definedName>
    <definedName name="IE_406">#N/A</definedName>
    <definedName name="IE_406_1">#REF!</definedName>
    <definedName name="IE_408">#N/A</definedName>
    <definedName name="IE_408_1">#REF!</definedName>
    <definedName name="IE_410">#N/A</definedName>
    <definedName name="IE_410_1">#REF!</definedName>
    <definedName name="IE_416">#N/A</definedName>
    <definedName name="IE_416_1">#REF!</definedName>
    <definedName name="IE_502">#N/A</definedName>
    <definedName name="IE_502_1">#REF!</definedName>
    <definedName name="IE_507">#N/A</definedName>
    <definedName name="IE_507_1">#REF!</definedName>
    <definedName name="IE_508">#N/A</definedName>
    <definedName name="IE_508_1">#REF!</definedName>
    <definedName name="IE_509">#N/A</definedName>
    <definedName name="IE_509_1">#REF!</definedName>
    <definedName name="IE_601">#N/A</definedName>
    <definedName name="IE_601_1">#REF!</definedName>
    <definedName name="IE_602">#N/A</definedName>
    <definedName name="IE_602_1">#REF!</definedName>
    <definedName name="IE_904">#N/A</definedName>
    <definedName name="IE_904_1">#REF!</definedName>
    <definedName name="IE_906">#N/A</definedName>
    <definedName name="IE_906_1">#REF!</definedName>
    <definedName name="IE_914">#N/A</definedName>
    <definedName name="IE_914_1">#REF!</definedName>
    <definedName name="IE_922">#N/A</definedName>
    <definedName name="IE_922_1">#REF!</definedName>
    <definedName name="if_sinalização">#REF!</definedName>
    <definedName name="II" localSheetId="4">#REF!</definedName>
    <definedName name="II">#REF!</definedName>
    <definedName name="III">#REF!</definedName>
    <definedName name="iLUMINAÇÃO" localSheetId="4" hidden="1">{#N/A,#N/A,FALSE,"ANEXO3 99 ERA";#N/A,#N/A,FALSE,"ANEXO3 99 UBÁ2";#N/A,#N/A,FALSE,"ANEXO3 99 DTU";#N/A,#N/A,FALSE,"ANEXO3 99 RDR";#N/A,#N/A,FALSE,"ANEXO3 99 UBÁ4";#N/A,#N/A,FALSE,"ANEXO3 99 UBÁ6"}</definedName>
    <definedName name="iLUMINAÇÃO" localSheetId="6" hidden="1">{#N/A,#N/A,FALSE,"ANEXO3 99 ERA";#N/A,#N/A,FALSE,"ANEXO3 99 UBÁ2";#N/A,#N/A,FALSE,"ANEXO3 99 DTU";#N/A,#N/A,FALSE,"ANEXO3 99 RDR";#N/A,#N/A,FALSE,"ANEXO3 99 UBÁ4";#N/A,#N/A,FALSE,"ANEXO3 99 UBÁ6"}</definedName>
    <definedName name="iLUMINAÇÃO" hidden="1">{#N/A,#N/A,FALSE,"ANEXO3 99 ERA";#N/A,#N/A,FALSE,"ANEXO3 99 UBÁ2";#N/A,#N/A,FALSE,"ANEXO3 99 DTU";#N/A,#N/A,FALSE,"ANEXO3 99 RDR";#N/A,#N/A,FALSE,"ANEXO3 99 UBÁ4";#N/A,#N/A,FALSE,"ANEXO3 99 UBÁ6"}</definedName>
    <definedName name="IM">#REF!</definedName>
    <definedName name="IM_25">#REF!</definedName>
    <definedName name="IM_4">#REF!</definedName>
    <definedName name="IMM">#REF!</definedName>
    <definedName name="IMP">#REF!</definedName>
    <definedName name="imp_recic_base">#REF!</definedName>
    <definedName name="imp_reest_base">#REF!</definedName>
    <definedName name="Importacao">#REF!</definedName>
    <definedName name="IMPOSITIVA" localSheetId="4">#REF!,#REF!</definedName>
    <definedName name="IMPOSITIVA">#REF!,#REF!</definedName>
    <definedName name="impressão" localSheetId="4">#REF!</definedName>
    <definedName name="impressão">#REF!</definedName>
    <definedName name="Impresso">#N/A</definedName>
    <definedName name="imprim_cascalho" localSheetId="4">#REF!</definedName>
    <definedName name="imprim_cascalho">#REF!</definedName>
    <definedName name="imprim_reest_cascalho" localSheetId="4">#REF!</definedName>
    <definedName name="imprim_reest_cascalho">#REF!</definedName>
    <definedName name="IMPRIMAÇÃO" localSheetId="4">#REF!</definedName>
    <definedName name="IMPRIMAÇÃO">#REF!</definedName>
    <definedName name="IMSVERT" localSheetId="4">#REF!</definedName>
    <definedName name="IMSVERT">#REF!</definedName>
    <definedName name="inclusão_de_novos_campos" localSheetId="4">#REF!</definedName>
    <definedName name="inclusão_de_novos_campos">#REF!</definedName>
    <definedName name="IND" localSheetId="4">#REF!</definedName>
    <definedName name="IND">#REF!</definedName>
    <definedName name="Indep_Nac">#N/A</definedName>
    <definedName name="INDI22" localSheetId="4">#REF!</definedName>
    <definedName name="INDI22">#REF!</definedName>
    <definedName name="indiceanterior" localSheetId="4">#REF!</definedName>
    <definedName name="indiceanterior">#REF!</definedName>
    <definedName name="Indiceantigo" localSheetId="4">#REF!</definedName>
    <definedName name="Indiceantigo">#REF!</definedName>
    <definedName name="indiceatual" localSheetId="4">#REF!</definedName>
    <definedName name="indiceatual">#REF!</definedName>
    <definedName name="Indices" localSheetId="4">#REF!</definedName>
    <definedName name="Indices">#REF!</definedName>
    <definedName name="ÍNDICES">#REF!</definedName>
    <definedName name="ÍNDICES_10">#REF!</definedName>
    <definedName name="ÍNDICES_10_15">#REF!</definedName>
    <definedName name="ÍNDICES_15">#REF!</definedName>
    <definedName name="ÍNDICES_17">#REF!</definedName>
    <definedName name="ÍNDICES_17_15">#REF!</definedName>
    <definedName name="ÍNDICES_6">#REF!</definedName>
    <definedName name="ÍNDICES_6_15">#REF!</definedName>
    <definedName name="ÍNDICES_7">#REF!</definedName>
    <definedName name="ÍNDICES_7_15">#REF!</definedName>
    <definedName name="ÍNDICES_8">#REF!</definedName>
    <definedName name="ÍNDICES_8_15">#REF!</definedName>
    <definedName name="ÍNDICES_9">#REF!</definedName>
    <definedName name="ÍNDICES_9_15">#REF!</definedName>
    <definedName name="inf" localSheetId="4" hidden="1">{"'Dados Gerais'!$A$1:$M$37"}</definedName>
    <definedName name="inf" localSheetId="6" hidden="1">{"'Dados Gerais'!$A$1:$M$37"}</definedName>
    <definedName name="inf" hidden="1">{"'Dados Gerais'!$A$1:$M$37"}</definedName>
    <definedName name="Inflació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ra" localSheetId="4" hidden="1">{"'Quadro'!$A$4:$BG$78"}</definedName>
    <definedName name="Infra" localSheetId="6" hidden="1">{"'Quadro'!$A$4:$BG$78"}</definedName>
    <definedName name="Infra" hidden="1">{"'Quadro'!$A$4:$BG$78"}</definedName>
    <definedName name="iniaterro">"$#REF!.$F$13"</definedName>
    <definedName name="iniaterro_13">"$#REF!.$D$13"</definedName>
    <definedName name="iniaterro_7">"$#REF!.$C$13"</definedName>
    <definedName name="inic">#REF!</definedName>
    <definedName name="INIC.TRECHO">#REF!</definedName>
    <definedName name="inicio">#REF!</definedName>
    <definedName name="IniServiços">#REF!</definedName>
    <definedName name="initrecho">"$RemendoProf_Mecan.$#REF!$#REF!"</definedName>
    <definedName name="initrecho_11">"$#REF!.$E$49"</definedName>
    <definedName name="initrecho_11_6">"$#REF!.$E$49"</definedName>
    <definedName name="initrecho_14">"$RemendoProf_Manual.$#REF!$#REF!"</definedName>
    <definedName name="initrecho_42">"$#REF!.$L$21"</definedName>
    <definedName name="initrechocapa">"$#REF!.$M$22"</definedName>
    <definedName name="initrechor">"$#REF!.$#REF!$42"</definedName>
    <definedName name="initrechor_5">"$#REF!.$#REF!$40"</definedName>
    <definedName name="InscriçãoListaVazia">#REF!</definedName>
    <definedName name="INST_PROVISÓRIAS">#REF!</definedName>
    <definedName name="INSUMO">#REF!</definedName>
    <definedName name="Insumos" localSheetId="4" hidden="1">#REF!</definedName>
    <definedName name="Insumos" hidden="1">#REF!</definedName>
    <definedName name="INSUMOSBETUMINOSOS" localSheetId="4">#REF!</definedName>
    <definedName name="INSUMOSBETUMINOSOS">#REF!</definedName>
    <definedName name="intervencoes" localSheetId="4">#REF!</definedName>
    <definedName name="intervencoes" localSheetId="15">#REF!</definedName>
    <definedName name="intervencoes" localSheetId="12">#REF!</definedName>
    <definedName name="intervencoes">#REF!</definedName>
    <definedName name="Intran" localSheetId="4" hidden="1">{"'teste'!$B$2:$R$49"}</definedName>
    <definedName name="Intran" localSheetId="6" hidden="1">{"'teste'!$B$2:$R$49"}</definedName>
    <definedName name="Intran" hidden="1">{"'teste'!$B$2:$R$49"}</definedName>
    <definedName name="inv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VERT_PNV">#REF!</definedName>
    <definedName name="inver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OUIOHIO">#N/A</definedName>
    <definedName name="ip">#REF!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OLD" hidden="1">"c1761"</definedName>
    <definedName name="IQ_EST_NUM_HOLD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39965.6378009259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"c3965"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F">#REF!</definedName>
    <definedName name="IS" localSheetId="4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IsColHidden" hidden="1">FALSE</definedName>
    <definedName name="IsLTMColHidden" hidden="1">FALSE</definedName>
    <definedName name="Item">#REF!</definedName>
    <definedName name="item1">#REF!</definedName>
    <definedName name="Itemm" localSheetId="4">#REF!</definedName>
    <definedName name="Itemm">#REF!</definedName>
    <definedName name="Itens" localSheetId="4" hidden="1">#REF!</definedName>
    <definedName name="Itens" hidden="1">#REF!</definedName>
    <definedName name="j" localSheetId="4" hidden="1">{#N/A,#N/A,FALSE,"MO (2)"}</definedName>
    <definedName name="j" localSheetId="6" hidden="1">{#N/A,#N/A,FALSE,"MO (2)"}</definedName>
    <definedName name="j" hidden="1">{#N/A,#N/A,FALSE,"MO (2)"}</definedName>
    <definedName name="Jacareacanga">#REF!</definedName>
    <definedName name="jack" localSheetId="4">{"um","mil","um milhão","um bilhão","um trilhão"}</definedName>
    <definedName name="jack" localSheetId="6">{"um","mil","um milhão","um bilhão","um trilhão"}</definedName>
    <definedName name="jack">{"um","mil","um milhão","um bilhão","um trilhão"}</definedName>
    <definedName name="Jan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00">#REF!</definedName>
    <definedName name="Janeiro">#N/A</definedName>
    <definedName name="JANEIRO2003" localSheetId="4" hidden="1">{#N/A,#N/A,TRUE,"Serviços"}</definedName>
    <definedName name="JANEIRO2003" localSheetId="6" hidden="1">{#N/A,#N/A,TRUE,"Serviços"}</definedName>
    <definedName name="JANEIRO2003" localSheetId="3" hidden="1">{#N/A,#N/A,TRUE,"Serviços"}</definedName>
    <definedName name="JANEIRO2003" hidden="1">{#N/A,#N/A,TRUE,"Serviços"}</definedName>
    <definedName name="JANEIRO20033" localSheetId="4" hidden="1">{#N/A,#N/A,TRUE,"Serviços"}</definedName>
    <definedName name="JANEIRO20033" localSheetId="6" hidden="1">{#N/A,#N/A,TRUE,"Serviços"}</definedName>
    <definedName name="JANEIRO20033" localSheetId="3" hidden="1">{#N/A,#N/A,TRUE,"Serviços"}</definedName>
    <definedName name="JANEIRO20033" hidden="1">{#N/A,#N/A,TRUE,"Serviços"}</definedName>
    <definedName name="JAZIDA">#REF!</definedName>
    <definedName name="jazida2">"$TransComerc_Basc10m³.$#REF!$#REF!"</definedName>
    <definedName name="jazida2_20">"$TransLocalBasc10m³.$#REF!$#REF!"</definedName>
    <definedName name="Jazidas">#REF!</definedName>
    <definedName name="JELE">#REF!</definedName>
    <definedName name="jfgj">#REF!</definedName>
    <definedName name="JH">#REF!</definedName>
    <definedName name="jhjdf">#REF!</definedName>
    <definedName name="jhjhjhjju" localSheetId="4" hidden="1">{#N/A,#N/A,FALSE,"MO (2)"}</definedName>
    <definedName name="jhjhjhjju" localSheetId="6" hidden="1">{#N/A,#N/A,FALSE,"MO (2)"}</definedName>
    <definedName name="jhjhjhjju" hidden="1">{#N/A,#N/A,FALSE,"MO (2)"}</definedName>
    <definedName name="JJ">#REF!</definedName>
    <definedName name="jjjj" localSheetId="4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localSheetId="6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jjjjj" localSheetId="4" hidden="1">{#N/A,#N/A,FALSE,"MO (2)"}</definedName>
    <definedName name="jjjjj" localSheetId="6" hidden="1">{#N/A,#N/A,FALSE,"MO (2)"}</definedName>
    <definedName name="jjjjj" hidden="1">{#N/A,#N/A,FALSE,"MO (2)"}</definedName>
    <definedName name="jjjjjjjjj">#REF!</definedName>
    <definedName name="JJJJJJJJJJJJJJJJJ">#REF!</definedName>
    <definedName name="JMEC">#REF!</definedName>
    <definedName name="jN">#REF!</definedName>
    <definedName name="jo" localSheetId="4" hidden="1">{#N/A,#N/A,FALSE,"MO (2)"}</definedName>
    <definedName name="jo" localSheetId="6" hidden="1">{#N/A,#N/A,FALSE,"MO (2)"}</definedName>
    <definedName name="jo" hidden="1">{#N/A,#N/A,FALSE,"MO (2)"}</definedName>
    <definedName name="JTYKTKTYK">#REF!</definedName>
    <definedName name="JUJU" localSheetId="4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JU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jun00">#REF!</definedName>
    <definedName name="k">#REF!</definedName>
    <definedName name="k_1">#REF!</definedName>
    <definedName name="K_16">"'file:///B:/PATO - BR - 425 aditivo.xls'#$COMPOS1.$#REF!$#REF!:$#REF!$#REF!"</definedName>
    <definedName name="K_2">#REF!</definedName>
    <definedName name="K_3">#REF!</definedName>
    <definedName name="K_5">#REF!</definedName>
    <definedName name="K_6">#REF!</definedName>
    <definedName name="K_9">#REF!</definedName>
    <definedName name="KDFJA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FJA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dhdjdk">#REF!</definedName>
    <definedName name="kf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it">#REF!</definedName>
    <definedName name="kj">#REF!</definedName>
    <definedName name="kjkhjkh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kkkk">#REF!</definedName>
    <definedName name="kkkkkk" localSheetId="4" hidden="1">{#N/A,#N/A,FALSE,"MO (2)"}</definedName>
    <definedName name="kkkkkk" localSheetId="6" hidden="1">{#N/A,#N/A,FALSE,"MO (2)"}</definedName>
    <definedName name="kkkkkk" hidden="1">{#N/A,#N/A,FALSE,"MO (2)"}</definedName>
    <definedName name="kkkkkkkkk">#N/A</definedName>
    <definedName name="kkkkkkkkkkkkk">#REF!</definedName>
    <definedName name="klb">#REF!</definedName>
    <definedName name="klklklkl" localSheetId="4" hidden="1">{#N/A,#N/A,FALSE,"MO (2)"}</definedName>
    <definedName name="klklklkl" localSheetId="6" hidden="1">{#N/A,#N/A,FALSE,"MO (2)"}</definedName>
    <definedName name="klklklkl" hidden="1">{#N/A,#N/A,FALSE,"MO (2)"}</definedName>
    <definedName name="km">#REF!</definedName>
    <definedName name="KM.406.407">#REF!</definedName>
    <definedName name="KM.406.407_1">#REF!</definedName>
    <definedName name="km_1">#REF!</definedName>
    <definedName name="KM_DE_FAIXA">#REF!</definedName>
    <definedName name="KM406407_1">#REF!</definedName>
    <definedName name="kmf">#REF!</definedName>
    <definedName name="KMF_3ªF">OFFSET(#REF!,MATCH("3ª FAIXA",#REF!,0),0,MATCH("ACOSTAMENTO",#REF!,0)-MATCH("3ª FAIXA",#REF!,0),1)</definedName>
    <definedName name="KMF_Acost">OFFSET(#REF!,MATCH("ACOSTAMENTO",#REF!,0),0,MATCH("DRENAGEM SUPERFICIAL",#REF!,0)-MATCH("ACOSTAMENTO",#REF!,0),1)</definedName>
    <definedName name="KMF_Pista">OFFSET(#REF!,MATCH("PISTA ROLAMENTO",#REF!,0),0,MATCH("3ª FAIXA",#REF!,0)-MATCH("PISTA ROLAMENTO",#REF!,0),1)</definedName>
    <definedName name="kmkf377" localSheetId="4">#REF!</definedName>
    <definedName name="kmkf377">#REF!</definedName>
    <definedName name="koae">#REF!</definedName>
    <definedName name="kpavi">#REF!</definedName>
    <definedName name="kterra">#REF!</definedName>
    <definedName name="Kubus">#REF!</definedName>
    <definedName name="Kubus1">#REF!</definedName>
    <definedName name="kwh">#REF!</definedName>
    <definedName name="kwh_1">#REF!</definedName>
    <definedName name="L_Pilar">5+5.9+3.7</definedName>
    <definedName name="L_Rolamento">9.7</definedName>
    <definedName name="la" localSheetId="4" hidden="1">{#N/A,#N/A,FALSE,"MO (2)"}</definedName>
    <definedName name="la" localSheetId="6" hidden="1">{#N/A,#N/A,FALSE,"MO (2)"}</definedName>
    <definedName name="la" hidden="1">{#N/A,#N/A,FALSE,"MO (2)"}</definedName>
    <definedName name="lab" localSheetId="4" hidden="1">{#N/A,#N/A,TRUE,"Serviços"}</definedName>
    <definedName name="lab" localSheetId="6" hidden="1">{#N/A,#N/A,TRUE,"Serviços"}</definedName>
    <definedName name="lab" localSheetId="3" hidden="1">{#N/A,#N/A,TRUE,"Serviços"}</definedName>
    <definedName name="lab" hidden="1">{#N/A,#N/A,TRUE,"Serviços"}</definedName>
    <definedName name="labb" localSheetId="4" hidden="1">{#N/A,#N/A,TRUE,"Serviços"}</definedName>
    <definedName name="labb" localSheetId="6" hidden="1">{#N/A,#N/A,TRUE,"Serviços"}</definedName>
    <definedName name="labb" localSheetId="3" hidden="1">{#N/A,#N/A,TRUE,"Serviços"}</definedName>
    <definedName name="labb" hidden="1">{#N/A,#N/A,TRUE,"Serviços"}</definedName>
    <definedName name="labr1">#REF!</definedName>
    <definedName name="labr2">#REF!</definedName>
    <definedName name="labr3">#REF!</definedName>
    <definedName name="labr4">#REF!</definedName>
    <definedName name="labr5">#REF!</definedName>
    <definedName name="LADO">#REF!</definedName>
    <definedName name="Lado_Cerca" localSheetId="4">#REF!</definedName>
    <definedName name="Lado_Cerca">#REF!</definedName>
    <definedName name="Lado_Defensa" localSheetId="4">#REF!</definedName>
    <definedName name="Lado_Defensa">#REF!</definedName>
    <definedName name="Lado_Descida" localSheetId="4">#REF!</definedName>
    <definedName name="Lado_Descida">#REF!</definedName>
    <definedName name="Lado_DSM">#REF!</definedName>
    <definedName name="Lado_Entrada">#REF!</definedName>
    <definedName name="Lado_Gramada">#REF!</definedName>
    <definedName name="Lado_Meio_Fio">#REF!</definedName>
    <definedName name="Lado_MeioFio">#REF!</definedName>
    <definedName name="Lado_Roçada">#REF!</definedName>
    <definedName name="Lado_Sarjeta">#REF!</definedName>
    <definedName name="Lado_Sinal_Vertical">#REF!</definedName>
    <definedName name="Lado_Valeta">#REF!</definedName>
    <definedName name="LadoDispositivoLateralOAE">#REF!</definedName>
    <definedName name="LadoIntervençãoFuncional">#REF!</definedName>
    <definedName name="lakmf1">#REF!</definedName>
    <definedName name="lakmf2">#REF!</definedName>
    <definedName name="lakmf3">#REF!</definedName>
    <definedName name="lakmf4">#REF!</definedName>
    <definedName name="lakmf5">#REF!</definedName>
    <definedName name="lakmi1">#REF!</definedName>
    <definedName name="lakmi2">#REF!</definedName>
    <definedName name="lakmi3">#REF!</definedName>
    <definedName name="lakmi4">#REF!</definedName>
    <definedName name="lakmi5">#REF!</definedName>
    <definedName name="lalarg1">#REF!</definedName>
    <definedName name="lalarg2">#REF!</definedName>
    <definedName name="lalarg3">#REF!</definedName>
    <definedName name="lalarg4">#REF!</definedName>
    <definedName name="lalarg5">#REF!</definedName>
    <definedName name="LAMA">#N/A</definedName>
    <definedName name="LAMA_Adir">OFFSET(#REF!,0,COLUMN(#REF!)-1,COUNTA(#REF!),1)</definedName>
    <definedName name="LAMA_Aesq">OFFSET(#REF!,0,COLUMN(#REF!)-1,COUNTA(#REF!),1)</definedName>
    <definedName name="lama_asf_fina" localSheetId="4">#REF!</definedName>
    <definedName name="lama_asf_fina">#REF!</definedName>
    <definedName name="LAMA_pista">OFFSET(#REF!,0,MATCH(#REF!,#REF!,0)-1,COUNTA(#REF!),1)</definedName>
    <definedName name="LAMADA">#N/A</definedName>
    <definedName name="LAMADAS">#N/A</definedName>
    <definedName name="LAMAG" localSheetId="4">#REF!</definedName>
    <definedName name="LAMAG">#REF!</definedName>
    <definedName name="LAMAS">#N/A</definedName>
    <definedName name="lamasffin" localSheetId="4">#REF!</definedName>
    <definedName name="lamasffin">#REF!</definedName>
    <definedName name="lamasffin_13" localSheetId="4">#REF!</definedName>
    <definedName name="lamasffin_13">#REF!</definedName>
    <definedName name="lamasffin_13_19" localSheetId="4">#REF!</definedName>
    <definedName name="lamasffin_13_19">#REF!</definedName>
    <definedName name="lamasffin_13_23" localSheetId="4">#REF!</definedName>
    <definedName name="lamasffin_13_23">#REF!</definedName>
    <definedName name="lamasffin_13_25">#REF!</definedName>
    <definedName name="lamasffin_15">#REF!</definedName>
    <definedName name="lamasffin_15_13">#REF!</definedName>
    <definedName name="lamasffin_15_13_19">#REF!</definedName>
    <definedName name="lamasffin_15_13_23">#REF!</definedName>
    <definedName name="lamasffin_15_13_25">#REF!</definedName>
    <definedName name="lamasffin_15_19">#REF!</definedName>
    <definedName name="lamasffin_15_23">#REF!</definedName>
    <definedName name="lamasffin_15_25">#REF!</definedName>
    <definedName name="lamasffin_19">#REF!</definedName>
    <definedName name="lamasffin_23">#REF!</definedName>
    <definedName name="lamasffin_24">#REF!</definedName>
    <definedName name="lamasffin_24_13">#REF!</definedName>
    <definedName name="lamasffin_24_13_19">#REF!</definedName>
    <definedName name="lamasffin_24_13_23">#REF!</definedName>
    <definedName name="lamasffin_24_13_25">#REF!</definedName>
    <definedName name="lamasffin_24_19">#REF!</definedName>
    <definedName name="lamasffin_24_23">#REF!</definedName>
    <definedName name="lamasffin_24_25">#REF!</definedName>
    <definedName name="lamasffin_25">#REF!</definedName>
    <definedName name="LARANJEIRAS">#REF!</definedName>
    <definedName name="LARG">#REF!</definedName>
    <definedName name="Larg_3dir_Percent">OFFSET(#REF!,0,MATCH(#REF!,#REF!,0)-1,COUNTA(#REF!),1)</definedName>
    <definedName name="Larg_3esq_Percent">OFFSET(#REF!,0,MATCH(#REF!,#REF!,0)-1,COUNTA(#REF!),1)</definedName>
    <definedName name="Larg_Adir_Percent">OFFSET(#REF!,0,MATCH(#REF!,#REF!,0)-1,COUNTA(#REF!),1)</definedName>
    <definedName name="Larg_Aesq_Percent">OFFSET(#REF!,0,MATCH(#REF!,#REF!,0)-1,COUNTA(#REF!),1)</definedName>
    <definedName name="Larg_faixa_Percent">OFFSET(#REF!,0,MATCH(#REF!,#REF!,0)-1,COUNTA(#REF!),1)</definedName>
    <definedName name="Largura_da_Faixa_de_Tráfego___..........." localSheetId="4">#REF!</definedName>
    <definedName name="Largura_da_Faixa_de_Tráfego___...........">#REF!</definedName>
    <definedName name="Largura_Linha_Sinal_Horizontal">#REF!</definedName>
    <definedName name="Largura_Meio_Fio">#REF!</definedName>
    <definedName name="Largura_MeioFio">#REF!</definedName>
    <definedName name="Largura_Sarjeta">#REF!</definedName>
    <definedName name="LASTRO">#N/A</definedName>
    <definedName name="LASTRO_CONCRETO">#REF!</definedName>
    <definedName name="LASTRO_EMISS3_S">#REF!</definedName>
    <definedName name="lbbr1">#REF!</definedName>
    <definedName name="lbbr2">#REF!</definedName>
    <definedName name="lbbr3">#REF!</definedName>
    <definedName name="lbbr4">#REF!</definedName>
    <definedName name="lbbr5">#REF!</definedName>
    <definedName name="lbkm1">#REF!</definedName>
    <definedName name="lbkm2">#REF!</definedName>
    <definedName name="lbkm3">#REF!</definedName>
    <definedName name="lbkm4">#REF!</definedName>
    <definedName name="lbkm5">#REF!</definedName>
    <definedName name="LBU">#REF!</definedName>
    <definedName name="LD">#REF!</definedName>
    <definedName name="LDA" localSheetId="4">#REF!</definedName>
    <definedName name="LDA">#REF!</definedName>
    <definedName name="LDD">"'file:///D:/Meus documentos/ANASTÁCIO/SERCEL/BR262990800.xls'#$SERVIÇOS.$#REF!$#REF!"</definedName>
    <definedName name="LDI">#REF!</definedName>
    <definedName name="LDI_1">#REF!</definedName>
    <definedName name="LDIANTIGO">#REF!</definedName>
    <definedName name="LDIATUAL">#REF!</definedName>
    <definedName name="le" localSheetId="4">#REF!</definedName>
    <definedName name="le">#REF!</definedName>
    <definedName name="LEG">#REF!</definedName>
    <definedName name="leivas">#REF!</definedName>
    <definedName name="Leste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G_AREA">#REF!</definedName>
    <definedName name="LG_AREA_APL">#REF!</definedName>
    <definedName name="LG_CREMA">#REF!</definedName>
    <definedName name="LG_MAT">#REF!</definedName>
    <definedName name="LG_MATERIAL">#REF!</definedName>
    <definedName name="LG_SNV">#REF!</definedName>
    <definedName name="lias">#N/A</definedName>
    <definedName name="lidia">#N/A</definedName>
    <definedName name="lig">#REF!</definedName>
    <definedName name="LIG_PRED_SERV" localSheetId="4">#REF!</definedName>
    <definedName name="LIG_PRED_SERV">#REF!</definedName>
    <definedName name="LIG_PREDIAIS_MAT" localSheetId="4">#REF!</definedName>
    <definedName name="LIG_PREDIAIS_MAT">#REF!</definedName>
    <definedName name="ligação" localSheetId="4">#REF!</definedName>
    <definedName name="ligação" localSheetId="15">#REF!</definedName>
    <definedName name="ligação" localSheetId="12">#REF!</definedName>
    <definedName name="ligação">#REF!</definedName>
    <definedName name="LIGAÇÃO_PREDIAL_MATERIAL">#REF!</definedName>
    <definedName name="LIGAÇÃO_PREDIAL_SERVIÇOS">#REF!</definedName>
    <definedName name="LIGAÇÕES" localSheetId="4">#REF!</definedName>
    <definedName name="LIGAÇÕES">#REF!</definedName>
    <definedName name="LIGANT">#REF!</definedName>
    <definedName name="LILASDRENA" localSheetId="4">#REF!</definedName>
    <definedName name="LILASDRENA">#REF!</definedName>
    <definedName name="LILASDRENA_25" localSheetId="4">#REF!</definedName>
    <definedName name="LILASDRENA_25">#REF!</definedName>
    <definedName name="LILASDRENA_4" localSheetId="4">#REF!</definedName>
    <definedName name="LILASDRENA_4">#REF!</definedName>
    <definedName name="LILASDRENAA">#REF!</definedName>
    <definedName name="limcount" hidden="1">2</definedName>
    <definedName name="Limp">#N/A</definedName>
    <definedName name="Limp_1">#REF!</definedName>
    <definedName name="Limp_14">#N/A</definedName>
    <definedName name="Limp_7">#N/A</definedName>
    <definedName name="Limp_7_1">#REF!</definedName>
    <definedName name="Limp_7_14">#N/A</definedName>
    <definedName name="limp_ponte">#REF!</definedName>
    <definedName name="Limpeza">#N/A</definedName>
    <definedName name="limpeza_bueiro">#REF!</definedName>
    <definedName name="limpeza_placa">#REF!</definedName>
    <definedName name="limpezabueiro">#REF!</definedName>
    <definedName name="limpezabueiro_13">#REF!</definedName>
    <definedName name="limpezabueiro_13_19">#REF!</definedName>
    <definedName name="limpezabueiro_13_23">#REF!</definedName>
    <definedName name="limpezabueiro_13_25">#REF!</definedName>
    <definedName name="limpezabueiro_15">#REF!</definedName>
    <definedName name="limpezabueiro_15_13">#REF!</definedName>
    <definedName name="limpezabueiro_15_13_19">#REF!</definedName>
    <definedName name="limpezabueiro_15_13_23">#REF!</definedName>
    <definedName name="limpezabueiro_15_13_25">#REF!</definedName>
    <definedName name="limpezabueiro_15_19">#REF!</definedName>
    <definedName name="limpezabueiro_15_23">#REF!</definedName>
    <definedName name="limpezabueiro_15_25">#REF!</definedName>
    <definedName name="limpezabueiro_19">#REF!</definedName>
    <definedName name="limpezabueiro_23">#REF!</definedName>
    <definedName name="limpezabueiro_24">#REF!</definedName>
    <definedName name="limpezabueiro_24_13">#REF!</definedName>
    <definedName name="limpezabueiro_24_13_19">#REF!</definedName>
    <definedName name="limpezabueiro_24_13_23">#REF!</definedName>
    <definedName name="limpezabueiro_24_13_25">#REF!</definedName>
    <definedName name="limpezabueiro_24_19">#REF!</definedName>
    <definedName name="limpezabueiro_24_23">#REF!</definedName>
    <definedName name="limpezabueiro_24_25">#REF!</definedName>
    <definedName name="limpezabueiro_25">#REF!</definedName>
    <definedName name="limpplaca">#REF!</definedName>
    <definedName name="limpplaca_13">#REF!</definedName>
    <definedName name="limpplaca_13_19">#REF!</definedName>
    <definedName name="limpplaca_13_23">#REF!</definedName>
    <definedName name="limpplaca_13_25">#REF!</definedName>
    <definedName name="limpplaca_15">#REF!</definedName>
    <definedName name="limpplaca_15_13">#REF!</definedName>
    <definedName name="limpplaca_15_13_19">#REF!</definedName>
    <definedName name="limpplaca_15_13_23">#REF!</definedName>
    <definedName name="limpplaca_15_13_25">#REF!</definedName>
    <definedName name="limpplaca_15_19">#REF!</definedName>
    <definedName name="limpplaca_15_23">#REF!</definedName>
    <definedName name="limpplaca_15_25">#REF!</definedName>
    <definedName name="limpplaca_19">#REF!</definedName>
    <definedName name="limpplaca_23">#REF!</definedName>
    <definedName name="limpplaca_24">#REF!</definedName>
    <definedName name="limpplaca_24_13">#REF!</definedName>
    <definedName name="limpplaca_24_13_19">#REF!</definedName>
    <definedName name="limpplaca_24_13_23">#REF!</definedName>
    <definedName name="limpplaca_24_13_25">#REF!</definedName>
    <definedName name="limpplaca_24_19">#REF!</definedName>
    <definedName name="limpplaca_24_23">#REF!</definedName>
    <definedName name="limpplaca_24_25">#REF!</definedName>
    <definedName name="limpplaca_25">#REF!</definedName>
    <definedName name="limpponte">#REF!</definedName>
    <definedName name="LIMPPONTE_1" localSheetId="4">#REF!</definedName>
    <definedName name="LIMPPONTE_1">#REF!</definedName>
    <definedName name="limpponte_13">#REF!</definedName>
    <definedName name="limpponte_13_19">#REF!</definedName>
    <definedName name="limpponte_13_23">#REF!</definedName>
    <definedName name="limpponte_13_25">#REF!</definedName>
    <definedName name="LIMPPONTE_14">#N/A</definedName>
    <definedName name="limpponte_15">#REF!</definedName>
    <definedName name="limpponte_15_13">#REF!</definedName>
    <definedName name="limpponte_15_13_19">#REF!</definedName>
    <definedName name="limpponte_15_13_23">#REF!</definedName>
    <definedName name="limpponte_15_13_25">#REF!</definedName>
    <definedName name="limpponte_15_19">#REF!</definedName>
    <definedName name="limpponte_15_23">#REF!</definedName>
    <definedName name="limpponte_15_25">#REF!</definedName>
    <definedName name="limpponte_19">#REF!</definedName>
    <definedName name="limpponte_23">#REF!</definedName>
    <definedName name="limpponte_24">#REF!</definedName>
    <definedName name="limpponte_24_13">#REF!</definedName>
    <definedName name="limpponte_24_13_19">#REF!</definedName>
    <definedName name="limpponte_24_13_23">#REF!</definedName>
    <definedName name="limpponte_24_13_25">#REF!</definedName>
    <definedName name="limpponte_24_19">#REF!</definedName>
    <definedName name="limpponte_24_23">#REF!</definedName>
    <definedName name="limpponte_24_25">#REF!</definedName>
    <definedName name="limpponte_25">#REF!</definedName>
    <definedName name="LimpValCorte" localSheetId="4">#REF!</definedName>
    <definedName name="LimpValCorte">#REF!</definedName>
    <definedName name="Linhas_OAC" localSheetId="4">#REF!</definedName>
    <definedName name="Linhas_OAC">#REF!</definedName>
    <definedName name="Linhas1_OAC" localSheetId="4">#REF!</definedName>
    <definedName name="Linhas1_OAC">#REF!</definedName>
    <definedName name="Linhas2_OAC">#REF!</definedName>
    <definedName name="Linhas3_OAC">#REF!</definedName>
    <definedName name="LinhasNãoseaplicaOAC">#REF!</definedName>
    <definedName name="lista">#REF!</definedName>
    <definedName name="LISTA_CONTRATOS" localSheetId="4">#REF!</definedName>
    <definedName name="LISTA_CONTRATOS">#REF!</definedName>
    <definedName name="Lista_Vazia_Sinal_Horizontal" localSheetId="4">#REF!</definedName>
    <definedName name="Lista_Vazia_Sinal_Horizontal">#REF!</definedName>
    <definedName name="ListaFim" localSheetId="4">#REF!</definedName>
    <definedName name="ListaFim">#REF!</definedName>
    <definedName name="ListaVaziaAcostamento">#REF!</definedName>
    <definedName name="ListaVaziaDispositivoLateralOAE">#REF!</definedName>
    <definedName name="ListaVaziaOAC">#REF!</definedName>
    <definedName name="ListaVaziaPista">#REF!</definedName>
    <definedName name="ListaVaziaTacha">#REF!</definedName>
    <definedName name="litros_ST">#REF!</definedName>
    <definedName name="liz">#N/A</definedName>
    <definedName name="ll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lllll" localSheetId="4">' Canteiro'!llllllll</definedName>
    <definedName name="llllllll" localSheetId="6">'Adm Local'!llllllll</definedName>
    <definedName name="llllllll">[0]!llllllll</definedName>
    <definedName name="llllllll_1">#N/A</definedName>
    <definedName name="llllllll_2" localSheetId="4">' Canteiro'!llllllll_2</definedName>
    <definedName name="llllllll_2" localSheetId="6">'Adm Local'!llllllll_2</definedName>
    <definedName name="llllllll_2">[0]!llllllll_2</definedName>
    <definedName name="llllllll_24">#N/A</definedName>
    <definedName name="llllllll_25" localSheetId="4">' Canteiro'!llllllll_25</definedName>
    <definedName name="llllllll_25" localSheetId="6">'Adm Local'!llllllll_25</definedName>
    <definedName name="llllllll_25">[0]!llllllll_25</definedName>
    <definedName name="llllllll_26" localSheetId="4">' Canteiro'!llllllll_26</definedName>
    <definedName name="llllllll_26" localSheetId="6">'Adm Local'!llllllll_26</definedName>
    <definedName name="llllllll_26">[0]!llllllll_26</definedName>
    <definedName name="llllllll_27" localSheetId="4">' Canteiro'!llllllll_27</definedName>
    <definedName name="llllllll_27" localSheetId="6">'Adm Local'!llllllll_27</definedName>
    <definedName name="llllllll_27">[0]!llllllll_27</definedName>
    <definedName name="llllllll_4">#N/A</definedName>
    <definedName name="llllllll_5">#N/A</definedName>
    <definedName name="llllllll_7">#N/A</definedName>
    <definedName name="LOC" localSheetId="4">#REF!</definedName>
    <definedName name="LOC">#REF!</definedName>
    <definedName name="LOC_EMISS3" localSheetId="4">#REF!</definedName>
    <definedName name="LOC_EMISS3">#REF!</definedName>
    <definedName name="LOCAÇÃO">#REF!</definedName>
    <definedName name="LOCAÇÃO_EMISS">#REF!</definedName>
    <definedName name="LOCAÇÃO_EMISS2">#REF!</definedName>
    <definedName name="Local" hidden="1">""</definedName>
    <definedName name="LOOILO">#REF!</definedName>
    <definedName name="lot">#REF!</definedName>
    <definedName name="Lote">#REF!</definedName>
    <definedName name="LP">#REF!</definedName>
    <definedName name="lpbr1">#REF!</definedName>
    <definedName name="lpkmf1">#REF!</definedName>
    <definedName name="lpkmi1">#REF!</definedName>
    <definedName name="lpsbr1">#REF!</definedName>
    <definedName name="lpsbr2">#REF!</definedName>
    <definedName name="lpsbr3">#REF!</definedName>
    <definedName name="lpsbr4">#REF!</definedName>
    <definedName name="lpsd1">#REF!</definedName>
    <definedName name="lpsd2">#REF!</definedName>
    <definedName name="lpsd3">#REF!</definedName>
    <definedName name="lpsd4">#REF!</definedName>
    <definedName name="lpskmf1">#REF!</definedName>
    <definedName name="lpskmf2">#REF!</definedName>
    <definedName name="lpskmf3">#REF!</definedName>
    <definedName name="lpskmf4">#REF!</definedName>
    <definedName name="lpskmi1">#REF!</definedName>
    <definedName name="lpskmi2">#REF!</definedName>
    <definedName name="lpskmi3">#REF!</definedName>
    <definedName name="lpskmi4">#REF!</definedName>
    <definedName name="lpsl3">#REF!</definedName>
    <definedName name="lpsl4">#REF!</definedName>
    <definedName name="LPTE">#REF!</definedName>
    <definedName name="LPW">#REF!</definedName>
    <definedName name="LPWA">#REF!</definedName>
    <definedName name="LRANJA">#REF!</definedName>
    <definedName name="LS" localSheetId="4">#REF!</definedName>
    <definedName name="LS">#REF!</definedName>
    <definedName name="LSIND" localSheetId="4">#REF!</definedName>
    <definedName name="LSIND">#REF!</definedName>
    <definedName name="LSMF" localSheetId="4">#REF!</definedName>
    <definedName name="LSMF">#REF!</definedName>
    <definedName name="LSW">#REF!</definedName>
    <definedName name="LSWA">#REF!</definedName>
    <definedName name="lu" localSheetId="4" hidden="1">{#N/A,#N/A,FALSE,"MO (2)"}</definedName>
    <definedName name="lu" localSheetId="6" hidden="1">{#N/A,#N/A,FALSE,"MO (2)"}</definedName>
    <definedName name="lu" hidden="1">{#N/A,#N/A,FALSE,"MO (2)"}</definedName>
    <definedName name="LUC">#REF!</definedName>
    <definedName name="LUCRO">#REF!</definedName>
    <definedName name="LUCROMATBET">#REF!</definedName>
    <definedName name="lughlh.kjklm" hidden="1">#REF!</definedName>
    <definedName name="luis" localSheetId="4" hidden="1">{"'Plan1 (2)'!$A$5:$F$63"}</definedName>
    <definedName name="luis" localSheetId="6" hidden="1">{"'Plan1 (2)'!$A$5:$F$63"}</definedName>
    <definedName name="luis" hidden="1">{"'Plan1 (2)'!$A$5:$F$63"}</definedName>
    <definedName name="luiz">#REF!</definedName>
    <definedName name="LULA">"$DADOS.$#REF!$#REF!"</definedName>
    <definedName name="LVC">#REF!</definedName>
    <definedName name="LVD">#REF!</definedName>
    <definedName name="M">#REF!</definedName>
    <definedName name="M_003">#N/A</definedName>
    <definedName name="M_003_1">#REF!</definedName>
    <definedName name="M_100">#N/A</definedName>
    <definedName name="M_100_1">#REF!</definedName>
    <definedName name="m_2.04">#REF!</definedName>
    <definedName name="M_2.05">#REF!</definedName>
    <definedName name="m_2.06">#REF!</definedName>
    <definedName name="M_2.07">#REF!</definedName>
    <definedName name="M_2.08">#REF!</definedName>
    <definedName name="M_2.09">#REF!</definedName>
    <definedName name="M_2.10">#REF!</definedName>
    <definedName name="M_2.11">#REF!</definedName>
    <definedName name="M_2.12">#REF!</definedName>
    <definedName name="M_2.13">#REF!</definedName>
    <definedName name="M_2.14">#REF!</definedName>
    <definedName name="M_202">#N/A</definedName>
    <definedName name="M_202_1">#REF!</definedName>
    <definedName name="M_205">#N/A</definedName>
    <definedName name="M_205_1">#REF!</definedName>
    <definedName name="M_210">#N/A</definedName>
    <definedName name="M_210_1">#REF!</definedName>
    <definedName name="M_211">#N/A</definedName>
    <definedName name="M_211_1">#REF!</definedName>
    <definedName name="M_319">#N/A</definedName>
    <definedName name="M_319_1">#REF!</definedName>
    <definedName name="M_320">#N/A</definedName>
    <definedName name="M_320_1">#REF!</definedName>
    <definedName name="M_321">#N/A</definedName>
    <definedName name="M_321_1">#REF!</definedName>
    <definedName name="M_334">#N/A</definedName>
    <definedName name="M_334_1">#REF!</definedName>
    <definedName name="M_335">#N/A</definedName>
    <definedName name="M_335_1">#REF!</definedName>
    <definedName name="M_343">#N/A</definedName>
    <definedName name="M_343_1">#REF!</definedName>
    <definedName name="M_346">#N/A</definedName>
    <definedName name="M_346_1">#REF!</definedName>
    <definedName name="M_405">#N/A</definedName>
    <definedName name="M_405_1">#REF!</definedName>
    <definedName name="M_406">#N/A</definedName>
    <definedName name="M_406_1">#REF!</definedName>
    <definedName name="M_408">#N/A</definedName>
    <definedName name="M_408_1">#REF!</definedName>
    <definedName name="M_413">#N/A</definedName>
    <definedName name="M_413_1">#REF!</definedName>
    <definedName name="M_420">#N/A</definedName>
    <definedName name="M_420_1">#REF!</definedName>
    <definedName name="M_421">#N/A</definedName>
    <definedName name="M_421_1">#REF!</definedName>
    <definedName name="M_601">#N/A</definedName>
    <definedName name="M_601_1">#REF!</definedName>
    <definedName name="M_607">#N/A</definedName>
    <definedName name="M_607_1">#REF!</definedName>
    <definedName name="M_608">#N/A</definedName>
    <definedName name="M_608_1">#REF!</definedName>
    <definedName name="M_609">#N/A</definedName>
    <definedName name="M_609_1">#REF!</definedName>
    <definedName name="M_611">#N/A</definedName>
    <definedName name="M_611_1">#REF!</definedName>
    <definedName name="M_615">#N/A</definedName>
    <definedName name="M_615_1">#REF!</definedName>
    <definedName name="M_616">#N/A</definedName>
    <definedName name="M_616_1">#REF!</definedName>
    <definedName name="M_619">#N/A</definedName>
    <definedName name="M_619_1">#REF!</definedName>
    <definedName name="M_621">#N/A</definedName>
    <definedName name="M_621_1">#REF!</definedName>
    <definedName name="M_702">#N/A</definedName>
    <definedName name="M_702_1">#REF!</definedName>
    <definedName name="M_704">#N/A</definedName>
    <definedName name="M_704_1">#REF!</definedName>
    <definedName name="M_710">#N/A</definedName>
    <definedName name="M_710_1">#REF!</definedName>
    <definedName name="m_800">#N/A</definedName>
    <definedName name="m_800_1">#REF!</definedName>
    <definedName name="M_905">#N/A</definedName>
    <definedName name="M_905_1">#REF!</definedName>
    <definedName name="M_912">#N/A</definedName>
    <definedName name="M_912_1">#REF!</definedName>
    <definedName name="M_965">#N/A</definedName>
    <definedName name="M_965_1">#REF!</definedName>
    <definedName name="M_969">#N/A</definedName>
    <definedName name="M_969_1">#REF!</definedName>
    <definedName name="M_970">#N/A</definedName>
    <definedName name="M_970_1">#REF!</definedName>
    <definedName name="M_972">#N/A</definedName>
    <definedName name="M_972_1">#REF!</definedName>
    <definedName name="M_973">#N/A</definedName>
    <definedName name="M_973_1">#REF!</definedName>
    <definedName name="M_975">#N/A</definedName>
    <definedName name="M_975_1">#REF!</definedName>
    <definedName name="M_980">#N/A</definedName>
    <definedName name="M_980_1">#REF!</definedName>
    <definedName name="ma">#REF!</definedName>
    <definedName name="MAAUQ">#REF!</definedName>
    <definedName name="MAAUQ_1">#REF!</definedName>
    <definedName name="Macro1">#REF!</definedName>
    <definedName name="mai00">#REF!</definedName>
    <definedName name="maio19" localSheetId="4" hidden="1">{#N/A,#N/A,TRUE,"Serviços"}</definedName>
    <definedName name="maio19" localSheetId="6" hidden="1">{#N/A,#N/A,TRUE,"Serviços"}</definedName>
    <definedName name="maio19" hidden="1">{#N/A,#N/A,TRUE,"Serviços"}</definedName>
    <definedName name="manutenção">#REF!</definedName>
    <definedName name="MÃODEOBRA">#REF!</definedName>
    <definedName name="maodeobra20" localSheetId="4">#REF!</definedName>
    <definedName name="maodeobra20">#REF!</definedName>
    <definedName name="MAQSERV" localSheetId="4">#REF!</definedName>
    <definedName name="MAQSERV">#REF!</definedName>
    <definedName name="MAQSERV048" localSheetId="4">#REF!</definedName>
    <definedName name="MAQSERV048">#REF!</definedName>
    <definedName name="MAR00">#REF!</definedName>
    <definedName name="MARCIO">#REF!</definedName>
    <definedName name="Marcio_1" localSheetId="4" hidden="1">#REF!-1 &amp; "." &amp; MAX(1,COUNTA(INDEX(#REF!,MATCH(#REF!-1,#REF!,FALSE)):#REF!))</definedName>
    <definedName name="Marcio_1" localSheetId="15" hidden="1">#REF!-1 &amp; "." &amp; MAX(1,COUNTA(INDEX(#REF!,MATCH(#REF!-1,#REF!,FALSE)):#REF!))</definedName>
    <definedName name="Marcio_1" localSheetId="12" hidden="1">#REF!-1 &amp; "." &amp; MAX(1,COUNTA(INDEX(#REF!,MATCH(#REF!-1,#REF!,FALSE)):#REF!))</definedName>
    <definedName name="Marcio_1" hidden="1">#REF!-1 &amp; "." &amp; MAX(1,COUNTA(INDEX(#REF!,MATCH(#REF!-1,#REF!,FALSE)):#REF!))</definedName>
    <definedName name="Marcio_2" localSheetId="4" hidden="1">#REF!-1 &amp; "." &amp; MAX(1,COUNTA(INDEX(#REF!,MATCH(#REF!-1,#REF!,FALSE)):#REF!))</definedName>
    <definedName name="Marcio_2" localSheetId="15" hidden="1">#REF!-1 &amp; "." &amp; MAX(1,COUNTA(INDEX(#REF!,MATCH(#REF!-1,#REF!,FALSE)):#REF!))</definedName>
    <definedName name="Marcio_2" localSheetId="12" hidden="1">#REF!-1 &amp; "." &amp; MAX(1,COUNTA(INDEX(#REF!,MATCH(#REF!-1,#REF!,FALSE)):#REF!))</definedName>
    <definedName name="Marcio_2" hidden="1">#REF!-1 &amp; "." &amp; MAX(1,COUNTA(INDEX(#REF!,MATCH(#REF!-1,#REF!,FALSE)):#REF!))</definedName>
    <definedName name="Marcio_3" localSheetId="4" hidden="1">#REF!-1 &amp; "." &amp; MAX(1,COUNTA(INDEX(#REF!,MATCH(#REF!-1,#REF!,FALSE)):#REF!))</definedName>
    <definedName name="Marcio_3" localSheetId="15" hidden="1">#REF!-1 &amp; "." &amp; MAX(1,COUNTA(INDEX(#REF!,MATCH(#REF!-1,#REF!,FALSE)):#REF!))</definedName>
    <definedName name="Marcio_3" localSheetId="12" hidden="1">#REF!-1 &amp; "." &amp; MAX(1,COUNTA(INDEX(#REF!,MATCH(#REF!-1,#REF!,FALSE)):#REF!))</definedName>
    <definedName name="Marcio_3" hidden="1">#REF!-1 &amp; "." &amp; MAX(1,COUNTA(INDEX(#REF!,MATCH(#REF!-1,#REF!,FALSE)):#REF!))</definedName>
    <definedName name="Marcio_4" localSheetId="4" hidden="1">#REF!-1 &amp; "." &amp; MAX(1,COUNTA(INDEX(#REF!,MATCH(#REF!-1,#REF!,FALSE)):#REF!))</definedName>
    <definedName name="Marcio_4" localSheetId="15" hidden="1">#REF!-1 &amp; "." &amp; MAX(1,COUNTA(INDEX(#REF!,MATCH(#REF!-1,#REF!,FALSE)):#REF!))</definedName>
    <definedName name="Marcio_4" localSheetId="12" hidden="1">#REF!-1 &amp; "." &amp; MAX(1,COUNTA(INDEX(#REF!,MATCH(#REF!-1,#REF!,FALSE)):#REF!))</definedName>
    <definedName name="Marcio_4" hidden="1">#REF!-1 &amp; "." &amp; MAX(1,COUNTA(INDEX(#REF!,MATCH(#REF!-1,#REF!,FALSE)):#REF!))</definedName>
    <definedName name="Marcio_5" localSheetId="4" hidden="1">#REF!-1 &amp; "." &amp; MAX(1,COUNTA(INDEX(#REF!,MATCH(#REF!-1,#REF!,FALSE)):#REF!))</definedName>
    <definedName name="Marcio_5" localSheetId="15" hidden="1">#REF!-1 &amp; "." &amp; MAX(1,COUNTA(INDEX(#REF!,MATCH(#REF!-1,#REF!,FALSE)):#REF!))</definedName>
    <definedName name="Marcio_5" localSheetId="12" hidden="1">#REF!-1 &amp; "." &amp; MAX(1,COUNTA(INDEX(#REF!,MATCH(#REF!-1,#REF!,FALSE)):#REF!))</definedName>
    <definedName name="Marcio_5" hidden="1">#REF!-1 &amp; "." &amp; MAX(1,COUNTA(INDEX(#REF!,MATCH(#REF!-1,#REF!,FALSE)):#REF!))</definedName>
    <definedName name="MARCO">#REF!</definedName>
    <definedName name="marcos" localSheetId="4">#REF!</definedName>
    <definedName name="marcos">#REF!</definedName>
    <definedName name="marcus" localSheetId="4">#REF!</definedName>
    <definedName name="marcus">#REF!</definedName>
    <definedName name="Massa">#REF!</definedName>
    <definedName name="mASTER" localSheetId="4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STE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mat">#REF!</definedName>
    <definedName name="MATBET" localSheetId="4">#REF!</definedName>
    <definedName name="MATBET">#REF!</definedName>
    <definedName name="MATERIAIS" localSheetId="4">#REF!</definedName>
    <definedName name="MATERIAIS">#REF!</definedName>
    <definedName name="MATERIAL" localSheetId="4">#REF!</definedName>
    <definedName name="MATERIAL">#REF!</definedName>
    <definedName name="material_1">#REF!</definedName>
    <definedName name="material_4">#REF!</definedName>
    <definedName name="material_6">#REF!</definedName>
    <definedName name="material_7">#REF!</definedName>
    <definedName name="material_8">#REF!</definedName>
    <definedName name="material_9">#REF!</definedName>
    <definedName name="MATERIAL_BETUMINOSO">#REF!</definedName>
    <definedName name="MATERIALBETUMINOSO1" localSheetId="4">#REF!</definedName>
    <definedName name="MATERIALBETUMINOSO1">#REF!</definedName>
    <definedName name="MaterialTachaExistente" localSheetId="4">#REF!</definedName>
    <definedName name="MaterialTachaExistente">#REF!</definedName>
    <definedName name="MaterialTachaImplantação" localSheetId="4">#REF!</definedName>
    <definedName name="MaterialTachaImplantação">#REF!</definedName>
    <definedName name="matricula">#REF!</definedName>
    <definedName name="MATRIZ">#REF!</definedName>
    <definedName name="mattubcust" localSheetId="4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ttubcust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MAU">#REF!</definedName>
    <definedName name="Max" hidden="1">COUNTIF(#REF!,"&lt;&gt;0")+3</definedName>
    <definedName name="MB">#REF!</definedName>
    <definedName name="MBF">#REF!</definedName>
    <definedName name="MBQ">#REF!</definedName>
    <definedName name="MBQA">#REF!</definedName>
    <definedName name="MBQT">#REF!</definedName>
    <definedName name="MBR">#REF!</definedName>
    <definedName name="MBUF">#REF!</definedName>
    <definedName name="MBUFW">#REF!</definedName>
    <definedName name="MBUFWA">#REF!</definedName>
    <definedName name="mbuq">#REF!</definedName>
    <definedName name="MBUQW">#REF!</definedName>
    <definedName name="MBUQWA">#REF!</definedName>
    <definedName name="MBV">#REF!</definedName>
    <definedName name="MBV_1">#REF!</definedName>
    <definedName name="MBV_2">#REF!</definedName>
    <definedName name="MBV_3">#REF!</definedName>
    <definedName name="mcm" localSheetId="4" hidden="1">{"Pèrdues i Guanys analític.Català",#N/A,FALSE,"Català";"Pèrdues i G. analític.castellà",#N/A,FALSE,"Castellà"}</definedName>
    <definedName name="mcm" localSheetId="6" hidden="1">{"Pèrdues i Guanys analític.Català",#N/A,FALSE,"Català";"Pèrdues i G. analític.castellà",#N/A,FALSE,"Castellà"}</definedName>
    <definedName name="mcm" hidden="1">{"Pèrdues i Guanys analític.Català",#N/A,FALSE,"Català";"Pèrdues i G. analític.castellà",#N/A,FALSE,"Castellà"}</definedName>
    <definedName name="MD">#REF!</definedName>
    <definedName name="ME">#N/A</definedName>
    <definedName name="ME_1">#REF!</definedName>
    <definedName name="ME_14">#N/A</definedName>
    <definedName name="MED">#REF!</definedName>
    <definedName name="med_13">#REF!</definedName>
    <definedName name="med_42" localSheetId="4">#REF!</definedName>
    <definedName name="med_42">#REF!</definedName>
    <definedName name="medant" localSheetId="4">#REF!</definedName>
    <definedName name="medant">#REF!</definedName>
    <definedName name="MEDD" localSheetId="4">#REF!</definedName>
    <definedName name="MEDD">#REF!</definedName>
    <definedName name="MEDEXP4.1" localSheetId="4" hidden="1">{#N/A,#N/A,FALSE,"ET-CAPA";#N/A,#N/A,FALSE,"ET-PAG1";#N/A,#N/A,FALSE,"ET-PAG2";#N/A,#N/A,FALSE,"ET-PAG3";#N/A,#N/A,FALSE,"ET-PAG4";#N/A,#N/A,FALSE,"ET-PAG5"}</definedName>
    <definedName name="MEDEXP4.1" localSheetId="6" hidden="1">{#N/A,#N/A,FALSE,"ET-CAPA";#N/A,#N/A,FALSE,"ET-PAG1";#N/A,#N/A,FALSE,"ET-PAG2";#N/A,#N/A,FALSE,"ET-PAG3";#N/A,#N/A,FALSE,"ET-PAG4";#N/A,#N/A,FALSE,"ET-PAG5"}</definedName>
    <definedName name="MEDEXP4.1" hidden="1">{#N/A,#N/A,FALSE,"ET-CAPA";#N/A,#N/A,FALSE,"ET-PAG1";#N/A,#N/A,FALSE,"ET-PAG2";#N/A,#N/A,FALSE,"ET-PAG3";#N/A,#N/A,FALSE,"ET-PAG4";#N/A,#N/A,FALSE,"ET-PAG5"}</definedName>
    <definedName name="MEDEXP44" localSheetId="4" hidden="1">{#N/A,#N/A,FALSE,"ET-CAPA";#N/A,#N/A,FALSE,"ET-PAG1";#N/A,#N/A,FALSE,"ET-PAG2";#N/A,#N/A,FALSE,"ET-PAG3";#N/A,#N/A,FALSE,"ET-PAG4";#N/A,#N/A,FALSE,"ET-PAG5"}</definedName>
    <definedName name="MEDEXP44" localSheetId="6" hidden="1">{#N/A,#N/A,FALSE,"ET-CAPA";#N/A,#N/A,FALSE,"ET-PAG1";#N/A,#N/A,FALSE,"ET-PAG2";#N/A,#N/A,FALSE,"ET-PAG3";#N/A,#N/A,FALSE,"ET-PAG4";#N/A,#N/A,FALSE,"ET-PAG5"}</definedName>
    <definedName name="MEDEXP44" hidden="1">{#N/A,#N/A,FALSE,"ET-CAPA";#N/A,#N/A,FALSE,"ET-PAG1";#N/A,#N/A,FALSE,"ET-PAG2";#N/A,#N/A,FALSE,"ET-PAG3";#N/A,#N/A,FALSE,"ET-PAG4";#N/A,#N/A,FALSE,"ET-PAG5"}</definedName>
    <definedName name="MEDICAO">#REF!</definedName>
    <definedName name="Medição">#REF!</definedName>
    <definedName name="MEDICAO_1">#REF!</definedName>
    <definedName name="MEDIÇÃO_1">#REF!</definedName>
    <definedName name="MEDICAO_14">#N/A</definedName>
    <definedName name="MEDIÇÃO_14">#N/A</definedName>
    <definedName name="MEDIÇÃO_2">#REF!</definedName>
    <definedName name="Medição_25">#REF!</definedName>
    <definedName name="Medição_4">#REF!</definedName>
    <definedName name="MEDICAO7">#N/A</definedName>
    <definedName name="Mediçãoo">#REF!</definedName>
    <definedName name="MEDIO">#REF!</definedName>
    <definedName name="MedMês95">#N/A</definedName>
    <definedName name="MEIO_FIO">#REF!</definedName>
    <definedName name="meiofio">#REF!</definedName>
    <definedName name="meiofio_13">#REF!</definedName>
    <definedName name="meiofio_13_19">#REF!</definedName>
    <definedName name="meiofio_13_23">#REF!</definedName>
    <definedName name="meiofio_13_25">#REF!</definedName>
    <definedName name="meiofio_15">#REF!</definedName>
    <definedName name="meiofio_15_13">#REF!</definedName>
    <definedName name="meiofio_15_13_19">#REF!</definedName>
    <definedName name="meiofio_15_13_23">#REF!</definedName>
    <definedName name="meiofio_15_13_25">#REF!</definedName>
    <definedName name="meiofio_15_19">#REF!</definedName>
    <definedName name="meiofio_15_23">#REF!</definedName>
    <definedName name="meiofio_15_25">#REF!</definedName>
    <definedName name="meiofio_19">#REF!</definedName>
    <definedName name="meiofio_23">#REF!</definedName>
    <definedName name="meiofio_24">#REF!</definedName>
    <definedName name="meiofio_24_13">#REF!</definedName>
    <definedName name="meiofio_24_13_19">#REF!</definedName>
    <definedName name="meiofio_24_13_23">#REF!</definedName>
    <definedName name="meiofio_24_13_25">#REF!</definedName>
    <definedName name="meiofio_24_19">#REF!</definedName>
    <definedName name="meiofio_24_23">#REF!</definedName>
    <definedName name="meiofio_24_25">#REF!</definedName>
    <definedName name="meiofio_25">#REF!</definedName>
    <definedName name="Mem.01" localSheetId="4" hidden="1">{"'Plan1 (2)'!$A$5:$F$63"}</definedName>
    <definedName name="Mem.01" localSheetId="6" hidden="1">{"'Plan1 (2)'!$A$5:$F$63"}</definedName>
    <definedName name="Mem.01" hidden="1">{"'Plan1 (2)'!$A$5:$F$63"}</definedName>
    <definedName name="mem.km736">#REF!</definedName>
    <definedName name="memkmf_37">#REF!</definedName>
    <definedName name="memkmf_48">#REF!</definedName>
    <definedName name="memoria">#REF!</definedName>
    <definedName name="MENOR" localSheetId="4">MIN(#REF!,#REF!,#REF!)</definedName>
    <definedName name="MENOR">MIN(#REF!,#REF!,#REF!)</definedName>
    <definedName name="MERDA" localSheetId="4">' Canteiro'!MERDA</definedName>
    <definedName name="MERDA" localSheetId="6">'Adm Local'!MERDA</definedName>
    <definedName name="MERDA">[0]!MERDA</definedName>
    <definedName name="MERDA_2">#N/A</definedName>
    <definedName name="MERDA_25" localSheetId="4">' Canteiro'!MERDA_25</definedName>
    <definedName name="MERDA_25" localSheetId="6">'Adm Local'!MERDA_25</definedName>
    <definedName name="MERDA_25">[0]!MERDA_25</definedName>
    <definedName name="MERDA_4">#N/A</definedName>
    <definedName name="merito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S">#REF!</definedName>
    <definedName name="mês">#REF!</definedName>
    <definedName name="mês_6">#REF!</definedName>
    <definedName name="MesCalc" localSheetId="4">#REF!</definedName>
    <definedName name="MesCalc">#REF!</definedName>
    <definedName name="Meses" localSheetId="4">#REF!,#REF!,#REF!,#REF!,#REF!,#REF!,#REF!,#REF!,#REF!,#REF!,#REF!,#REF!</definedName>
    <definedName name="Meses">#REF!,#REF!,#REF!,#REF!,#REF!,#REF!,#REF!,#REF!,#REF!,#REF!,#REF!,#REF!</definedName>
    <definedName name="MesNegociado">#REF!</definedName>
    <definedName name="mesoestrutura">#REF!</definedName>
    <definedName name="mesoestrutura_1">#REF!</definedName>
    <definedName name="mesoestrutura_2">#REF!</definedName>
    <definedName name="mesoestrutura_3">#REF!</definedName>
    <definedName name="mesoestrutura_4">#REF!</definedName>
    <definedName name="Meu">#REF!</definedName>
    <definedName name="MEWarning" hidden="1">1</definedName>
    <definedName name="MF">#REF!</definedName>
    <definedName name="Micro">#REF!</definedName>
    <definedName name="MICRO_Adir">OFFSET(#REF!,0,COLUMN(#REF!)-1,COUNTA(#REF!),1)</definedName>
    <definedName name="MICRO_Aesq">OFFSET(#REF!,0,COLUMN(#REF!)-1,COUNTA(#REF!),1)</definedName>
    <definedName name="MICRO_pista">OFFSET(#REF!,0,MATCH(#REF!,#REF!,0)-1,COUNTA(#REF!),1)</definedName>
    <definedName name="MINPGPELE" localSheetId="4">#REF!</definedName>
    <definedName name="MINPGPELE">#REF!</definedName>
    <definedName name="MINPGPMEC">#REF!</definedName>
    <definedName name="misbetbet">#REF!</definedName>
    <definedName name="misbetbet_13">#REF!</definedName>
    <definedName name="misbetbet_13_19">#REF!</definedName>
    <definedName name="misbetbet_13_23">#REF!</definedName>
    <definedName name="misbetbet_13_25">#REF!</definedName>
    <definedName name="misbetbet_15">#REF!</definedName>
    <definedName name="misbetbet_15_13">#REF!</definedName>
    <definedName name="misbetbet_15_13_19">#REF!</definedName>
    <definedName name="misbetbet_15_13_23">#REF!</definedName>
    <definedName name="misbetbet_15_13_25">#REF!</definedName>
    <definedName name="misbetbet_15_13_26">#REF!</definedName>
    <definedName name="misbetbet_15_19">#REF!</definedName>
    <definedName name="misbetbet_15_23">#REF!</definedName>
    <definedName name="misbetbet_15_25">#REF!</definedName>
    <definedName name="misbetbet_15_26">#REF!</definedName>
    <definedName name="misbetbet_19">#REF!</definedName>
    <definedName name="misbetbet_23">#REF!</definedName>
    <definedName name="misbetbet_24">#REF!</definedName>
    <definedName name="misbetbet_24_13">#REF!</definedName>
    <definedName name="misbetbet_24_13_19">#REF!</definedName>
    <definedName name="misbetbet_24_13_23">#REF!</definedName>
    <definedName name="misbetbet_24_13_25">#REF!</definedName>
    <definedName name="misbetbet_24_13_26">#REF!</definedName>
    <definedName name="misbetbet_24_19">#REF!</definedName>
    <definedName name="misbetbet_24_23">#REF!</definedName>
    <definedName name="misbetbet_24_25">#REF!</definedName>
    <definedName name="misbetbet_24_26">#REF!</definedName>
    <definedName name="misbetbet_25">#REF!</definedName>
    <definedName name="misbetusifri">#REF!</definedName>
    <definedName name="misbetusifri_13">#REF!</definedName>
    <definedName name="misbetusifri_13_19">#REF!</definedName>
    <definedName name="misbetusifri_13_23">#REF!</definedName>
    <definedName name="misbetusifri_13_25">#REF!</definedName>
    <definedName name="misbetusifri_13_26">#REF!</definedName>
    <definedName name="misbetusifri_15">#REF!</definedName>
    <definedName name="misbetusifri_15_13">#REF!</definedName>
    <definedName name="misbetusifri_15_13_19">#REF!</definedName>
    <definedName name="misbetusifri_15_13_23">#REF!</definedName>
    <definedName name="misbetusifri_15_13_25">#REF!</definedName>
    <definedName name="misbetusifri_15_13_26">#REF!</definedName>
    <definedName name="misbetusifri_15_19">#REF!</definedName>
    <definedName name="misbetusifri_15_23">#REF!</definedName>
    <definedName name="misbetusifri_15_25">#REF!</definedName>
    <definedName name="misbetusifri_15_26">#REF!</definedName>
    <definedName name="misbetusifri_19">#REF!</definedName>
    <definedName name="misbetusifri_23">#REF!</definedName>
    <definedName name="misbetusifri_24">#REF!</definedName>
    <definedName name="misbetusifri_24_13">#REF!</definedName>
    <definedName name="misbetusifri_24_13_19">#REF!</definedName>
    <definedName name="misbetusifri_24_13_23">#REF!</definedName>
    <definedName name="misbetusifri_24_13_25">#REF!</definedName>
    <definedName name="misbetusifri_24_13_26">#REF!</definedName>
    <definedName name="misbetusifri_24_19">#REF!</definedName>
    <definedName name="misbetusifri_24_23">#REF!</definedName>
    <definedName name="misbetusifri_24_25">#REF!</definedName>
    <definedName name="misbetusifri_24_26">#REF!</definedName>
    <definedName name="misbetusifri_25">#REF!</definedName>
    <definedName name="misbetusifri_26">#REF!</definedName>
    <definedName name="misbetusique">#REF!</definedName>
    <definedName name="misbetusique_13">#REF!</definedName>
    <definedName name="misbetusique_13_19">#REF!</definedName>
    <definedName name="misbetusique_13_23">#REF!</definedName>
    <definedName name="misbetusique_13_25">#REF!</definedName>
    <definedName name="misbetusique_13_26">#REF!</definedName>
    <definedName name="misbetusique_15">#REF!</definedName>
    <definedName name="misbetusique_15_13">#REF!</definedName>
    <definedName name="misbetusique_15_13_19">#REF!</definedName>
    <definedName name="misbetusique_15_13_23">#REF!</definedName>
    <definedName name="misbetusique_15_13_25">#REF!</definedName>
    <definedName name="misbetusique_15_13_26">#REF!</definedName>
    <definedName name="misbetusique_15_19">#REF!</definedName>
    <definedName name="misbetusique_15_23">#REF!</definedName>
    <definedName name="misbetusique_15_25">#REF!</definedName>
    <definedName name="misbetusique_15_26">#REF!</definedName>
    <definedName name="misbetusique_19">#REF!</definedName>
    <definedName name="misbetusique_23">#REF!</definedName>
    <definedName name="misbetusique_24">#REF!</definedName>
    <definedName name="misbetusique_24_13">#REF!</definedName>
    <definedName name="misbetusique_24_13_19">#REF!</definedName>
    <definedName name="misbetusique_24_13_23">#REF!</definedName>
    <definedName name="misbetusique_24_13_25">#REF!</definedName>
    <definedName name="misbetusique_24_13_26">#REF!</definedName>
    <definedName name="misbetusique_24_19">#REF!</definedName>
    <definedName name="misbetusique_24_23">#REF!</definedName>
    <definedName name="misbetusique_24_25">#REF!</definedName>
    <definedName name="misbetusique_24_26">#REF!</definedName>
    <definedName name="misbetusique_25">#REF!</definedName>
    <definedName name="misbetusique_26">#REF!</definedName>
    <definedName name="MIX" localSheetId="4">#REF!</definedName>
    <definedName name="MIX">#REF!</definedName>
    <definedName name="MM">#N/A</definedName>
    <definedName name="MmExcelLinker_EE5A7560_5BCD_4DA7_9AF5_817E34D07ED5" localSheetId="4">[0]!cronograma #REF!</definedName>
    <definedName name="MmExcelLinker_EE5A7560_5BCD_4DA7_9AF5_817E34D07ED5" localSheetId="6">'Adm Local'!cronograma #REF!</definedName>
    <definedName name="MmExcelLinker_EE5A7560_5BCD_4DA7_9AF5_817E34D07ED5">[0]!cronograma #REF!</definedName>
    <definedName name="mmm" localSheetId="4">#REF!</definedName>
    <definedName name="mmm">#REF!</definedName>
    <definedName name="mmm_19" localSheetId="4">#REF!</definedName>
    <definedName name="mmm_19">#REF!</definedName>
    <definedName name="mmm_20" localSheetId="4">#REF!</definedName>
    <definedName name="mmm_20">#REF!</definedName>
    <definedName name="mmm_23" localSheetId="4">#REF!</definedName>
    <definedName name="mmm_23">#REF!</definedName>
    <definedName name="mmm_25" localSheetId="4">#REF!</definedName>
    <definedName name="mmm_25">#REF!</definedName>
    <definedName name="mmmm" localSheetId="4">#REF!</definedName>
    <definedName name="mmmm">#REF!</definedName>
    <definedName name="mmmm_10" localSheetId="4">#REF!</definedName>
    <definedName name="mmmm_10">#REF!</definedName>
    <definedName name="mmmm_19" localSheetId="4">#REF!</definedName>
    <definedName name="mmmm_19">#REF!</definedName>
    <definedName name="mmmm_20">#REF!</definedName>
    <definedName name="mmmm_23">#REF!</definedName>
    <definedName name="mmmm_25">#REF!</definedName>
    <definedName name="mmmmm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" localSheetId="4" hidden="1">#REF!</definedName>
    <definedName name="MO" hidden="1">#REF!</definedName>
    <definedName name="Mob" localSheetId="4" hidden="1">#REF!</definedName>
    <definedName name="Mob" hidden="1">#REF!</definedName>
    <definedName name="mobilização">#REF!</definedName>
    <definedName name="mod1.ext" localSheetId="4">' Canteiro'!mod1.ext</definedName>
    <definedName name="mod1.ext" localSheetId="6">'Adm Local'!mod1.ext</definedName>
    <definedName name="mod1.ext">[0]!mod1.ext</definedName>
    <definedName name="mod1.ext_38" localSheetId="4">' Canteiro'!mod1.ext_38</definedName>
    <definedName name="mod1.ext_38" localSheetId="6">'Adm Local'!mod1.ext_38</definedName>
    <definedName name="mod1.ext_38">[0]!mod1.ext_38</definedName>
    <definedName name="Modelo" localSheetId="4" hidden="1">#REF!</definedName>
    <definedName name="Modelo" hidden="1">#REF!</definedName>
    <definedName name="MODEXT">#REF!</definedName>
    <definedName name="MODULO1.CURTO">#REF!</definedName>
    <definedName name="modulo1.extenso" localSheetId="4">#REF!</definedName>
    <definedName name="modulo1.extenso">#REF!</definedName>
    <definedName name="módulo1.Extenso">#N/A</definedName>
    <definedName name="módulo1.Extenso_1" localSheetId="4">' Canteiro'!módulo1.Extenso_1</definedName>
    <definedName name="módulo1.Extenso_1" localSheetId="6">'Adm Local'!módulo1.Extenso_1</definedName>
    <definedName name="módulo1.Extenso_1">[0]!módulo1.Extenso_1</definedName>
    <definedName name="módulo1.Extenso_10" localSheetId="4">' Canteiro'!módulo1.Extenso_10</definedName>
    <definedName name="módulo1.Extenso_10" localSheetId="6">'Adm Local'!módulo1.Extenso_10</definedName>
    <definedName name="módulo1.Extenso_10">[0]!módulo1.Extenso_10</definedName>
    <definedName name="módulo1.Extenso_12" localSheetId="4">' Canteiro'!módulo1.Extenso_12</definedName>
    <definedName name="módulo1.Extenso_12" localSheetId="6">'Adm Local'!módulo1.Extenso_12</definedName>
    <definedName name="módulo1.Extenso_12">[0]!módulo1.Extenso_12</definedName>
    <definedName name="módulo1.Extenso_13" localSheetId="4">' Canteiro'!módulo1.Extenso_13</definedName>
    <definedName name="módulo1.Extenso_13" localSheetId="6">'Adm Local'!módulo1.Extenso_13</definedName>
    <definedName name="módulo1.Extenso_13">[0]!módulo1.Extenso_13</definedName>
    <definedName name="módulo1.Extenso_14" localSheetId="4">' Canteiro'!módulo1.Extenso_14</definedName>
    <definedName name="módulo1.Extenso_14" localSheetId="6">'Adm Local'!módulo1.Extenso_14</definedName>
    <definedName name="módulo1.Extenso_14">[0]!módulo1.Extenso_14</definedName>
    <definedName name="módulo1.Extenso_19" localSheetId="4">' Canteiro'!módulo1.Extenso_19</definedName>
    <definedName name="módulo1.Extenso_19" localSheetId="6">'Adm Local'!módulo1.Extenso_19</definedName>
    <definedName name="módulo1.Extenso_19">[0]!módulo1.Extenso_19</definedName>
    <definedName name="módulo1.Extenso_2" localSheetId="4">' Canteiro'!módulo1.Extenso_2</definedName>
    <definedName name="módulo1.Extenso_2" localSheetId="6">'Adm Local'!módulo1.Extenso_2</definedName>
    <definedName name="módulo1.Extenso_2">[0]!módulo1.Extenso_2</definedName>
    <definedName name="módulo1.Extenso_20">#N/A</definedName>
    <definedName name="módulo1.Extenso_21" localSheetId="4">' Canteiro'!módulo1.Extenso_21</definedName>
    <definedName name="módulo1.Extenso_21" localSheetId="6">'Adm Local'!módulo1.Extenso_21</definedName>
    <definedName name="módulo1.Extenso_21">[0]!módulo1.Extenso_21</definedName>
    <definedName name="módulo1.Extenso_22" localSheetId="4">' Canteiro'!módulo1.Extenso_22</definedName>
    <definedName name="módulo1.Extenso_22" localSheetId="6">'Adm Local'!módulo1.Extenso_22</definedName>
    <definedName name="módulo1.Extenso_22">[0]!módulo1.Extenso_22</definedName>
    <definedName name="módulo1.Extenso_23" localSheetId="4">' Canteiro'!módulo1.Extenso_23</definedName>
    <definedName name="módulo1.Extenso_23" localSheetId="6">'Adm Local'!módulo1.Extenso_23</definedName>
    <definedName name="módulo1.Extenso_23">[0]!módulo1.Extenso_23</definedName>
    <definedName name="módulo1.Extenso_24" localSheetId="4">' Canteiro'!módulo1.Extenso_24</definedName>
    <definedName name="módulo1.Extenso_24" localSheetId="6">'Adm Local'!módulo1.Extenso_24</definedName>
    <definedName name="módulo1.Extenso_24">[0]!módulo1.Extenso_24</definedName>
    <definedName name="módulo1.Extenso_25" localSheetId="4">' Canteiro'!módulo1.Extenso_25</definedName>
    <definedName name="módulo1.Extenso_25" localSheetId="6">'Adm Local'!módulo1.Extenso_25</definedName>
    <definedName name="módulo1.Extenso_25">[0]!módulo1.Extenso_25</definedName>
    <definedName name="módulo1.Extenso_26" localSheetId="4">' Canteiro'!módulo1.Extenso_26</definedName>
    <definedName name="módulo1.Extenso_26" localSheetId="6">'Adm Local'!módulo1.Extenso_26</definedName>
    <definedName name="módulo1.Extenso_26">[0]!módulo1.Extenso_26</definedName>
    <definedName name="módulo1.Extenso_27" localSheetId="4">' Canteiro'!módulo1.Extenso_27</definedName>
    <definedName name="módulo1.Extenso_27" localSheetId="6">'Adm Local'!módulo1.Extenso_27</definedName>
    <definedName name="módulo1.Extenso_27">[0]!módulo1.Extenso_27</definedName>
    <definedName name="módulo1.Extenso_28" localSheetId="4">' Canteiro'!módulo1.Extenso_28</definedName>
    <definedName name="módulo1.Extenso_28" localSheetId="6">'Adm Local'!módulo1.Extenso_28</definedName>
    <definedName name="módulo1.Extenso_28">[0]!módulo1.Extenso_28</definedName>
    <definedName name="módulo1.Extenso_29" localSheetId="4">' Canteiro'!módulo1.Extenso_29</definedName>
    <definedName name="módulo1.Extenso_29" localSheetId="6">'Adm Local'!módulo1.Extenso_29</definedName>
    <definedName name="módulo1.Extenso_29">[0]!módulo1.Extenso_29</definedName>
    <definedName name="módulo1.Extenso_3" localSheetId="4">' Canteiro'!módulo1.Extenso_3</definedName>
    <definedName name="módulo1.Extenso_3" localSheetId="6">'Adm Local'!módulo1.Extenso_3</definedName>
    <definedName name="módulo1.Extenso_3">[0]!módulo1.Extenso_3</definedName>
    <definedName name="módulo1.Extenso_30" localSheetId="4">' Canteiro'!módulo1.Extenso_30</definedName>
    <definedName name="módulo1.Extenso_30" localSheetId="6">'Adm Local'!módulo1.Extenso_30</definedName>
    <definedName name="módulo1.Extenso_30">[0]!módulo1.Extenso_30</definedName>
    <definedName name="módulo1.Extenso_31" localSheetId="4">' Canteiro'!módulo1.Extenso_31</definedName>
    <definedName name="módulo1.Extenso_31" localSheetId="6">'Adm Local'!módulo1.Extenso_31</definedName>
    <definedName name="módulo1.Extenso_31">[0]!módulo1.Extenso_31</definedName>
    <definedName name="módulo1.Extenso_32" localSheetId="4">' Canteiro'!módulo1.Extenso_32</definedName>
    <definedName name="módulo1.Extenso_32" localSheetId="6">'Adm Local'!módulo1.Extenso_32</definedName>
    <definedName name="módulo1.Extenso_32">[0]!módulo1.Extenso_32</definedName>
    <definedName name="módulo1.Extenso_33" localSheetId="4">' Canteiro'!módulo1.Extenso_33</definedName>
    <definedName name="módulo1.Extenso_33" localSheetId="6">'Adm Local'!módulo1.Extenso_33</definedName>
    <definedName name="módulo1.Extenso_33">[0]!módulo1.Extenso_33</definedName>
    <definedName name="módulo1.Extenso_34" localSheetId="4">' Canteiro'!módulo1.Extenso_34</definedName>
    <definedName name="módulo1.Extenso_34" localSheetId="6">'Adm Local'!módulo1.Extenso_34</definedName>
    <definedName name="módulo1.Extenso_34">[0]!módulo1.Extenso_34</definedName>
    <definedName name="módulo1.Extenso_35" localSheetId="4">' Canteiro'!módulo1.Extenso_35</definedName>
    <definedName name="módulo1.Extenso_35" localSheetId="6">'Adm Local'!módulo1.Extenso_35</definedName>
    <definedName name="módulo1.Extenso_35">[0]!módulo1.Extenso_35</definedName>
    <definedName name="módulo1.Extenso_36" localSheetId="4">' Canteiro'!módulo1.Extenso_36</definedName>
    <definedName name="módulo1.Extenso_36" localSheetId="6">'Adm Local'!módulo1.Extenso_36</definedName>
    <definedName name="módulo1.Extenso_36">[0]!módulo1.Extenso_36</definedName>
    <definedName name="módulo1.Extenso_37" localSheetId="4">' Canteiro'!módulo1.Extenso_37</definedName>
    <definedName name="módulo1.Extenso_37" localSheetId="6">'Adm Local'!módulo1.Extenso_37</definedName>
    <definedName name="módulo1.Extenso_37">[0]!módulo1.Extenso_37</definedName>
    <definedName name="módulo1.Extenso_38" localSheetId="4">' Canteiro'!módulo1.Extenso_38</definedName>
    <definedName name="módulo1.Extenso_38" localSheetId="6">'Adm Local'!módulo1.Extenso_38</definedName>
    <definedName name="módulo1.Extenso_38">[0]!módulo1.Extenso_38</definedName>
    <definedName name="módulo1.Extenso_39" localSheetId="4">' Canteiro'!módulo1.Extenso_39</definedName>
    <definedName name="módulo1.Extenso_39" localSheetId="6">'Adm Local'!módulo1.Extenso_39</definedName>
    <definedName name="módulo1.Extenso_39">[0]!módulo1.Extenso_39</definedName>
    <definedName name="módulo1.Extenso_4" localSheetId="4">' Canteiro'!módulo1.Extenso_4</definedName>
    <definedName name="módulo1.Extenso_4" localSheetId="6">'Adm Local'!módulo1.Extenso_4</definedName>
    <definedName name="módulo1.Extenso_4">[0]!módulo1.Extenso_4</definedName>
    <definedName name="módulo1.Extenso_40" localSheetId="4">' Canteiro'!módulo1.Extenso_40</definedName>
    <definedName name="módulo1.Extenso_40" localSheetId="6">'Adm Local'!módulo1.Extenso_40</definedName>
    <definedName name="módulo1.Extenso_40">[0]!módulo1.Extenso_40</definedName>
    <definedName name="módulo1.Extenso_41" localSheetId="4">' Canteiro'!módulo1.Extenso_41</definedName>
    <definedName name="módulo1.Extenso_41" localSheetId="6">'Adm Local'!módulo1.Extenso_41</definedName>
    <definedName name="módulo1.Extenso_41">[0]!módulo1.Extenso_41</definedName>
    <definedName name="módulo1.Extenso_42" localSheetId="4">' Canteiro'!módulo1.Extenso_42</definedName>
    <definedName name="módulo1.Extenso_42" localSheetId="6">'Adm Local'!módulo1.Extenso_42</definedName>
    <definedName name="módulo1.Extenso_42">[0]!módulo1.Extenso_42</definedName>
    <definedName name="módulo1.Extenso_43" localSheetId="4">' Canteiro'!módulo1.Extenso_43</definedName>
    <definedName name="módulo1.Extenso_43" localSheetId="6">'Adm Local'!módulo1.Extenso_43</definedName>
    <definedName name="módulo1.Extenso_43">[0]!módulo1.Extenso_43</definedName>
    <definedName name="módulo1.Extenso_44" localSheetId="4">' Canteiro'!módulo1.Extenso_44</definedName>
    <definedName name="módulo1.Extenso_44" localSheetId="6">'Adm Local'!módulo1.Extenso_44</definedName>
    <definedName name="módulo1.Extenso_44">[0]!módulo1.Extenso_44</definedName>
    <definedName name="módulo1.Extenso_45" localSheetId="4">' Canteiro'!módulo1.Extenso_45</definedName>
    <definedName name="módulo1.Extenso_45" localSheetId="6">'Adm Local'!módulo1.Extenso_45</definedName>
    <definedName name="módulo1.Extenso_45">[0]!módulo1.Extenso_45</definedName>
    <definedName name="módulo1.Extenso_46" localSheetId="4">' Canteiro'!módulo1.Extenso_46</definedName>
    <definedName name="módulo1.Extenso_46" localSheetId="6">'Adm Local'!módulo1.Extenso_46</definedName>
    <definedName name="módulo1.Extenso_46">[0]!módulo1.Extenso_46</definedName>
    <definedName name="módulo1.Extenso_47" localSheetId="4">' Canteiro'!módulo1.Extenso_47</definedName>
    <definedName name="módulo1.Extenso_47" localSheetId="6">'Adm Local'!módulo1.Extenso_47</definedName>
    <definedName name="módulo1.Extenso_47">[0]!módulo1.Extenso_47</definedName>
    <definedName name="módulo1.Extenso_48" localSheetId="4">' Canteiro'!módulo1.Extenso_48</definedName>
    <definedName name="módulo1.Extenso_48" localSheetId="6">'Adm Local'!módulo1.Extenso_48</definedName>
    <definedName name="módulo1.Extenso_48">[0]!módulo1.Extenso_48</definedName>
    <definedName name="módulo1.Extenso_5" localSheetId="4">' Canteiro'!módulo1.Extenso_5</definedName>
    <definedName name="módulo1.Extenso_5" localSheetId="6">'Adm Local'!módulo1.Extenso_5</definedName>
    <definedName name="módulo1.Extenso_5">[0]!módulo1.Extenso_5</definedName>
    <definedName name="módulo1.Extenso_51" localSheetId="4">' Canteiro'!módulo1.Extenso_51</definedName>
    <definedName name="módulo1.Extenso_51" localSheetId="6">'Adm Local'!módulo1.Extenso_51</definedName>
    <definedName name="módulo1.Extenso_51">[0]!módulo1.Extenso_51</definedName>
    <definedName name="módulo1.Extenso_52" localSheetId="4">' Canteiro'!módulo1.Extenso_52</definedName>
    <definedName name="módulo1.Extenso_52" localSheetId="6">'Adm Local'!módulo1.Extenso_52</definedName>
    <definedName name="módulo1.Extenso_52">[0]!módulo1.Extenso_52</definedName>
    <definedName name="módulo1.Extenso_53" localSheetId="4">' Canteiro'!módulo1.Extenso_53</definedName>
    <definedName name="módulo1.Extenso_53" localSheetId="6">'Adm Local'!módulo1.Extenso_53</definedName>
    <definedName name="módulo1.Extenso_53">[0]!módulo1.Extenso_53</definedName>
    <definedName name="módulo1.Extenso_54" localSheetId="4">' Canteiro'!módulo1.Extenso_54</definedName>
    <definedName name="módulo1.Extenso_54" localSheetId="6">'Adm Local'!módulo1.Extenso_54</definedName>
    <definedName name="módulo1.Extenso_54">[0]!módulo1.Extenso_54</definedName>
    <definedName name="módulo1.Extenso_55" localSheetId="4">' Canteiro'!módulo1.Extenso_55</definedName>
    <definedName name="módulo1.Extenso_55" localSheetId="6">'Adm Local'!módulo1.Extenso_55</definedName>
    <definedName name="módulo1.Extenso_55">[0]!módulo1.Extenso_55</definedName>
    <definedName name="módulo1.Extenso_56" localSheetId="4">' Canteiro'!módulo1.Extenso_56</definedName>
    <definedName name="módulo1.Extenso_56" localSheetId="6">'Adm Local'!módulo1.Extenso_56</definedName>
    <definedName name="módulo1.Extenso_56">[0]!módulo1.Extenso_56</definedName>
    <definedName name="módulo1.Extenso_57" localSheetId="4">' Canteiro'!módulo1.Extenso_57</definedName>
    <definedName name="módulo1.Extenso_57" localSheetId="6">'Adm Local'!módulo1.Extenso_57</definedName>
    <definedName name="módulo1.Extenso_57">[0]!módulo1.Extenso_57</definedName>
    <definedName name="módulo1.Extenso_58" localSheetId="4">' Canteiro'!módulo1.Extenso_58</definedName>
    <definedName name="módulo1.Extenso_58" localSheetId="6">'Adm Local'!módulo1.Extenso_58</definedName>
    <definedName name="módulo1.Extenso_58">[0]!módulo1.Extenso_58</definedName>
    <definedName name="módulo1.Extenso_59" localSheetId="4">' Canteiro'!módulo1.Extenso_59</definedName>
    <definedName name="módulo1.Extenso_59" localSheetId="6">'Adm Local'!módulo1.Extenso_59</definedName>
    <definedName name="módulo1.Extenso_59">[0]!módulo1.Extenso_59</definedName>
    <definedName name="módulo1.Extenso_6" localSheetId="4">' Canteiro'!módulo1.Extenso_6</definedName>
    <definedName name="módulo1.Extenso_6" localSheetId="6">'Adm Local'!módulo1.Extenso_6</definedName>
    <definedName name="módulo1.Extenso_6">[0]!módulo1.Extenso_6</definedName>
    <definedName name="módulo1.Extenso_60" localSheetId="4">' Canteiro'!módulo1.Extenso_60</definedName>
    <definedName name="módulo1.Extenso_60" localSheetId="6">'Adm Local'!módulo1.Extenso_60</definedName>
    <definedName name="módulo1.Extenso_60">[0]!módulo1.Extenso_60</definedName>
    <definedName name="módulo1.Extenso_61" localSheetId="4">' Canteiro'!módulo1.Extenso_61</definedName>
    <definedName name="módulo1.Extenso_61" localSheetId="6">'Adm Local'!módulo1.Extenso_61</definedName>
    <definedName name="módulo1.Extenso_61">[0]!módulo1.Extenso_61</definedName>
    <definedName name="módulo1.Extenso_62" localSheetId="4">' Canteiro'!módulo1.Extenso_62</definedName>
    <definedName name="módulo1.Extenso_62" localSheetId="6">'Adm Local'!módulo1.Extenso_62</definedName>
    <definedName name="módulo1.Extenso_62">[0]!módulo1.Extenso_62</definedName>
    <definedName name="módulo1.Extenso_63" localSheetId="4">' Canteiro'!módulo1.Extenso_63</definedName>
    <definedName name="módulo1.Extenso_63" localSheetId="6">'Adm Local'!módulo1.Extenso_63</definedName>
    <definedName name="módulo1.Extenso_63">[0]!módulo1.Extenso_63</definedName>
    <definedName name="módulo1.Extenso_64" localSheetId="4">' Canteiro'!módulo1.Extenso_64</definedName>
    <definedName name="módulo1.Extenso_64" localSheetId="6">'Adm Local'!módulo1.Extenso_64</definedName>
    <definedName name="módulo1.Extenso_64">[0]!módulo1.Extenso_64</definedName>
    <definedName name="módulo1.Extenso_65" localSheetId="4">' Canteiro'!módulo1.Extenso_65</definedName>
    <definedName name="módulo1.Extenso_65" localSheetId="6">'Adm Local'!módulo1.Extenso_65</definedName>
    <definedName name="módulo1.Extenso_65">[0]!módulo1.Extenso_65</definedName>
    <definedName name="módulo1.Extenso_66" localSheetId="4">' Canteiro'!módulo1.Extenso_66</definedName>
    <definedName name="módulo1.Extenso_66" localSheetId="6">'Adm Local'!módulo1.Extenso_66</definedName>
    <definedName name="módulo1.Extenso_66">[0]!módulo1.Extenso_66</definedName>
    <definedName name="módulo1.Extenso_67" localSheetId="4">' Canteiro'!módulo1.Extenso_67</definedName>
    <definedName name="módulo1.Extenso_67" localSheetId="6">'Adm Local'!módulo1.Extenso_67</definedName>
    <definedName name="módulo1.Extenso_67">[0]!módulo1.Extenso_67</definedName>
    <definedName name="módulo1.Extenso_68" localSheetId="4">' Canteiro'!módulo1.Extenso_68</definedName>
    <definedName name="módulo1.Extenso_68" localSheetId="6">'Adm Local'!módulo1.Extenso_68</definedName>
    <definedName name="módulo1.Extenso_68">[0]!módulo1.Extenso_68</definedName>
    <definedName name="módulo1.Extenso_69" localSheetId="4">' Canteiro'!módulo1.Extenso_69</definedName>
    <definedName name="módulo1.Extenso_69" localSheetId="6">'Adm Local'!módulo1.Extenso_69</definedName>
    <definedName name="módulo1.Extenso_69">[0]!módulo1.Extenso_69</definedName>
    <definedName name="módulo1.Extenso_7" localSheetId="4">' Canteiro'!módulo1.Extenso_7</definedName>
    <definedName name="módulo1.Extenso_7" localSheetId="6">'Adm Local'!módulo1.Extenso_7</definedName>
    <definedName name="módulo1.Extenso_7">[0]!módulo1.Extenso_7</definedName>
    <definedName name="módulo1.Extenso_70" localSheetId="4">' Canteiro'!módulo1.Extenso_70</definedName>
    <definedName name="módulo1.Extenso_70" localSheetId="6">'Adm Local'!módulo1.Extenso_70</definedName>
    <definedName name="módulo1.Extenso_70">[0]!módulo1.Extenso_70</definedName>
    <definedName name="módulo1.Extenso_71" localSheetId="4">' Canteiro'!módulo1.Extenso_71</definedName>
    <definedName name="módulo1.Extenso_71" localSheetId="6">'Adm Local'!módulo1.Extenso_71</definedName>
    <definedName name="módulo1.Extenso_71">[0]!módulo1.Extenso_71</definedName>
    <definedName name="módulo1.Extenso_72" localSheetId="4">' Canteiro'!módulo1.Extenso_72</definedName>
    <definedName name="módulo1.Extenso_72" localSheetId="6">'Adm Local'!módulo1.Extenso_72</definedName>
    <definedName name="módulo1.Extenso_72">[0]!módulo1.Extenso_72</definedName>
    <definedName name="módulo1.Extenso_8" localSheetId="4">' Canteiro'!módulo1.Extenso_8</definedName>
    <definedName name="módulo1.Extenso_8" localSheetId="6">'Adm Local'!módulo1.Extenso_8</definedName>
    <definedName name="módulo1.Extenso_8">[0]!módulo1.Extenso_8</definedName>
    <definedName name="módulo1.Extenso_9" localSheetId="4">' Canteiro'!módulo1.Extenso_9</definedName>
    <definedName name="módulo1.Extenso_9" localSheetId="6">'Adm Local'!módulo1.Extenso_9</definedName>
    <definedName name="módulo1.Extenso_9">[0]!módulo1.Extenso_9</definedName>
    <definedName name="módulo1_Extenso">NA()</definedName>
    <definedName name="módulo1_Extenso_36">NA()</definedName>
    <definedName name="módulo1_Extenso_42">NA()</definedName>
    <definedName name="módulo1_Extenso_44">NA()</definedName>
    <definedName name="módulo1_Extenso_5">NA()</definedName>
    <definedName name="módulo1_Extenso_6">NA()</definedName>
    <definedName name="Moeda" localSheetId="4">#REF!</definedName>
    <definedName name="Moeda">#REF!</definedName>
    <definedName name="MoedaVal" localSheetId="4">#REF!</definedName>
    <definedName name="MoedaVal">#REF!</definedName>
    <definedName name="mon">#REF!</definedName>
    <definedName name="MOV_TERR_EMISS3_S" localSheetId="4">#REF!</definedName>
    <definedName name="MOV_TERR_EMISS3_S">#REF!</definedName>
    <definedName name="MOV_TERRA" localSheetId="4">#REF!</definedName>
    <definedName name="MOV_TERRA">#REF!</definedName>
    <definedName name="MOV_TERRA_EMISS" localSheetId="4">#REF!</definedName>
    <definedName name="MOV_TERRA_EMISS">#REF!</definedName>
    <definedName name="MOV_TERRA_EMISS2">#REF!</definedName>
    <definedName name="MP" localSheetId="4" hidden="1">#REF!</definedName>
    <definedName name="MP" hidden="1">#REF!</definedName>
    <definedName name="MSICRO">#REF!</definedName>
    <definedName name="MSICRO_1">#REF!</definedName>
    <definedName name="MT">#REF!</definedName>
    <definedName name="MT__DEPARTAMENTO_NACIONAL_DE_ESTRADAS_DE_RODAGEM" localSheetId="4">#REF!</definedName>
    <definedName name="MT__DEPARTAMENTO_NACIONAL_DE_ESTRADAS_DE_RODAGEM">#REF!</definedName>
    <definedName name="N" localSheetId="4">#REF!</definedName>
    <definedName name="N">#REF!</definedName>
    <definedName name="N." localSheetId="4">#REF!</definedName>
    <definedName name="N.">#REF!</definedName>
    <definedName name="N..">#REF!</definedName>
    <definedName name="N_Buzinotes">14</definedName>
    <definedName name="N_faixas_Percent">OFFSET(#REF!,0,MATCH(#REF!,#REF!,0)-1,COUNTA(#REF!),1)</definedName>
    <definedName name="n_preLajes">22</definedName>
    <definedName name="NãoSeAplica" localSheetId="4">#REF!</definedName>
    <definedName name="NãoSeAplica">#REF!</definedName>
    <definedName name="NãoseaplicaDescida">#REF!</definedName>
    <definedName name="NãoseaplicaEntrada">#REF!</definedName>
    <definedName name="NãoseaplicaMeioFio">#REF!</definedName>
    <definedName name="NãoseaplicaOAC">#REF!</definedName>
    <definedName name="NãoseaplicaSarjeta">#REF!</definedName>
    <definedName name="NãoseaplicaValeta">#REF!</definedName>
    <definedName name="Natal">#N/A</definedName>
    <definedName name="NATUREZA">#REF!</definedName>
    <definedName name="NColunas">#REF!</definedName>
    <definedName name="nEstacas_BlocoE1">10</definedName>
    <definedName name="nEstacas_BlocoE2">6</definedName>
    <definedName name="nEstacas_BlocoPort">12</definedName>
    <definedName name="NLEq" hidden="1">4</definedName>
    <definedName name="NLinhasPagina">#REF!</definedName>
    <definedName name="NLinhasRodape">#REF!</definedName>
    <definedName name="NLMo" hidden="1">6</definedName>
    <definedName name="NLMp" hidden="1">5</definedName>
    <definedName name="NLTr" hidden="1">3</definedName>
    <definedName name="nm">#N/A</definedName>
    <definedName name="NN">#REF!</definedName>
    <definedName name="nnn">#REF!</definedName>
    <definedName name="nnnn">#REF!</definedName>
    <definedName name="NNNNN">#REF!</definedName>
    <definedName name="Nomes">#REF!</definedName>
    <definedName name="NORMA_BORDO">#REF!</definedName>
    <definedName name="NORMA_EIXO">#REF!</definedName>
    <definedName name="NORMA_HOR_MAN_ALIANCA1">#REF!</definedName>
    <definedName name="NORMA_HOR_MAN_ALIANCA2">#REF!</definedName>
    <definedName name="NORMA_HOR_MAN_BUENOS">#REF!</definedName>
    <definedName name="NORMA_HOR_MAN_ITAQUITINGA">#REF!</definedName>
    <definedName name="NORMA_HOR_MAN_LOMBADA">#REF!</definedName>
    <definedName name="NORMA_HOR_MAN_ONIBUS">#REF!</definedName>
    <definedName name="NORMA_HOR_MAN_PONTES">#REF!</definedName>
    <definedName name="NORMA_HOR_MAN_TIMBAUBA">#REF!</definedName>
    <definedName name="NORMA_HOR_MAN_TRACUNHAEM">#REF!</definedName>
    <definedName name="NORMA_HOR_MAN_VICENCIA">#REF!</definedName>
    <definedName name="NORMA_HOR_MEC_ALIANCA1">#REF!</definedName>
    <definedName name="NORMA_HOR_MEC_ALIANCA2">#REF!</definedName>
    <definedName name="NORMA_HOR_MEC_BR408">#REF!</definedName>
    <definedName name="NORMA_HOR_MEC_BUENOS">#REF!</definedName>
    <definedName name="NORMA_HOR_MEC_ITAQUITINGA">#REF!</definedName>
    <definedName name="NORMA_HOR_MEC_TIMBAUBA">#REF!</definedName>
    <definedName name="NORMA_HOR_MEC_TRACUNHAEM">#REF!</definedName>
    <definedName name="NORMA_HOR_MEC_VICENCIA">#REF!</definedName>
    <definedName name="NORMA_IBIA">#REF!</definedName>
    <definedName name="NORMA_SHM_ALTINHO">#REF!</definedName>
    <definedName name="NORMA_SHM_BENEDITO">#REF!</definedName>
    <definedName name="NORMA_SHM_BR104SUL">#REF!</definedName>
    <definedName name="NORMA_SHM_CANHOTINHO">#REF!</definedName>
    <definedName name="NORMA_SHM_CUPIRA1">#REF!</definedName>
    <definedName name="NORMA_SHM_CUPIRA2">#REF!</definedName>
    <definedName name="NORMA_SHM_JUREMA">#REF!</definedName>
    <definedName name="NORMA_SHM_PALMARES">#REF!</definedName>
    <definedName name="NORMA_SHM_QUIPAPA">#REF!</definedName>
    <definedName name="NORMA_SHM_TERRA">#REF!</definedName>
    <definedName name="NORMA_SHMAN_ALTINHO">#REF!</definedName>
    <definedName name="NORMA_SHMAN_BENEDITO">#REF!</definedName>
    <definedName name="NORMA_SHMAN_CANHOTINHO">#REF!</definedName>
    <definedName name="NORMA_SHMAN_CUPIRA1">#REF!</definedName>
    <definedName name="NORMA_SHMAN_CUPIRA2">#REF!</definedName>
    <definedName name="NORMA_SHMAN_GRAV" localSheetId="4">#REF!</definedName>
    <definedName name="NORMA_SHMAN_GRAV">#REF!</definedName>
    <definedName name="NORMA_SHMAN_GRAVATA">#REF!</definedName>
    <definedName name="NORMA_SHMAN_JUREMA">#REF!</definedName>
    <definedName name="NORMA_SHMAN_LOMBADA">#REF!</definedName>
    <definedName name="NORMA_SHMAN_PALMARES">#REF!</definedName>
    <definedName name="NORMA_SHMAN_PAR_ONIB">#REF!</definedName>
    <definedName name="NORMA_SHMAN_PONTE">#REF!</definedName>
    <definedName name="NORMA_SHMAN_PONTESUL">#REF!</definedName>
    <definedName name="NORMA_SHMAN_QUIPAPA">#REF!</definedName>
    <definedName name="NORMA_SHMAN_TAQUA">#REF!</definedName>
    <definedName name="NORMA_SHMAN_TERRA">#REF!</definedName>
    <definedName name="NORMA_SHNM">#REF!</definedName>
    <definedName name="NORMA_SHNM_BR104">#REF!</definedName>
    <definedName name="NORMA_SHSM">#REF!</definedName>
    <definedName name="NORMA_TAQUA">#REF!</definedName>
    <definedName name="Nossa_Senhora">#N/A</definedName>
    <definedName name="nOVO" localSheetId="4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novo_nome" localSheetId="4" hidden="1">{#N/A,#N/A,FALSE,"31 - Balanço";#N/A,#N/A,FALSE,"41 - Resultado";#N/A,#N/A,FALSE,"51 - Fluxo de Caixa"}</definedName>
    <definedName name="novo_nome" localSheetId="6" hidden="1">{#N/A,#N/A,FALSE,"31 - Balanço";#N/A,#N/A,FALSE,"41 - Resultado";#N/A,#N/A,FALSE,"51 - Fluxo de Caixa"}</definedName>
    <definedName name="novo_nome" hidden="1">{#N/A,#N/A,FALSE,"31 - Balanço";#N/A,#N/A,FALSE,"41 - Resultado";#N/A,#N/A,FALSE,"51 - Fluxo de Caixa"}</definedName>
    <definedName name="NRP">#REF!</definedName>
    <definedName name="NTEI">#REF!</definedName>
    <definedName name="NTEI_10">#REF!</definedName>
    <definedName name="NTEI_24">#REF!</definedName>
    <definedName name="NTEI_25">#REF!</definedName>
    <definedName name="NTEI_26">#REF!</definedName>
    <definedName name="NTEI_27">#REF!</definedName>
    <definedName name="NTEI_29">#REF!</definedName>
    <definedName name="NTEI_9">#REF!</definedName>
    <definedName name="num_linhas" localSheetId="4">#REF!</definedName>
    <definedName name="num_linhas">#REF!</definedName>
    <definedName name="NUMED" localSheetId="4">#REF!</definedName>
    <definedName name="NUMED">#REF!</definedName>
    <definedName name="número_medição">#REF!</definedName>
    <definedName name="número_medição_10">#REF!</definedName>
    <definedName name="número_medição_9">#REF!</definedName>
    <definedName name="numN">#REF!</definedName>
    <definedName name="nvbn" localSheetId="4">#REF!</definedName>
    <definedName name="nvbn">#REF!</definedName>
    <definedName name="NvsASD">"V2001-12-31"</definedName>
    <definedName name="NvsAutoDrillOk">"VN"</definedName>
    <definedName name="NvsElapsedTime">0.00128807870351011</definedName>
    <definedName name="NvsEndTime">36969.4292877315</definedName>
    <definedName name="NvsInstSpec">"%,FBU_FILIAL,TENTIDADES,NTMA"</definedName>
    <definedName name="NvsLayoutType">"M3"</definedName>
    <definedName name="NvsPanelEffdt">"V1990-01-01"</definedName>
    <definedName name="NvsPanelSetid">"VMODEL"</definedName>
    <definedName name="NvsReqBU">"VTEL"</definedName>
    <definedName name="NvsReqBUOnly">"VN"</definedName>
    <definedName name="NvsTransLed">"VN"</definedName>
    <definedName name="NvsTreeASD">"V2050-01-01"</definedName>
    <definedName name="NvsValTbl.BUSINESS_UNIT">"BUS_UNIT_TBL_GL"</definedName>
    <definedName name="OA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c">#REF!</definedName>
    <definedName name="OAE">#REF!</definedName>
    <definedName name="oae_1" localSheetId="4">#REF!</definedName>
    <definedName name="oae_1">#REF!</definedName>
    <definedName name="oae_2" localSheetId="4">#REF!</definedName>
    <definedName name="oae_2">#REF!</definedName>
    <definedName name="oae_3" localSheetId="4">#REF!</definedName>
    <definedName name="oae_3">#REF!</definedName>
    <definedName name="oae_4">#REF!</definedName>
    <definedName name="OAE_MAR94">#REF!</definedName>
    <definedName name="Obra" hidden="1">""</definedName>
    <definedName name="OBRA1">#REF!</definedName>
    <definedName name="ObraArteEspecial" localSheetId="4">#REF!</definedName>
    <definedName name="ObraArteEspecial">#REF!</definedName>
    <definedName name="obras">#REF!</definedName>
    <definedName name="obras1">#REF!</definedName>
    <definedName name="ocom" localSheetId="4">#REF!</definedName>
    <definedName name="ocom">#REF!</definedName>
    <definedName name="OD" localSheetId="4">#REF!</definedName>
    <definedName name="OD">#REF!</definedName>
    <definedName name="ok">#REF!</definedName>
    <definedName name="OLEO">#REF!</definedName>
    <definedName name="Oliveira">#REF!</definedName>
    <definedName name="onibus">#N/A</definedName>
    <definedName name="OnOff" hidden="1">"ON"</definedName>
    <definedName name="oo">#N/A</definedName>
    <definedName name="OPA">#REF!</definedName>
    <definedName name="OPA_10">#REF!</definedName>
    <definedName name="OPA_24">#REF!</definedName>
    <definedName name="OPA_25">#REF!</definedName>
    <definedName name="OPA_26">#REF!</definedName>
    <definedName name="OPA_27">#REF!</definedName>
    <definedName name="OPA_29">#REF!</definedName>
    <definedName name="OPA_9">#REF!</definedName>
    <definedName name="OpçãoVaziaDefensa" localSheetId="4">#REF!</definedName>
    <definedName name="OpçãoVaziaDefensa">#REF!</definedName>
    <definedName name="OpçãoVaziaSinalVertical" localSheetId="4">#REF!</definedName>
    <definedName name="OpçãoVaziaSinalVertical">#REF!</definedName>
    <definedName name="ope">#REF!</definedName>
    <definedName name="ORCA" localSheetId="4">#REF!</definedName>
    <definedName name="ORCA">#REF!</definedName>
    <definedName name="ORÇA">#REF!</definedName>
    <definedName name="Orçado_2011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do_201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RÇAMENTO">#REF!</definedName>
    <definedName name="Orçamento_1">#REF!</definedName>
    <definedName name="Orçamento_13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39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ento_6">"e:///Y:/WINDOWS/Temporary Internet Files/Content.IE5/Q9YZIJ83/file:///A:/TERCIO/BR%2525252520163%2525252520REST%2525252520set%25252525202003/DEISI/Or%25252525C3%25252525A7amento%2525252520Sta%2525252520Helena%2525252520Guaranta.xls'#$Orçamento.$A$13:$D$34"</definedName>
    <definedName name="orçamrest" localSheetId="4" hidden="1">{#N/A,#N/A,TRUE,"Serviços"}</definedName>
    <definedName name="orçamrest" localSheetId="6" hidden="1">{#N/A,#N/A,TRUE,"Serviços"}</definedName>
    <definedName name="orçamrest" localSheetId="3" hidden="1">{#N/A,#N/A,TRUE,"Serviços"}</definedName>
    <definedName name="orçamrest" hidden="1">{#N/A,#N/A,TRUE,"Serviços"}</definedName>
    <definedName name="orçamrestt" localSheetId="4" hidden="1">{#N/A,#N/A,TRUE,"Serviços"}</definedName>
    <definedName name="orçamrestt" localSheetId="6" hidden="1">{#N/A,#N/A,TRUE,"Serviços"}</definedName>
    <definedName name="orçamrestt" localSheetId="3" hidden="1">{#N/A,#N/A,TRUE,"Serviços"}</definedName>
    <definedName name="orçamrestt" hidden="1">{#N/A,#N/A,TRUE,"Serviços"}</definedName>
    <definedName name="orcrig">#REF!</definedName>
    <definedName name="Ordem" localSheetId="4" hidden="1">#REF!</definedName>
    <definedName name="Ordem" hidden="1">#REF!</definedName>
    <definedName name="Origem" localSheetId="4" hidden="1">#REF!</definedName>
    <definedName name="Origem" hidden="1">#REF!</definedName>
    <definedName name="orige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lando">#REF!</definedName>
    <definedName name="OS">#REF!</definedName>
    <definedName name="OUTR">#REF!</definedName>
    <definedName name="Outros">#REF!</definedName>
    <definedName name="OVER_FINAN">#REF!</definedName>
    <definedName name="P">#REF!</definedName>
    <definedName name="P.Aparente">#REF!</definedName>
    <definedName name="P.Reatia">#REF!</definedName>
    <definedName name="P_1A0141801">#REF!</definedName>
    <definedName name="P_1A0141801_33">#REF!</definedName>
    <definedName name="P_1A0141801_9">#REF!</definedName>
    <definedName name="P_1A0172002" localSheetId="4">#REF!</definedName>
    <definedName name="P_1A0172002">#REF!</definedName>
    <definedName name="P_1A0172002_19" localSheetId="4">#REF!</definedName>
    <definedName name="P_1A0172002_19">#REF!</definedName>
    <definedName name="P_1A0172002_25" localSheetId="4">#REF!</definedName>
    <definedName name="P_1A0172002_25">#REF!</definedName>
    <definedName name="P_1A0172002_33">#REF!</definedName>
    <definedName name="P_1A0172002_9">#REF!</definedName>
    <definedName name="p_areiacs">#REF!</definedName>
    <definedName name="p_britarp">#REF!</definedName>
    <definedName name="p_cap20mbuq">#REF!</definedName>
    <definedName name="p_cap5070">#REF!</definedName>
    <definedName name="p_capaf">#REF!</definedName>
    <definedName name="p_cm30rp">#REF!</definedName>
    <definedName name="p_correção">#REF!</definedName>
    <definedName name="P_Cristo" localSheetId="4">[0]!Dom_Páscoa-2</definedName>
    <definedName name="P_Cristo" localSheetId="6">Dom_Páscoa-2</definedName>
    <definedName name="P_Cristo">Dom_Páscoa-2</definedName>
    <definedName name="p_gc" localSheetId="4">#REF!</definedName>
    <definedName name="p_gc">#REF!</definedName>
    <definedName name="p_grama">#REF!</definedName>
    <definedName name="p_lama_asf_fina_areia">#REF!</definedName>
    <definedName name="p_lama_asf_fina_pó">#REF!</definedName>
    <definedName name="p_massarp">#REF!</definedName>
    <definedName name="p_pedraarrumada">#REF!</definedName>
    <definedName name="p_pedrajogada">#REF!</definedName>
    <definedName name="p_recompmec">#REF!</definedName>
    <definedName name="P_Rep">#N/A</definedName>
    <definedName name="p_rl1claf">#REF!</definedName>
    <definedName name="p_rl1claf_13">#REF!</definedName>
    <definedName name="p_rl1claf_13_19">#REF!</definedName>
    <definedName name="p_rl1claf_13_23">#REF!</definedName>
    <definedName name="p_rl1claf_13_25">#REF!</definedName>
    <definedName name="p_rl1claf_19">#REF!</definedName>
    <definedName name="p_rl1claf_23">#REF!</definedName>
    <definedName name="p_rl1claf_24">#REF!</definedName>
    <definedName name="p_rl1claf_24_13">#REF!</definedName>
    <definedName name="p_rl1claf_24_13_19">#REF!</definedName>
    <definedName name="p_rl1claf_24_13_23">#REF!</definedName>
    <definedName name="p_rl1claf_24_13_25">#REF!</definedName>
    <definedName name="p_rl1claf_24_19">#REF!</definedName>
    <definedName name="p_rl1claf_24_23">#REF!</definedName>
    <definedName name="p_rl1claf_24_25">#REF!</definedName>
    <definedName name="p_rl1claf_25">#REF!</definedName>
    <definedName name="p_rl1cmicro15">#REF!</definedName>
    <definedName name="p_rm1cmbb">#REF!</definedName>
    <definedName name="p_rm1cmbb_13">#REF!</definedName>
    <definedName name="p_rm1cmbb_13_19">#REF!</definedName>
    <definedName name="p_rm1cmbb_13_23">#REF!</definedName>
    <definedName name="p_rm1cmbb_13_25">#REF!</definedName>
    <definedName name="p_rm1cmbb_19">#REF!</definedName>
    <definedName name="p_rm1cmbb_23">#REF!</definedName>
    <definedName name="p_rm1cmbb_24">#REF!</definedName>
    <definedName name="p_rm1cmbb_24_13">#REF!</definedName>
    <definedName name="p_rm1cmbb_24_13_19">#REF!</definedName>
    <definedName name="p_rm1cmbb_24_13_23">#REF!</definedName>
    <definedName name="p_rm1cmbb_24_13_25">#REF!</definedName>
    <definedName name="p_rm1cmbb_24_19">#REF!</definedName>
    <definedName name="p_rm1cmbb_24_23">#REF!</definedName>
    <definedName name="p_rm1cmbb_24_25">#REF!</definedName>
    <definedName name="p_rm1cmbb_25">#REF!</definedName>
    <definedName name="p_rm1cmbuf">#REF!</definedName>
    <definedName name="p_rm1cmbuf_13">#REF!</definedName>
    <definedName name="p_rm1cmbuf_13_19">#REF!</definedName>
    <definedName name="p_rm1cmbuf_13_23">#REF!</definedName>
    <definedName name="p_rm1cmbuf_13_25">#REF!</definedName>
    <definedName name="p_rm1cmbuf_19">#REF!</definedName>
    <definedName name="p_rm1cmbuf_23">#REF!</definedName>
    <definedName name="p_rm1cmbuf_24">#REF!</definedName>
    <definedName name="p_rm1cmbuf_24_13">#REF!</definedName>
    <definedName name="p_rm1cmbuf_24_13_19">#REF!</definedName>
    <definedName name="p_rm1cmbuf_24_13_23">#REF!</definedName>
    <definedName name="p_rm1cmbuf_24_13_25">#REF!</definedName>
    <definedName name="p_rm1cmbuf_24_19">#REF!</definedName>
    <definedName name="p_rm1cmbuf_24_23">#REF!</definedName>
    <definedName name="p_rm1cmbuf_24_25">#REF!</definedName>
    <definedName name="p_rm1cmbuf_25">#REF!</definedName>
    <definedName name="p_rr1ccd">#REF!</definedName>
    <definedName name="p_rr1ccd_13">#REF!</definedName>
    <definedName name="p_rr1ccd_13_19">#REF!</definedName>
    <definedName name="p_rr1ccd_13_23">#REF!</definedName>
    <definedName name="p_rr1ccd_13_25">#REF!</definedName>
    <definedName name="p_rr1ccd_15">#REF!</definedName>
    <definedName name="p_rr1ccd_15_13">#REF!</definedName>
    <definedName name="p_rr1ccd_15_13_19">#REF!</definedName>
    <definedName name="p_rr1ccd_15_13_23">#REF!</definedName>
    <definedName name="p_rr1ccd_15_13_25">#REF!</definedName>
    <definedName name="p_rr1ccd_15_19">#REF!</definedName>
    <definedName name="p_rr1ccd_15_23">#REF!</definedName>
    <definedName name="p_rr1ccd_15_25">#REF!</definedName>
    <definedName name="p_rr1ccd_19">#REF!</definedName>
    <definedName name="p_rr1ccd_23">#REF!</definedName>
    <definedName name="p_rr1ccd_24">#REF!</definedName>
    <definedName name="p_rr1ccd_24_13">#REF!</definedName>
    <definedName name="p_rr1ccd_24_13_19">#REF!</definedName>
    <definedName name="p_rr1ccd_24_13_23">#REF!</definedName>
    <definedName name="p_rr1ccd_24_13_25">#REF!</definedName>
    <definedName name="p_rr1ccd_24_19">#REF!</definedName>
    <definedName name="p_rr1ccd_24_23">#REF!</definedName>
    <definedName name="p_rr1ccd_24_25">#REF!</definedName>
    <definedName name="p_rr1ccd_25">#REF!</definedName>
    <definedName name="p_rr1cpl">#REF!</definedName>
    <definedName name="p_rr1cpl_13">#REF!</definedName>
    <definedName name="p_rr1cpl_13_19">#REF!</definedName>
    <definedName name="p_rr1cpl_13_23">#REF!</definedName>
    <definedName name="p_rr1cpl_13_25">#REF!</definedName>
    <definedName name="p_rr1cpl_19">#REF!</definedName>
    <definedName name="p_rr1cpl_23">#REF!</definedName>
    <definedName name="p_rr1cpl_24">#REF!</definedName>
    <definedName name="p_rr1cpl_24_13">#REF!</definedName>
    <definedName name="p_rr1cpl_24_13_19">#REF!</definedName>
    <definedName name="p_rr1cpl_24_13_23">#REF!</definedName>
    <definedName name="p_rr1cpl_24_13_25">#REF!</definedName>
    <definedName name="p_rr1cpl_24_19">#REF!</definedName>
    <definedName name="p_rr1cpl_24_23">#REF!</definedName>
    <definedName name="p_rr1cpl_24_25">#REF!</definedName>
    <definedName name="p_rr1cpl_25">#REF!</definedName>
    <definedName name="p_rr1ctb">#REF!</definedName>
    <definedName name="p_rr1ctbemerg">#REF!</definedName>
    <definedName name="p_rr2ccsa">#REF!</definedName>
    <definedName name="p_rr2ccsa_13">#REF!</definedName>
    <definedName name="p_rr2ccsa_13_19">#REF!</definedName>
    <definedName name="p_rr2ccsa_13_23">#REF!</definedName>
    <definedName name="p_rr2ccsa_13_25">#REF!</definedName>
    <definedName name="p_rr2ccsa_19">#REF!</definedName>
    <definedName name="p_rr2ccsa_23">#REF!</definedName>
    <definedName name="p_rr2ccsa_24">#REF!</definedName>
    <definedName name="p_rr2ccsa_24_13">#REF!</definedName>
    <definedName name="p_rr2ccsa_24_13_19">#REF!</definedName>
    <definedName name="p_rr2ccsa_24_13_23">#REF!</definedName>
    <definedName name="p_rr2ccsa_24_13_25">#REF!</definedName>
    <definedName name="p_rr2ccsa_24_19">#REF!</definedName>
    <definedName name="p_rr2ccsa_24_23">#REF!</definedName>
    <definedName name="p_rr2ccsa_24_25">#REF!</definedName>
    <definedName name="p_rr2ccsa_25">#REF!</definedName>
    <definedName name="p_rr2ctsd">#REF!</definedName>
    <definedName name="p_rr2ctsd_13">#REF!</definedName>
    <definedName name="p_rr2ctsd_13_19">#REF!</definedName>
    <definedName name="p_rr2ctsd_13_23">#REF!</definedName>
    <definedName name="p_rr2ctsd_13_25">#REF!</definedName>
    <definedName name="p_rr2ctsd_19">#REF!</definedName>
    <definedName name="p_rr2ctsd_23">#REF!</definedName>
    <definedName name="p_rr2ctsd_24">#REF!</definedName>
    <definedName name="p_rr2ctsd_24_13">#REF!</definedName>
    <definedName name="p_rr2ctsd_24_13_19">#REF!</definedName>
    <definedName name="p_rr2ctsd_24_13_23">#REF!</definedName>
    <definedName name="p_rr2ctsd_24_13_25">#REF!</definedName>
    <definedName name="p_rr2ctsd_24_19">#REF!</definedName>
    <definedName name="p_rr2ctsd_24_23">#REF!</definedName>
    <definedName name="p_rr2ctsd_24_25">#REF!</definedName>
    <definedName name="p_rr2ctsd_25">#REF!</definedName>
    <definedName name="p_rr2ctss">#REF!</definedName>
    <definedName name="P_SUCATA" localSheetId="4">#REF!</definedName>
    <definedName name="P_SUCATA">#REF!</definedName>
    <definedName name="p_tapaburaco">#REF!</definedName>
    <definedName name="p_tapaburacoq">#REF!</definedName>
    <definedName name="p_tsd">#REF!</definedName>
    <definedName name="p08.300.01">#REF!</definedName>
    <definedName name="p7asadadads" hidden="1">#REF!</definedName>
    <definedName name="pa_rl1cmicro15">#REF!</definedName>
    <definedName name="pabr1">#REF!</definedName>
    <definedName name="pabr10">#REF!</definedName>
    <definedName name="pabr11">#REF!</definedName>
    <definedName name="pabr12">#REF!</definedName>
    <definedName name="pabr13">#REF!</definedName>
    <definedName name="pabr14">#REF!</definedName>
    <definedName name="pabr15">#REF!</definedName>
    <definedName name="pabr16">#REF!</definedName>
    <definedName name="pabr17">#REF!</definedName>
    <definedName name="pabr18">#REF!</definedName>
    <definedName name="pabr19">#REF!</definedName>
    <definedName name="pabr2">#REF!</definedName>
    <definedName name="pabr20">#REF!</definedName>
    <definedName name="pabr21">#REF!</definedName>
    <definedName name="pabr22">#REF!</definedName>
    <definedName name="pabr23">#REF!</definedName>
    <definedName name="pabr3">#REF!</definedName>
    <definedName name="pabr4">#REF!</definedName>
    <definedName name="pabr5">#REF!</definedName>
    <definedName name="pabr6">#REF!</definedName>
    <definedName name="pabr7">#REF!</definedName>
    <definedName name="pabr8">#REF!</definedName>
    <definedName name="pabr9">#REF!</definedName>
    <definedName name="PACAP20MBQ">#REF!</definedName>
    <definedName name="PACM30IMP">#REF!</definedName>
    <definedName name="PACM30RP">#REF!</definedName>
    <definedName name="PACM30TB">#REF!</definedName>
    <definedName name="PAEMULCS">#REF!</definedName>
    <definedName name="PAEMULTSD">#REF!</definedName>
    <definedName name="PAEMULTSS">#REF!</definedName>
    <definedName name="pagani" hidden="1">{#N/A,#N/A,TRUE,"Resumo de Preços"}</definedName>
    <definedName name="PAJUDANTE">#N/A</definedName>
    <definedName name="PAJUDANTE_1">#REF!</definedName>
    <definedName name="pakim12">#REF!</definedName>
    <definedName name="pakmf1">#REF!</definedName>
    <definedName name="pakmf10">#REF!</definedName>
    <definedName name="pakmf11">#REF!</definedName>
    <definedName name="pakmf12">#REF!</definedName>
    <definedName name="pakmf13">#REF!</definedName>
    <definedName name="pakmf14">#REF!</definedName>
    <definedName name="pakmf15">#REF!</definedName>
    <definedName name="pakmf16">#REF!</definedName>
    <definedName name="pakmf17">#REF!</definedName>
    <definedName name="pakmf18">#REF!</definedName>
    <definedName name="pakmf19">#REF!</definedName>
    <definedName name="pakmf2">#REF!</definedName>
    <definedName name="pakmf20">#REF!</definedName>
    <definedName name="pakmf21">#REF!</definedName>
    <definedName name="pakmf22">#REF!</definedName>
    <definedName name="pakmf3">#REF!</definedName>
    <definedName name="pakmf4">#REF!</definedName>
    <definedName name="pakmf5">#REF!</definedName>
    <definedName name="pakmf6">#REF!</definedName>
    <definedName name="pakmf7">#REF!</definedName>
    <definedName name="pakmf8">#REF!</definedName>
    <definedName name="pakmf9">#REF!</definedName>
    <definedName name="pakmi1">#REF!</definedName>
    <definedName name="pakmi10">#REF!</definedName>
    <definedName name="pakmi11">#REF!</definedName>
    <definedName name="pakmi13">#REF!</definedName>
    <definedName name="pakmi14">#REF!</definedName>
    <definedName name="pakmi15">#REF!</definedName>
    <definedName name="pakmi16">#REF!</definedName>
    <definedName name="pakmi17">#REF!</definedName>
    <definedName name="pakmi18">#REF!</definedName>
    <definedName name="pakmi19">#REF!</definedName>
    <definedName name="pakmi2">#REF!</definedName>
    <definedName name="pakmi20">#REF!</definedName>
    <definedName name="pakmi21">#REF!</definedName>
    <definedName name="pakmi22">#REF!</definedName>
    <definedName name="pakmi3">#REF!</definedName>
    <definedName name="pakmi4">#REF!</definedName>
    <definedName name="pakmi5">#REF!</definedName>
    <definedName name="pakmi6">#REF!</definedName>
    <definedName name="pakmi7">#REF!</definedName>
    <definedName name="pakmi8">#REF!</definedName>
    <definedName name="pakmi9">#REF!</definedName>
    <definedName name="Pal_Workbook_GUID" hidden="1">"JSNQI1NMUY7QFUKEVL9TW6LM"</definedName>
    <definedName name="Par">#REF!</definedName>
    <definedName name="paraf">#REF!</definedName>
    <definedName name="paraf_13">#REF!</definedName>
    <definedName name="paraf_13_19">#REF!</definedName>
    <definedName name="paraf_13_23">#REF!</definedName>
    <definedName name="paraf_13_25">#REF!</definedName>
    <definedName name="paraf_15">#REF!</definedName>
    <definedName name="paraf_15_13">#REF!</definedName>
    <definedName name="paraf_15_13_19">#REF!</definedName>
    <definedName name="paraf_15_13_23">#REF!</definedName>
    <definedName name="paraf_15_13_25">#REF!</definedName>
    <definedName name="paraf_15_19">#REF!</definedName>
    <definedName name="paraf_15_23">#REF!</definedName>
    <definedName name="paraf_15_25">#REF!</definedName>
    <definedName name="paraf_19">#REF!</definedName>
    <definedName name="paraf_23">#REF!</definedName>
    <definedName name="paraf_24">#REF!</definedName>
    <definedName name="paraf_24_13">#REF!</definedName>
    <definedName name="paraf_24_13_19">#REF!</definedName>
    <definedName name="paraf_24_13_23">#REF!</definedName>
    <definedName name="paraf_24_13_25">#REF!</definedName>
    <definedName name="paraf_24_19">#REF!</definedName>
    <definedName name="paraf_24_23">#REF!</definedName>
    <definedName name="paraf_24_25">#REF!</definedName>
    <definedName name="paraf_25">#REF!</definedName>
    <definedName name="paraf4">#REF!</definedName>
    <definedName name="paraf4_13">#REF!</definedName>
    <definedName name="paraf4_13_19">#REF!</definedName>
    <definedName name="paraf4_13_23">#REF!</definedName>
    <definedName name="paraf4_13_25">#REF!</definedName>
    <definedName name="paraf4_15">#REF!</definedName>
    <definedName name="paraf4_15_13">#REF!</definedName>
    <definedName name="paraf4_15_13_19">#REF!</definedName>
    <definedName name="paraf4_15_13_23">#REF!</definedName>
    <definedName name="paraf4_15_13_25">#REF!</definedName>
    <definedName name="paraf4_15_19">#REF!</definedName>
    <definedName name="paraf4_15_23">#REF!</definedName>
    <definedName name="paraf4_15_25">#REF!</definedName>
    <definedName name="paraf4_19">#REF!</definedName>
    <definedName name="paraf4_23">#REF!</definedName>
    <definedName name="paraf4_24">#REF!</definedName>
    <definedName name="paraf4_24_13">#REF!</definedName>
    <definedName name="paraf4_24_13_19">#REF!</definedName>
    <definedName name="paraf4_24_13_23">#REF!</definedName>
    <definedName name="paraf4_24_13_25">#REF!</definedName>
    <definedName name="paraf4_24_19">#REF!</definedName>
    <definedName name="paraf4_24_23">#REF!</definedName>
    <definedName name="paraf4_24_25">#REF!</definedName>
    <definedName name="paraf4_25">#REF!</definedName>
    <definedName name="parafuso" localSheetId="4">#REF!</definedName>
    <definedName name="parafuso">#REF!</definedName>
    <definedName name="parafuso_1">#REF!</definedName>
    <definedName name="parafuso_4">#REF!</definedName>
    <definedName name="parafuso4" localSheetId="4">#REF!</definedName>
    <definedName name="parafuso4">#REF!</definedName>
    <definedName name="parametros" localSheetId="4">#REF!</definedName>
    <definedName name="parametros">#REF!</definedName>
    <definedName name="parametross" localSheetId="4">#REF!</definedName>
    <definedName name="parametross">#REF!</definedName>
    <definedName name="PARG">#REF!</definedName>
    <definedName name="PARL1CLAMAG">#REF!</definedName>
    <definedName name="PARL1CMBF">#REF!</definedName>
    <definedName name="PARR1CPL">#REF!</definedName>
    <definedName name="PARR1CST">#REF!</definedName>
    <definedName name="PASCAP20MBQ">#REF!</definedName>
    <definedName name="PASCM30IMP">#REF!</definedName>
    <definedName name="PASCM30RP">#REF!</definedName>
    <definedName name="PASCM30TB">#REF!</definedName>
    <definedName name="Páscoa">#REF!</definedName>
    <definedName name="PASEMULCS">#REF!</definedName>
    <definedName name="PASEMULMICRO">#REF!</definedName>
    <definedName name="PASEMULTSD">#REF!</definedName>
    <definedName name="PASEMULTSS">#REF!</definedName>
    <definedName name="PASRL1CLAMAG">#REF!</definedName>
    <definedName name="PASRL1CMBF">#REF!</definedName>
    <definedName name="PASRR1CPL">#REF!</definedName>
    <definedName name="PASRR1CST">#REF!</definedName>
    <definedName name="pass">#N/A</definedName>
    <definedName name="PassaExtenso">#N/A</definedName>
    <definedName name="PassaExtenso___0">NA()</definedName>
    <definedName name="PassaExtenso___2">NA()</definedName>
    <definedName name="PassaExtenso___3">NA()</definedName>
    <definedName name="PassaExtenso___4">NA()</definedName>
    <definedName name="PassaExtenso___6">NA()</definedName>
    <definedName name="PassaExtenso___7">NA()</definedName>
    <definedName name="PassaExtenso___8">NA()</definedName>
    <definedName name="PassaExtenso_1">"#NAME!PassaExtenso"</definedName>
    <definedName name="PassaExtenso_1_1">#N/A</definedName>
    <definedName name="PassaExtenso_1_1_33">#N/A</definedName>
    <definedName name="PassaExtenso_1_1_35">#N/A</definedName>
    <definedName name="PassaExtenso_1_2">#N/A</definedName>
    <definedName name="PassaExtenso_1_2_33">#N/A</definedName>
    <definedName name="PassaExtenso_1_2_35">#N/A</definedName>
    <definedName name="PassaExtenso_1_3">#N/A</definedName>
    <definedName name="PassaExtenso_1_3_33">#N/A</definedName>
    <definedName name="PassaExtenso_1_3_35">#N/A</definedName>
    <definedName name="PassaExtenso_1_4">#N/A</definedName>
    <definedName name="PassaExtenso_1_4_33">#N/A</definedName>
    <definedName name="PassaExtenso_1_4_35">#N/A</definedName>
    <definedName name="PassaExtenso_10">#N/A</definedName>
    <definedName name="PassaExtenso_10_1">NA()</definedName>
    <definedName name="PassaExtenso_10_24">#N/A</definedName>
    <definedName name="PassaExtenso_10_25">#N/A</definedName>
    <definedName name="PassaExtenso_10_7">#N/A</definedName>
    <definedName name="PassaExtenso_10_8">#N/A</definedName>
    <definedName name="PassaExtenso_11">#N/A</definedName>
    <definedName name="PassaExtenso_11_1">NA()</definedName>
    <definedName name="PassaExtenso_11_1_1">NA()</definedName>
    <definedName name="PassaExtenso_11_1_24">#N/A</definedName>
    <definedName name="PassaExtenso_11_1_25">#N/A</definedName>
    <definedName name="PassaExtenso_11_1_30">#N/A</definedName>
    <definedName name="PassaExtenso_11_1_8">#N/A</definedName>
    <definedName name="PassaExtenso_11_10">#N/A</definedName>
    <definedName name="PassaExtenso_11_11">#N/A</definedName>
    <definedName name="PassaExtenso_11_11_24">#N/A</definedName>
    <definedName name="PassaExtenso_11_11_25">#N/A</definedName>
    <definedName name="PassaExtenso_11_11_30">#N/A</definedName>
    <definedName name="PassaExtenso_11_11_8">#N/A</definedName>
    <definedName name="PassaExtenso_11_12">#N/A</definedName>
    <definedName name="PassaExtenso_11_12_24">#N/A</definedName>
    <definedName name="PassaExtenso_11_12_25">#N/A</definedName>
    <definedName name="PassaExtenso_11_15">NA()</definedName>
    <definedName name="PassaExtenso_11_16">NA()</definedName>
    <definedName name="PassaExtenso_11_21">#N/A</definedName>
    <definedName name="PassaExtenso_11_22">#N/A</definedName>
    <definedName name="PassaExtenso_11_24">#N/A</definedName>
    <definedName name="PassaExtenso_11_25">#N/A</definedName>
    <definedName name="PassaExtenso_11_27">#N/A</definedName>
    <definedName name="PassaExtenso_11_27_30">#N/A</definedName>
    <definedName name="PassaExtenso_11_28">#N/A</definedName>
    <definedName name="PassaExtenso_11_29">#N/A</definedName>
    <definedName name="PassaExtenso_11_30">#N/A</definedName>
    <definedName name="PassaExtenso_11_7">#N/A</definedName>
    <definedName name="PassaExtenso_11_7_1">#N/A</definedName>
    <definedName name="PassaExtenso_11_7_1_1">#N/A</definedName>
    <definedName name="PassaExtenso_11_7_24">#N/A</definedName>
    <definedName name="PassaExtenso_11_7_25">#N/A</definedName>
    <definedName name="PassaExtenso_11_8">#N/A</definedName>
    <definedName name="PassaExtenso_11_8_1">#N/A</definedName>
    <definedName name="PassaExtenso_11_8_1_1">#N/A</definedName>
    <definedName name="PassaExtenso_11_8_1_1_1">#N/A</definedName>
    <definedName name="PassaExtenso_11_8_24">#N/A</definedName>
    <definedName name="PassaExtenso_11_8_25">#N/A</definedName>
    <definedName name="PassaExtenso_11_8_30">#N/A</definedName>
    <definedName name="PassaExtenso_11_8_8">#N/A</definedName>
    <definedName name="PassaExtenso_11_9">#N/A</definedName>
    <definedName name="PassaExtenso_11_9_30">#N/A</definedName>
    <definedName name="PassaExtenso_12">NA()</definedName>
    <definedName name="PassaExtenso_12_24">#N/A</definedName>
    <definedName name="PassaExtenso_12_25">#N/A</definedName>
    <definedName name="PassaExtenso_12_8">NA()</definedName>
    <definedName name="PassaExtenso_13">#N/A</definedName>
    <definedName name="PassaExtenso_13_10">#N/A</definedName>
    <definedName name="PassaExtenso_13_10_1">#N/A</definedName>
    <definedName name="PassaExtenso_13_10_30">#N/A</definedName>
    <definedName name="PassaExtenso_13_11">#N/A</definedName>
    <definedName name="PassaExtenso_13_11_1">#N/A</definedName>
    <definedName name="PassaExtenso_13_11_24">#N/A</definedName>
    <definedName name="PassaExtenso_13_11_25">#N/A</definedName>
    <definedName name="PassaExtenso_13_11_30">#N/A</definedName>
    <definedName name="PassaExtenso_13_11_8">#N/A</definedName>
    <definedName name="PassaExtenso_13_12">#N/A</definedName>
    <definedName name="PassaExtenso_13_12_24">#N/A</definedName>
    <definedName name="PassaExtenso_13_12_25">#N/A</definedName>
    <definedName name="PassaExtenso_13_12_30">#N/A</definedName>
    <definedName name="PassaExtenso_13_12_8">#N/A</definedName>
    <definedName name="PassaExtenso_13_15">NA()</definedName>
    <definedName name="PassaExtenso_13_16">NA()</definedName>
    <definedName name="PassaExtenso_13_21">#N/A</definedName>
    <definedName name="PassaExtenso_13_22">#N/A</definedName>
    <definedName name="PassaExtenso_13_24">#N/A</definedName>
    <definedName name="PassaExtenso_13_25">#N/A</definedName>
    <definedName name="PassaExtenso_13_27">#N/A</definedName>
    <definedName name="PassaExtenso_13_27_30">#N/A</definedName>
    <definedName name="PassaExtenso_13_28">#N/A</definedName>
    <definedName name="PassaExtenso_13_29">#N/A</definedName>
    <definedName name="PassaExtenso_13_3">#N/A</definedName>
    <definedName name="PassaExtenso_13_3_1">#N/A</definedName>
    <definedName name="PassaExtenso_13_3_30">#N/A</definedName>
    <definedName name="PassaExtenso_13_30">#N/A</definedName>
    <definedName name="PassaExtenso_13_4">#N/A</definedName>
    <definedName name="PassaExtenso_13_4_1">#N/A</definedName>
    <definedName name="PassaExtenso_13_4_30">#N/A</definedName>
    <definedName name="PassaExtenso_13_5">#N/A</definedName>
    <definedName name="PassaExtenso_13_5_1">#N/A</definedName>
    <definedName name="PassaExtenso_13_5_30">#N/A</definedName>
    <definedName name="PassaExtenso_13_6">#N/A</definedName>
    <definedName name="PassaExtenso_13_6_1">#N/A</definedName>
    <definedName name="PassaExtenso_13_6_30">#N/A</definedName>
    <definedName name="PassaExtenso_13_7">#N/A</definedName>
    <definedName name="PassaExtenso_13_7_1">#N/A</definedName>
    <definedName name="PassaExtenso_13_7_1_1">#N/A</definedName>
    <definedName name="PassaExtenso_13_7_1_1_1">#N/A</definedName>
    <definedName name="PassaExtenso_13_7_24">#N/A</definedName>
    <definedName name="PassaExtenso_13_7_25">#N/A</definedName>
    <definedName name="PassaExtenso_13_7_30">#N/A</definedName>
    <definedName name="PassaExtenso_13_7_8">#N/A</definedName>
    <definedName name="PassaExtenso_13_8">#N/A</definedName>
    <definedName name="PassaExtenso_13_8_1">#N/A</definedName>
    <definedName name="PassaExtenso_13_8_1_1">#N/A</definedName>
    <definedName name="PassaExtenso_13_8_1_1_1">#N/A</definedName>
    <definedName name="PassaExtenso_13_8_24">#N/A</definedName>
    <definedName name="PassaExtenso_13_8_25">#N/A</definedName>
    <definedName name="PassaExtenso_13_8_30">#N/A</definedName>
    <definedName name="PassaExtenso_13_8_8">#N/A</definedName>
    <definedName name="PassaExtenso_13_9">#N/A</definedName>
    <definedName name="PassaExtenso_13_9_1">#N/A</definedName>
    <definedName name="PassaExtenso_13_9_30">#N/A</definedName>
    <definedName name="PassaExtenso_14">#N/A</definedName>
    <definedName name="PassaExtenso_14_7">#N/A</definedName>
    <definedName name="PassaExtenso_15">NA()</definedName>
    <definedName name="PassaExtenso_16">NA()</definedName>
    <definedName name="PassaExtenso_18">#N/A</definedName>
    <definedName name="PassaExtenso_18_1">#N/A</definedName>
    <definedName name="PassaExtenso_19">#N/A</definedName>
    <definedName name="PassaExtenso_19_1">#N/A</definedName>
    <definedName name="PassaExtenso_19_10">#N/A</definedName>
    <definedName name="PassaExtenso_19_11">#N/A</definedName>
    <definedName name="PassaExtenso_19_11_24">#N/A</definedName>
    <definedName name="PassaExtenso_19_11_25">#N/A</definedName>
    <definedName name="PassaExtenso_19_11_30">#N/A</definedName>
    <definedName name="PassaExtenso_19_11_8">#N/A</definedName>
    <definedName name="PassaExtenso_19_12">#N/A</definedName>
    <definedName name="PassaExtenso_19_12_24">#N/A</definedName>
    <definedName name="PassaExtenso_19_12_25">#N/A</definedName>
    <definedName name="PassaExtenso_19_15">NA()</definedName>
    <definedName name="PassaExtenso_19_16">NA()</definedName>
    <definedName name="PassaExtenso_19_21">#N/A</definedName>
    <definedName name="PassaExtenso_19_22">#N/A</definedName>
    <definedName name="PassaExtenso_19_24">#N/A</definedName>
    <definedName name="PassaExtenso_19_25">#N/A</definedName>
    <definedName name="PassaExtenso_19_27">#N/A</definedName>
    <definedName name="PassaExtenso_19_27_30">#N/A</definedName>
    <definedName name="PassaExtenso_19_28">#N/A</definedName>
    <definedName name="PassaExtenso_19_29">#N/A</definedName>
    <definedName name="PassaExtenso_19_30">#N/A</definedName>
    <definedName name="PassaExtenso_19_7">#N/A</definedName>
    <definedName name="PassaExtenso_19_7_1">#N/A</definedName>
    <definedName name="PassaExtenso_19_7_1_1">#N/A</definedName>
    <definedName name="PassaExtenso_19_7_24">#N/A</definedName>
    <definedName name="PassaExtenso_19_7_25">#N/A</definedName>
    <definedName name="PassaExtenso_19_8">NA()</definedName>
    <definedName name="PassaExtenso_19_8_1">#N/A</definedName>
    <definedName name="PassaExtenso_19_8_1_1">#N/A</definedName>
    <definedName name="PassaExtenso_19_8_1_1_1">#N/A</definedName>
    <definedName name="PassaExtenso_19_8_24">#N/A</definedName>
    <definedName name="PassaExtenso_19_8_25">#N/A</definedName>
    <definedName name="PassaExtenso_19_8_30">#N/A</definedName>
    <definedName name="PassaExtenso_19_8_8">#N/A</definedName>
    <definedName name="PassaExtenso_19_9">#N/A</definedName>
    <definedName name="PassaExtenso_19_9_30">#N/A</definedName>
    <definedName name="PassaExtenso_2">#N/A</definedName>
    <definedName name="PassaExtenso_2_1">#N/A</definedName>
    <definedName name="PassaExtenso_2_1_1">"#NAME!PassaExtenso"</definedName>
    <definedName name="PassaExtenso_2_1_33">#N/A</definedName>
    <definedName name="PassaExtenso_2_1_35">#N/A</definedName>
    <definedName name="PassaExtenso_2_2">#N/A</definedName>
    <definedName name="PassaExtenso_2_2_33">#N/A</definedName>
    <definedName name="PassaExtenso_2_2_35">#N/A</definedName>
    <definedName name="PassaExtenso_2_3">#N/A</definedName>
    <definedName name="PassaExtenso_2_3_33">#N/A</definedName>
    <definedName name="PassaExtenso_2_3_35">#N/A</definedName>
    <definedName name="PassaExtenso_2_33">#N/A</definedName>
    <definedName name="PassaExtenso_2_34">#N/A</definedName>
    <definedName name="PassaExtenso_2_35">#N/A</definedName>
    <definedName name="PassaExtenso_2_4">#N/A</definedName>
    <definedName name="PassaExtenso_2_4_33">#N/A</definedName>
    <definedName name="PassaExtenso_2_4_35">#N/A</definedName>
    <definedName name="PassaExtenso_20">#N/A</definedName>
    <definedName name="PassaExtenso_20_1">#N/A</definedName>
    <definedName name="PassaExtenso_21">#N/A</definedName>
    <definedName name="PassaExtenso_21_1">#N/A</definedName>
    <definedName name="PassaExtenso_21_10">#N/A</definedName>
    <definedName name="PassaExtenso_21_10_1">#N/A</definedName>
    <definedName name="PassaExtenso_21_10_30">#N/A</definedName>
    <definedName name="PassaExtenso_21_11">#N/A</definedName>
    <definedName name="PassaExtenso_21_11_1">#N/A</definedName>
    <definedName name="PassaExtenso_21_11_1_1">NA()</definedName>
    <definedName name="PassaExtenso_21_11_1_24">#N/A</definedName>
    <definedName name="PassaExtenso_21_11_1_25">#N/A</definedName>
    <definedName name="PassaExtenso_21_11_1_30">#N/A</definedName>
    <definedName name="PassaExtenso_21_11_1_8">#N/A</definedName>
    <definedName name="PassaExtenso_21_11_10">#N/A</definedName>
    <definedName name="PassaExtenso_21_11_11">#N/A</definedName>
    <definedName name="PassaExtenso_21_11_11_24">#N/A</definedName>
    <definedName name="PassaExtenso_21_11_11_25">#N/A</definedName>
    <definedName name="PassaExtenso_21_11_11_30">#N/A</definedName>
    <definedName name="PassaExtenso_21_11_11_8">#N/A</definedName>
    <definedName name="PassaExtenso_21_11_12">#N/A</definedName>
    <definedName name="PassaExtenso_21_11_12_24">#N/A</definedName>
    <definedName name="PassaExtenso_21_11_12_25">#N/A</definedName>
    <definedName name="PassaExtenso_21_11_15">NA()</definedName>
    <definedName name="PassaExtenso_21_11_16">NA()</definedName>
    <definedName name="PassaExtenso_21_11_21">#N/A</definedName>
    <definedName name="PassaExtenso_21_11_22">#N/A</definedName>
    <definedName name="PassaExtenso_21_11_24">#N/A</definedName>
    <definedName name="PassaExtenso_21_11_25">#N/A</definedName>
    <definedName name="PassaExtenso_21_11_27">#N/A</definedName>
    <definedName name="PassaExtenso_21_11_27_30">#N/A</definedName>
    <definedName name="PassaExtenso_21_11_28">#N/A</definedName>
    <definedName name="PassaExtenso_21_11_29">#N/A</definedName>
    <definedName name="PassaExtenso_21_11_30">#N/A</definedName>
    <definedName name="PassaExtenso_21_11_7">#N/A</definedName>
    <definedName name="PassaExtenso_21_11_7_1">#N/A</definedName>
    <definedName name="PassaExtenso_21_11_7_1_1">#N/A</definedName>
    <definedName name="PassaExtenso_21_11_7_24">#N/A</definedName>
    <definedName name="PassaExtenso_21_11_7_25">#N/A</definedName>
    <definedName name="PassaExtenso_21_11_8">#N/A</definedName>
    <definedName name="PassaExtenso_21_11_8_1">#N/A</definedName>
    <definedName name="PassaExtenso_21_11_8_1_1">#N/A</definedName>
    <definedName name="PassaExtenso_21_11_8_1_1_1">#N/A</definedName>
    <definedName name="PassaExtenso_21_11_8_24">#N/A</definedName>
    <definedName name="PassaExtenso_21_11_8_25">#N/A</definedName>
    <definedName name="PassaExtenso_21_11_8_30">#N/A</definedName>
    <definedName name="PassaExtenso_21_11_8_8">#N/A</definedName>
    <definedName name="PassaExtenso_21_11_9">#N/A</definedName>
    <definedName name="PassaExtenso_21_11_9_30">#N/A</definedName>
    <definedName name="PassaExtenso_21_12">NA()</definedName>
    <definedName name="PassaExtenso_21_12_24">#N/A</definedName>
    <definedName name="PassaExtenso_21_12_25">#N/A</definedName>
    <definedName name="PassaExtenso_21_12_30">#N/A</definedName>
    <definedName name="PassaExtenso_21_12_8">#N/A</definedName>
    <definedName name="PassaExtenso_21_13">#N/A</definedName>
    <definedName name="PassaExtenso_21_13_10">#N/A</definedName>
    <definedName name="PassaExtenso_21_13_10_1">#N/A</definedName>
    <definedName name="PassaExtenso_21_13_10_30">#N/A</definedName>
    <definedName name="PassaExtenso_21_13_11">#N/A</definedName>
    <definedName name="PassaExtenso_21_13_11_1">#N/A</definedName>
    <definedName name="PassaExtenso_21_13_11_24">#N/A</definedName>
    <definedName name="PassaExtenso_21_13_11_25">#N/A</definedName>
    <definedName name="PassaExtenso_21_13_11_30">#N/A</definedName>
    <definedName name="PassaExtenso_21_13_11_8">#N/A</definedName>
    <definedName name="PassaExtenso_21_13_12">#N/A</definedName>
    <definedName name="PassaExtenso_21_13_12_24">#N/A</definedName>
    <definedName name="PassaExtenso_21_13_12_25">#N/A</definedName>
    <definedName name="PassaExtenso_21_13_12_30">#N/A</definedName>
    <definedName name="PassaExtenso_21_13_12_8">#N/A</definedName>
    <definedName name="PassaExtenso_21_13_15">NA()</definedName>
    <definedName name="PassaExtenso_21_13_16">NA()</definedName>
    <definedName name="PassaExtenso_21_13_21">#N/A</definedName>
    <definedName name="PassaExtenso_21_13_22">#N/A</definedName>
    <definedName name="PassaExtenso_21_13_24">#N/A</definedName>
    <definedName name="PassaExtenso_21_13_25">#N/A</definedName>
    <definedName name="PassaExtenso_21_13_27">#N/A</definedName>
    <definedName name="PassaExtenso_21_13_27_30">#N/A</definedName>
    <definedName name="PassaExtenso_21_13_28">#N/A</definedName>
    <definedName name="PassaExtenso_21_13_29">#N/A</definedName>
    <definedName name="PassaExtenso_21_13_3">#N/A</definedName>
    <definedName name="PassaExtenso_21_13_3_1">#N/A</definedName>
    <definedName name="PassaExtenso_21_13_3_30">#N/A</definedName>
    <definedName name="PassaExtenso_21_13_30">#N/A</definedName>
    <definedName name="PassaExtenso_21_13_4">#N/A</definedName>
    <definedName name="PassaExtenso_21_13_4_1">#N/A</definedName>
    <definedName name="PassaExtenso_21_13_4_30">#N/A</definedName>
    <definedName name="PassaExtenso_21_13_5">#N/A</definedName>
    <definedName name="PassaExtenso_21_13_5_1">#N/A</definedName>
    <definedName name="PassaExtenso_21_13_5_30">#N/A</definedName>
    <definedName name="PassaExtenso_21_13_6">#N/A</definedName>
    <definedName name="PassaExtenso_21_13_6_1">#N/A</definedName>
    <definedName name="PassaExtenso_21_13_6_30">#N/A</definedName>
    <definedName name="PassaExtenso_21_13_7">#N/A</definedName>
    <definedName name="PassaExtenso_21_13_7_1">#N/A</definedName>
    <definedName name="PassaExtenso_21_13_7_1_1">#N/A</definedName>
    <definedName name="PassaExtenso_21_13_7_1_1_1">#N/A</definedName>
    <definedName name="PassaExtenso_21_13_7_24">#N/A</definedName>
    <definedName name="PassaExtenso_21_13_7_25">#N/A</definedName>
    <definedName name="PassaExtenso_21_13_7_30">#N/A</definedName>
    <definedName name="PassaExtenso_21_13_7_8">#N/A</definedName>
    <definedName name="PassaExtenso_21_13_8">#N/A</definedName>
    <definedName name="PassaExtenso_21_13_8_1">#N/A</definedName>
    <definedName name="PassaExtenso_21_13_8_1_1">#N/A</definedName>
    <definedName name="PassaExtenso_21_13_8_1_1_1">#N/A</definedName>
    <definedName name="PassaExtenso_21_13_8_24">#N/A</definedName>
    <definedName name="PassaExtenso_21_13_8_25">#N/A</definedName>
    <definedName name="PassaExtenso_21_13_8_30">#N/A</definedName>
    <definedName name="PassaExtenso_21_13_8_8">#N/A</definedName>
    <definedName name="PassaExtenso_21_13_9">#N/A</definedName>
    <definedName name="PassaExtenso_21_13_9_1">#N/A</definedName>
    <definedName name="PassaExtenso_21_13_9_30">#N/A</definedName>
    <definedName name="PassaExtenso_21_15">NA()</definedName>
    <definedName name="PassaExtenso_21_16">NA()</definedName>
    <definedName name="PassaExtenso_21_19">#N/A</definedName>
    <definedName name="PassaExtenso_21_19_10">#N/A</definedName>
    <definedName name="PassaExtenso_21_19_11">#N/A</definedName>
    <definedName name="PassaExtenso_21_19_11_24">#N/A</definedName>
    <definedName name="PassaExtenso_21_19_11_25">#N/A</definedName>
    <definedName name="PassaExtenso_21_19_11_30">#N/A</definedName>
    <definedName name="PassaExtenso_21_19_11_8">#N/A</definedName>
    <definedName name="PassaExtenso_21_19_12">#N/A</definedName>
    <definedName name="PassaExtenso_21_19_12_24">#N/A</definedName>
    <definedName name="PassaExtenso_21_19_12_25">#N/A</definedName>
    <definedName name="PassaExtenso_21_19_15">NA()</definedName>
    <definedName name="PassaExtenso_21_19_16">NA()</definedName>
    <definedName name="PassaExtenso_21_19_21">#N/A</definedName>
    <definedName name="PassaExtenso_21_19_22">#N/A</definedName>
    <definedName name="PassaExtenso_21_19_24">#N/A</definedName>
    <definedName name="PassaExtenso_21_19_25">#N/A</definedName>
    <definedName name="PassaExtenso_21_19_27">#N/A</definedName>
    <definedName name="PassaExtenso_21_19_27_30">#N/A</definedName>
    <definedName name="PassaExtenso_21_19_28">#N/A</definedName>
    <definedName name="PassaExtenso_21_19_29">#N/A</definedName>
    <definedName name="PassaExtenso_21_19_30">#N/A</definedName>
    <definedName name="PassaExtenso_21_19_7">#N/A</definedName>
    <definedName name="PassaExtenso_21_19_7_1">#N/A</definedName>
    <definedName name="PassaExtenso_21_19_7_1_1">#N/A</definedName>
    <definedName name="PassaExtenso_21_19_7_24">#N/A</definedName>
    <definedName name="PassaExtenso_21_19_7_25">#N/A</definedName>
    <definedName name="PassaExtenso_21_19_8">#N/A</definedName>
    <definedName name="PassaExtenso_21_19_8_1">#N/A</definedName>
    <definedName name="PassaExtenso_21_19_8_1_1">#N/A</definedName>
    <definedName name="PassaExtenso_21_19_8_1_1_1">#N/A</definedName>
    <definedName name="PassaExtenso_21_19_8_24">#N/A</definedName>
    <definedName name="PassaExtenso_21_19_8_25">#N/A</definedName>
    <definedName name="PassaExtenso_21_19_8_30">#N/A</definedName>
    <definedName name="PassaExtenso_21_19_8_8">#N/A</definedName>
    <definedName name="PassaExtenso_21_19_9">#N/A</definedName>
    <definedName name="PassaExtenso_21_19_9_30">#N/A</definedName>
    <definedName name="PassaExtenso_21_2">#N/A</definedName>
    <definedName name="PassaExtenso_21_2_10">#N/A</definedName>
    <definedName name="PassaExtenso_21_2_11">#N/A</definedName>
    <definedName name="PassaExtenso_21_2_11_24">#N/A</definedName>
    <definedName name="PassaExtenso_21_2_11_25">#N/A</definedName>
    <definedName name="PassaExtenso_21_2_11_30">#N/A</definedName>
    <definedName name="PassaExtenso_21_2_11_8">#N/A</definedName>
    <definedName name="PassaExtenso_21_2_12">#N/A</definedName>
    <definedName name="PassaExtenso_21_2_12_24">#N/A</definedName>
    <definedName name="PassaExtenso_21_2_12_25">#N/A</definedName>
    <definedName name="PassaExtenso_21_2_15">NA()</definedName>
    <definedName name="PassaExtenso_21_2_16">NA()</definedName>
    <definedName name="PassaExtenso_21_2_21">#N/A</definedName>
    <definedName name="PassaExtenso_21_2_22">#N/A</definedName>
    <definedName name="PassaExtenso_21_2_24">#N/A</definedName>
    <definedName name="PassaExtenso_21_2_25">#N/A</definedName>
    <definedName name="PassaExtenso_21_2_27">#N/A</definedName>
    <definedName name="PassaExtenso_21_2_27_30">#N/A</definedName>
    <definedName name="PassaExtenso_21_2_28">#N/A</definedName>
    <definedName name="PassaExtenso_21_2_29">#N/A</definedName>
    <definedName name="PassaExtenso_21_2_30">#N/A</definedName>
    <definedName name="PassaExtenso_21_2_7">#N/A</definedName>
    <definedName name="PassaExtenso_21_2_7_1">#N/A</definedName>
    <definedName name="PassaExtenso_21_2_7_1_1">#N/A</definedName>
    <definedName name="PassaExtenso_21_2_7_24">#N/A</definedName>
    <definedName name="PassaExtenso_21_2_7_25">#N/A</definedName>
    <definedName name="PassaExtenso_21_2_8">#N/A</definedName>
    <definedName name="PassaExtenso_21_2_8_1">#N/A</definedName>
    <definedName name="PassaExtenso_21_2_8_1_1">#N/A</definedName>
    <definedName name="PassaExtenso_21_2_8_1_1_1">#N/A</definedName>
    <definedName name="PassaExtenso_21_2_8_24">#N/A</definedName>
    <definedName name="PassaExtenso_21_2_8_25">#N/A</definedName>
    <definedName name="PassaExtenso_21_2_8_30">#N/A</definedName>
    <definedName name="PassaExtenso_21_2_8_8">#N/A</definedName>
    <definedName name="PassaExtenso_21_2_9">#N/A</definedName>
    <definedName name="PassaExtenso_21_2_9_30">#N/A</definedName>
    <definedName name="PassaExtenso_21_21">#N/A</definedName>
    <definedName name="PassaExtenso_21_22">#N/A</definedName>
    <definedName name="PassaExtenso_21_24">#N/A</definedName>
    <definedName name="PassaExtenso_21_25">#N/A</definedName>
    <definedName name="PassaExtenso_21_27">#N/A</definedName>
    <definedName name="PassaExtenso_21_27_30">#N/A</definedName>
    <definedName name="PassaExtenso_21_28">#N/A</definedName>
    <definedName name="PassaExtenso_21_29">#N/A</definedName>
    <definedName name="PassaExtenso_21_3">#N/A</definedName>
    <definedName name="PassaExtenso_21_3_1">#N/A</definedName>
    <definedName name="PassaExtenso_21_3_1_1">NA()</definedName>
    <definedName name="PassaExtenso_21_3_1_30">#N/A</definedName>
    <definedName name="PassaExtenso_21_3_10">#N/A</definedName>
    <definedName name="PassaExtenso_21_3_11">#N/A</definedName>
    <definedName name="PassaExtenso_21_3_11_24">#N/A</definedName>
    <definedName name="PassaExtenso_21_3_11_25">#N/A</definedName>
    <definedName name="PassaExtenso_21_3_11_30">#N/A</definedName>
    <definedName name="PassaExtenso_21_3_11_8">#N/A</definedName>
    <definedName name="PassaExtenso_21_3_12">#N/A</definedName>
    <definedName name="PassaExtenso_21_3_12_24">#N/A</definedName>
    <definedName name="PassaExtenso_21_3_12_25">#N/A</definedName>
    <definedName name="PassaExtenso_21_3_15">NA()</definedName>
    <definedName name="PassaExtenso_21_3_16">NA()</definedName>
    <definedName name="PassaExtenso_21_3_21">#N/A</definedName>
    <definedName name="PassaExtenso_21_3_22">#N/A</definedName>
    <definedName name="PassaExtenso_21_3_24">#N/A</definedName>
    <definedName name="PassaExtenso_21_3_25">#N/A</definedName>
    <definedName name="PassaExtenso_21_3_27">#N/A</definedName>
    <definedName name="PassaExtenso_21_3_27_30">#N/A</definedName>
    <definedName name="PassaExtenso_21_3_28">#N/A</definedName>
    <definedName name="PassaExtenso_21_3_29">#N/A</definedName>
    <definedName name="PassaExtenso_21_3_30">#N/A</definedName>
    <definedName name="PassaExtenso_21_3_7">#N/A</definedName>
    <definedName name="PassaExtenso_21_3_7_1">#N/A</definedName>
    <definedName name="PassaExtenso_21_3_7_1_1">#N/A</definedName>
    <definedName name="PassaExtenso_21_3_7_24">#N/A</definedName>
    <definedName name="PassaExtenso_21_3_7_25">#N/A</definedName>
    <definedName name="PassaExtenso_21_3_8">#N/A</definedName>
    <definedName name="PassaExtenso_21_3_8_1">#N/A</definedName>
    <definedName name="PassaExtenso_21_3_8_1_1">#N/A</definedName>
    <definedName name="PassaExtenso_21_3_8_1_1_1">#N/A</definedName>
    <definedName name="PassaExtenso_21_3_8_24">#N/A</definedName>
    <definedName name="PassaExtenso_21_3_8_25">#N/A</definedName>
    <definedName name="PassaExtenso_21_3_8_30">#N/A</definedName>
    <definedName name="PassaExtenso_21_3_8_8">#N/A</definedName>
    <definedName name="PassaExtenso_21_3_9">#N/A</definedName>
    <definedName name="PassaExtenso_21_3_9_30">#N/A</definedName>
    <definedName name="PassaExtenso_21_30">#N/A</definedName>
    <definedName name="PassaExtenso_21_4">#N/A</definedName>
    <definedName name="PassaExtenso_21_4_1">#N/A</definedName>
    <definedName name="PassaExtenso_21_4_1_1">NA()</definedName>
    <definedName name="PassaExtenso_21_4_1_30">#N/A</definedName>
    <definedName name="PassaExtenso_21_4_10">#N/A</definedName>
    <definedName name="PassaExtenso_21_4_10_1">#N/A</definedName>
    <definedName name="PassaExtenso_21_4_10_30">#N/A</definedName>
    <definedName name="PassaExtenso_21_4_11">#N/A</definedName>
    <definedName name="PassaExtenso_21_4_11_1">#N/A</definedName>
    <definedName name="PassaExtenso_21_4_11_24">#N/A</definedName>
    <definedName name="PassaExtenso_21_4_11_25">#N/A</definedName>
    <definedName name="PassaExtenso_21_4_11_30">#N/A</definedName>
    <definedName name="PassaExtenso_21_4_11_8">#N/A</definedName>
    <definedName name="PassaExtenso_21_4_12">#N/A</definedName>
    <definedName name="PassaExtenso_21_4_12_24">#N/A</definedName>
    <definedName name="PassaExtenso_21_4_12_25">#N/A</definedName>
    <definedName name="PassaExtenso_21_4_12_30">#N/A</definedName>
    <definedName name="PassaExtenso_21_4_12_8">#N/A</definedName>
    <definedName name="PassaExtenso_21_4_15">NA()</definedName>
    <definedName name="PassaExtenso_21_4_16">NA()</definedName>
    <definedName name="PassaExtenso_21_4_19">#N/A</definedName>
    <definedName name="PassaExtenso_21_4_19_10">#N/A</definedName>
    <definedName name="PassaExtenso_21_4_19_11">#N/A</definedName>
    <definedName name="PassaExtenso_21_4_19_11_24">#N/A</definedName>
    <definedName name="PassaExtenso_21_4_19_11_25">#N/A</definedName>
    <definedName name="PassaExtenso_21_4_19_11_30">#N/A</definedName>
    <definedName name="PassaExtenso_21_4_19_11_8">#N/A</definedName>
    <definedName name="PassaExtenso_21_4_19_12">#N/A</definedName>
    <definedName name="PassaExtenso_21_4_19_12_24">#N/A</definedName>
    <definedName name="PassaExtenso_21_4_19_12_25">#N/A</definedName>
    <definedName name="PassaExtenso_21_4_19_15">NA()</definedName>
    <definedName name="PassaExtenso_21_4_19_16">NA()</definedName>
    <definedName name="PassaExtenso_21_4_19_21">#N/A</definedName>
    <definedName name="PassaExtenso_21_4_19_22">#N/A</definedName>
    <definedName name="PassaExtenso_21_4_19_24">#N/A</definedName>
    <definedName name="PassaExtenso_21_4_19_25">#N/A</definedName>
    <definedName name="PassaExtenso_21_4_19_27">#N/A</definedName>
    <definedName name="PassaExtenso_21_4_19_27_30">#N/A</definedName>
    <definedName name="PassaExtenso_21_4_19_28">#N/A</definedName>
    <definedName name="PassaExtenso_21_4_19_29">#N/A</definedName>
    <definedName name="PassaExtenso_21_4_19_30">#N/A</definedName>
    <definedName name="PassaExtenso_21_4_19_7">#N/A</definedName>
    <definedName name="PassaExtenso_21_4_19_7_1">#N/A</definedName>
    <definedName name="PassaExtenso_21_4_19_7_1_1">#N/A</definedName>
    <definedName name="PassaExtenso_21_4_19_7_24">#N/A</definedName>
    <definedName name="PassaExtenso_21_4_19_7_25">#N/A</definedName>
    <definedName name="PassaExtenso_21_4_19_8">#N/A</definedName>
    <definedName name="PassaExtenso_21_4_19_8_1">#N/A</definedName>
    <definedName name="PassaExtenso_21_4_19_8_1_1">#N/A</definedName>
    <definedName name="PassaExtenso_21_4_19_8_1_1_1">#N/A</definedName>
    <definedName name="PassaExtenso_21_4_19_8_24">#N/A</definedName>
    <definedName name="PassaExtenso_21_4_19_8_25">#N/A</definedName>
    <definedName name="PassaExtenso_21_4_19_8_30">#N/A</definedName>
    <definedName name="PassaExtenso_21_4_19_8_8">#N/A</definedName>
    <definedName name="PassaExtenso_21_4_19_9">#N/A</definedName>
    <definedName name="PassaExtenso_21_4_19_9_30">#N/A</definedName>
    <definedName name="PassaExtenso_21_4_21">#N/A</definedName>
    <definedName name="PassaExtenso_21_4_22">#N/A</definedName>
    <definedName name="PassaExtenso_21_4_24">#N/A</definedName>
    <definedName name="PassaExtenso_21_4_25">#N/A</definedName>
    <definedName name="PassaExtenso_21_4_27">#N/A</definedName>
    <definedName name="PassaExtenso_21_4_27_30">#N/A</definedName>
    <definedName name="PassaExtenso_21_4_28">#N/A</definedName>
    <definedName name="PassaExtenso_21_4_29">#N/A</definedName>
    <definedName name="PassaExtenso_21_4_3">#N/A</definedName>
    <definedName name="PassaExtenso_21_4_3_1">#N/A</definedName>
    <definedName name="PassaExtenso_21_4_3_30">#N/A</definedName>
    <definedName name="PassaExtenso_21_4_30">#N/A</definedName>
    <definedName name="PassaExtenso_21_4_4">#N/A</definedName>
    <definedName name="PassaExtenso_21_4_4_1">#N/A</definedName>
    <definedName name="PassaExtenso_21_4_4_30">#N/A</definedName>
    <definedName name="PassaExtenso_21_4_5">#N/A</definedName>
    <definedName name="PassaExtenso_21_4_5_1">#N/A</definedName>
    <definedName name="PassaExtenso_21_4_5_30">#N/A</definedName>
    <definedName name="PassaExtenso_21_4_6">#N/A</definedName>
    <definedName name="PassaExtenso_21_4_6_1">#N/A</definedName>
    <definedName name="PassaExtenso_21_4_6_30">#N/A</definedName>
    <definedName name="PassaExtenso_21_4_7">#N/A</definedName>
    <definedName name="PassaExtenso_21_4_7_1">#N/A</definedName>
    <definedName name="PassaExtenso_21_4_7_1_1">#N/A</definedName>
    <definedName name="PassaExtenso_21_4_7_1_1_1">#N/A</definedName>
    <definedName name="PassaExtenso_21_4_7_24">#N/A</definedName>
    <definedName name="PassaExtenso_21_4_7_25">#N/A</definedName>
    <definedName name="PassaExtenso_21_4_7_30">#N/A</definedName>
    <definedName name="PassaExtenso_21_4_7_8">#N/A</definedName>
    <definedName name="PassaExtenso_21_4_8">#N/A</definedName>
    <definedName name="PassaExtenso_21_4_8_1">#N/A</definedName>
    <definedName name="PassaExtenso_21_4_8_1_1">#N/A</definedName>
    <definedName name="PassaExtenso_21_4_8_1_1_1">#N/A</definedName>
    <definedName name="PassaExtenso_21_4_8_24">#N/A</definedName>
    <definedName name="PassaExtenso_21_4_8_25">#N/A</definedName>
    <definedName name="PassaExtenso_21_4_8_30">#N/A</definedName>
    <definedName name="PassaExtenso_21_4_8_8">#N/A</definedName>
    <definedName name="PassaExtenso_21_4_9">#N/A</definedName>
    <definedName name="PassaExtenso_21_4_9_1">#N/A</definedName>
    <definedName name="PassaExtenso_21_4_9_30">#N/A</definedName>
    <definedName name="PassaExtenso_21_5">#N/A</definedName>
    <definedName name="PassaExtenso_21_5_1">#N/A</definedName>
    <definedName name="PassaExtenso_21_5_30">#N/A</definedName>
    <definedName name="PassaExtenso_21_6">#N/A</definedName>
    <definedName name="PassaExtenso_21_6_1">#N/A</definedName>
    <definedName name="PassaExtenso_21_6_30">#N/A</definedName>
    <definedName name="PassaExtenso_21_7">#N/A</definedName>
    <definedName name="PassaExtenso_21_7_1">#N/A</definedName>
    <definedName name="PassaExtenso_21_7_1_1">#N/A</definedName>
    <definedName name="PassaExtenso_21_7_1_1_1">NA()</definedName>
    <definedName name="PassaExtenso_21_7_1_1_1_1">NA()</definedName>
    <definedName name="PassaExtenso_21_7_1_24">#N/A</definedName>
    <definedName name="PassaExtenso_21_7_1_25">#N/A</definedName>
    <definedName name="PassaExtenso_21_7_1_30">#N/A</definedName>
    <definedName name="PassaExtenso_21_7_1_8">#N/A</definedName>
    <definedName name="PassaExtenso_21_7_10">#N/A</definedName>
    <definedName name="PassaExtenso_21_7_11">#N/A</definedName>
    <definedName name="PassaExtenso_21_7_11_24">#N/A</definedName>
    <definedName name="PassaExtenso_21_7_11_25">#N/A</definedName>
    <definedName name="PassaExtenso_21_7_11_30">#N/A</definedName>
    <definedName name="PassaExtenso_21_7_11_8">#N/A</definedName>
    <definedName name="PassaExtenso_21_7_12">#N/A</definedName>
    <definedName name="PassaExtenso_21_7_12_24">#N/A</definedName>
    <definedName name="PassaExtenso_21_7_12_25">#N/A</definedName>
    <definedName name="PassaExtenso_21_7_15">NA()</definedName>
    <definedName name="PassaExtenso_21_7_16">NA()</definedName>
    <definedName name="PassaExtenso_21_7_21">#N/A</definedName>
    <definedName name="PassaExtenso_21_7_22">#N/A</definedName>
    <definedName name="PassaExtenso_21_7_24">#N/A</definedName>
    <definedName name="PassaExtenso_21_7_25">#N/A</definedName>
    <definedName name="PassaExtenso_21_7_27">#N/A</definedName>
    <definedName name="PassaExtenso_21_7_27_30">#N/A</definedName>
    <definedName name="PassaExtenso_21_7_28">#N/A</definedName>
    <definedName name="PassaExtenso_21_7_29">#N/A</definedName>
    <definedName name="PassaExtenso_21_7_30">#N/A</definedName>
    <definedName name="PassaExtenso_21_7_7">#N/A</definedName>
    <definedName name="PassaExtenso_21_7_7_1">#N/A</definedName>
    <definedName name="PassaExtenso_21_7_7_1_1">#N/A</definedName>
    <definedName name="PassaExtenso_21_7_7_24">#N/A</definedName>
    <definedName name="PassaExtenso_21_7_7_25">#N/A</definedName>
    <definedName name="PassaExtenso_21_7_8">#N/A</definedName>
    <definedName name="PassaExtenso_21_7_8_1">#N/A</definedName>
    <definedName name="PassaExtenso_21_7_8_1_1">#N/A</definedName>
    <definedName name="PassaExtenso_21_7_8_1_1_1">#N/A</definedName>
    <definedName name="PassaExtenso_21_7_8_24">#N/A</definedName>
    <definedName name="PassaExtenso_21_7_8_25">#N/A</definedName>
    <definedName name="PassaExtenso_21_7_8_30">#N/A</definedName>
    <definedName name="PassaExtenso_21_7_8_8">#N/A</definedName>
    <definedName name="PassaExtenso_21_7_9">#N/A</definedName>
    <definedName name="PassaExtenso_21_7_9_30">#N/A</definedName>
    <definedName name="PassaExtenso_21_8">#N/A</definedName>
    <definedName name="PassaExtenso_21_8_1">#N/A</definedName>
    <definedName name="PassaExtenso_21_8_1_1">#N/A</definedName>
    <definedName name="PassaExtenso_21_8_1_1_1">#N/A</definedName>
    <definedName name="PassaExtenso_21_8_24">#N/A</definedName>
    <definedName name="PassaExtenso_21_8_25">#N/A</definedName>
    <definedName name="PassaExtenso_21_8_30">#N/A</definedName>
    <definedName name="PassaExtenso_21_8_8">#N/A</definedName>
    <definedName name="PassaExtenso_21_9">#N/A</definedName>
    <definedName name="PassaExtenso_21_9_1">#N/A</definedName>
    <definedName name="PassaExtenso_21_9_30">#N/A</definedName>
    <definedName name="PassaExtenso_22">"#NAME!PassaExtenso"</definedName>
    <definedName name="PassaExtenso_22_1">#N/A</definedName>
    <definedName name="PassaExtenso_23">"#NAME!PassaExtenso"</definedName>
    <definedName name="PassaExtenso_24" localSheetId="4">[0]!PassaExtenso</definedName>
    <definedName name="PassaExtenso_24" localSheetId="6">[0]!PassaExtenso</definedName>
    <definedName name="PassaExtenso_24">[0]!PassaExtenso</definedName>
    <definedName name="PassaExtenso_25">#N/A</definedName>
    <definedName name="PassaExtenso_25_1">#N/A</definedName>
    <definedName name="PassaExtenso_25_1_1">#N/A</definedName>
    <definedName name="PassaExtenso_25_10">#N/A</definedName>
    <definedName name="PassaExtenso_25_10_1">#N/A</definedName>
    <definedName name="PassaExtenso_25_10_30">#N/A</definedName>
    <definedName name="PassaExtenso_25_11">#N/A</definedName>
    <definedName name="PassaExtenso_25_11_1">#N/A</definedName>
    <definedName name="PassaExtenso_25_11_1_1">NA()</definedName>
    <definedName name="PassaExtenso_25_11_1_24">#N/A</definedName>
    <definedName name="PassaExtenso_25_11_1_25">#N/A</definedName>
    <definedName name="PassaExtenso_25_11_1_30">#N/A</definedName>
    <definedName name="PassaExtenso_25_11_1_8">#N/A</definedName>
    <definedName name="PassaExtenso_25_11_10">#N/A</definedName>
    <definedName name="PassaExtenso_25_11_11">#N/A</definedName>
    <definedName name="PassaExtenso_25_11_11_24">#N/A</definedName>
    <definedName name="PassaExtenso_25_11_11_25">#N/A</definedName>
    <definedName name="PassaExtenso_25_11_11_30">#N/A</definedName>
    <definedName name="PassaExtenso_25_11_11_8">#N/A</definedName>
    <definedName name="PassaExtenso_25_11_12">#N/A</definedName>
    <definedName name="PassaExtenso_25_11_12_24">#N/A</definedName>
    <definedName name="PassaExtenso_25_11_12_25">#N/A</definedName>
    <definedName name="PassaExtenso_25_11_15">NA()</definedName>
    <definedName name="PassaExtenso_25_11_16">NA()</definedName>
    <definedName name="PassaExtenso_25_11_21">#N/A</definedName>
    <definedName name="PassaExtenso_25_11_22">#N/A</definedName>
    <definedName name="PassaExtenso_25_11_24">#N/A</definedName>
    <definedName name="PassaExtenso_25_11_25">#N/A</definedName>
    <definedName name="PassaExtenso_25_11_27">#N/A</definedName>
    <definedName name="PassaExtenso_25_11_27_30">#N/A</definedName>
    <definedName name="PassaExtenso_25_11_28">#N/A</definedName>
    <definedName name="PassaExtenso_25_11_29">#N/A</definedName>
    <definedName name="PassaExtenso_25_11_30">#N/A</definedName>
    <definedName name="PassaExtenso_25_11_7">#N/A</definedName>
    <definedName name="PassaExtenso_25_11_7_1">#N/A</definedName>
    <definedName name="PassaExtenso_25_11_7_1_1">#N/A</definedName>
    <definedName name="PassaExtenso_25_11_7_24">#N/A</definedName>
    <definedName name="PassaExtenso_25_11_7_25">#N/A</definedName>
    <definedName name="PassaExtenso_25_11_8">#N/A</definedName>
    <definedName name="PassaExtenso_25_11_8_1">#N/A</definedName>
    <definedName name="PassaExtenso_25_11_8_1_1">#N/A</definedName>
    <definedName name="PassaExtenso_25_11_8_1_1_1">#N/A</definedName>
    <definedName name="PassaExtenso_25_11_8_24">#N/A</definedName>
    <definedName name="PassaExtenso_25_11_8_25">#N/A</definedName>
    <definedName name="PassaExtenso_25_11_8_30">#N/A</definedName>
    <definedName name="PassaExtenso_25_11_8_8">#N/A</definedName>
    <definedName name="PassaExtenso_25_11_9">#N/A</definedName>
    <definedName name="PassaExtenso_25_11_9_30">#N/A</definedName>
    <definedName name="PassaExtenso_25_12">NA()</definedName>
    <definedName name="PassaExtenso_25_12_24">#N/A</definedName>
    <definedName name="PassaExtenso_25_12_25">#N/A</definedName>
    <definedName name="PassaExtenso_25_12_30">#N/A</definedName>
    <definedName name="PassaExtenso_25_12_8">#N/A</definedName>
    <definedName name="PassaExtenso_25_13">#N/A</definedName>
    <definedName name="PassaExtenso_25_13_10">#N/A</definedName>
    <definedName name="PassaExtenso_25_13_10_1">#N/A</definedName>
    <definedName name="PassaExtenso_25_13_10_30">#N/A</definedName>
    <definedName name="PassaExtenso_25_13_11">#N/A</definedName>
    <definedName name="PassaExtenso_25_13_11_1">#N/A</definedName>
    <definedName name="PassaExtenso_25_13_11_24">#N/A</definedName>
    <definedName name="PassaExtenso_25_13_11_25">#N/A</definedName>
    <definedName name="PassaExtenso_25_13_11_30">#N/A</definedName>
    <definedName name="PassaExtenso_25_13_11_8">#N/A</definedName>
    <definedName name="PassaExtenso_25_13_12">#N/A</definedName>
    <definedName name="PassaExtenso_25_13_12_24">#N/A</definedName>
    <definedName name="PassaExtenso_25_13_12_25">#N/A</definedName>
    <definedName name="PassaExtenso_25_13_12_30">#N/A</definedName>
    <definedName name="PassaExtenso_25_13_12_8">#N/A</definedName>
    <definedName name="PassaExtenso_25_13_15">NA()</definedName>
    <definedName name="PassaExtenso_25_13_16">NA()</definedName>
    <definedName name="PassaExtenso_25_13_21">#N/A</definedName>
    <definedName name="PassaExtenso_25_13_22">#N/A</definedName>
    <definedName name="PassaExtenso_25_13_24">#N/A</definedName>
    <definedName name="PassaExtenso_25_13_25">#N/A</definedName>
    <definedName name="PassaExtenso_25_13_27">#N/A</definedName>
    <definedName name="PassaExtenso_25_13_27_30">#N/A</definedName>
    <definedName name="PassaExtenso_25_13_28">#N/A</definedName>
    <definedName name="PassaExtenso_25_13_29">#N/A</definedName>
    <definedName name="PassaExtenso_25_13_3">#N/A</definedName>
    <definedName name="PassaExtenso_25_13_3_1">#N/A</definedName>
    <definedName name="PassaExtenso_25_13_3_30">#N/A</definedName>
    <definedName name="PassaExtenso_25_13_30">#N/A</definedName>
    <definedName name="PassaExtenso_25_13_4">#N/A</definedName>
    <definedName name="PassaExtenso_25_13_4_1">#N/A</definedName>
    <definedName name="PassaExtenso_25_13_4_30">#N/A</definedName>
    <definedName name="PassaExtenso_25_13_5">#N/A</definedName>
    <definedName name="PassaExtenso_25_13_5_1">#N/A</definedName>
    <definedName name="PassaExtenso_25_13_5_30">#N/A</definedName>
    <definedName name="PassaExtenso_25_13_6">#N/A</definedName>
    <definedName name="PassaExtenso_25_13_6_1">#N/A</definedName>
    <definedName name="PassaExtenso_25_13_6_30">#N/A</definedName>
    <definedName name="PassaExtenso_25_13_7">#N/A</definedName>
    <definedName name="PassaExtenso_25_13_7_1">#N/A</definedName>
    <definedName name="PassaExtenso_25_13_7_1_1">#N/A</definedName>
    <definedName name="PassaExtenso_25_13_7_1_1_1">#N/A</definedName>
    <definedName name="PassaExtenso_25_13_7_24">#N/A</definedName>
    <definedName name="PassaExtenso_25_13_7_25">#N/A</definedName>
    <definedName name="PassaExtenso_25_13_7_30">#N/A</definedName>
    <definedName name="PassaExtenso_25_13_7_8">#N/A</definedName>
    <definedName name="PassaExtenso_25_13_8">#N/A</definedName>
    <definedName name="PassaExtenso_25_13_8_1">#N/A</definedName>
    <definedName name="PassaExtenso_25_13_8_1_1">#N/A</definedName>
    <definedName name="PassaExtenso_25_13_8_1_1_1">#N/A</definedName>
    <definedName name="PassaExtenso_25_13_8_24">#N/A</definedName>
    <definedName name="PassaExtenso_25_13_8_25">#N/A</definedName>
    <definedName name="PassaExtenso_25_13_8_30">#N/A</definedName>
    <definedName name="PassaExtenso_25_13_8_8">#N/A</definedName>
    <definedName name="PassaExtenso_25_13_9">#N/A</definedName>
    <definedName name="PassaExtenso_25_13_9_1">#N/A</definedName>
    <definedName name="PassaExtenso_25_13_9_30">#N/A</definedName>
    <definedName name="PassaExtenso_25_15">NA()</definedName>
    <definedName name="PassaExtenso_25_16">NA()</definedName>
    <definedName name="PassaExtenso_25_19">#N/A</definedName>
    <definedName name="PassaExtenso_25_19_10">#N/A</definedName>
    <definedName name="PassaExtenso_25_19_11">#N/A</definedName>
    <definedName name="PassaExtenso_25_19_11_24">#N/A</definedName>
    <definedName name="PassaExtenso_25_19_11_25">#N/A</definedName>
    <definedName name="PassaExtenso_25_19_11_30">#N/A</definedName>
    <definedName name="PassaExtenso_25_19_11_8">#N/A</definedName>
    <definedName name="PassaExtenso_25_19_12">#N/A</definedName>
    <definedName name="PassaExtenso_25_19_12_24">#N/A</definedName>
    <definedName name="PassaExtenso_25_19_12_25">#N/A</definedName>
    <definedName name="PassaExtenso_25_19_15">NA()</definedName>
    <definedName name="PassaExtenso_25_19_16">NA()</definedName>
    <definedName name="PassaExtenso_25_19_21">#N/A</definedName>
    <definedName name="PassaExtenso_25_19_22">#N/A</definedName>
    <definedName name="PassaExtenso_25_19_24">#N/A</definedName>
    <definedName name="PassaExtenso_25_19_25">#N/A</definedName>
    <definedName name="PassaExtenso_25_19_27">#N/A</definedName>
    <definedName name="PassaExtenso_25_19_27_30">#N/A</definedName>
    <definedName name="PassaExtenso_25_19_28">#N/A</definedName>
    <definedName name="PassaExtenso_25_19_29">#N/A</definedName>
    <definedName name="PassaExtenso_25_19_30">#N/A</definedName>
    <definedName name="PassaExtenso_25_19_7">#N/A</definedName>
    <definedName name="PassaExtenso_25_19_7_1">#N/A</definedName>
    <definedName name="PassaExtenso_25_19_7_1_1">#N/A</definedName>
    <definedName name="PassaExtenso_25_19_7_24">#N/A</definedName>
    <definedName name="PassaExtenso_25_19_7_25">#N/A</definedName>
    <definedName name="PassaExtenso_25_19_8">#N/A</definedName>
    <definedName name="PassaExtenso_25_19_8_1">#N/A</definedName>
    <definedName name="PassaExtenso_25_19_8_1_1">#N/A</definedName>
    <definedName name="PassaExtenso_25_19_8_1_1_1">#N/A</definedName>
    <definedName name="PassaExtenso_25_19_8_24">#N/A</definedName>
    <definedName name="PassaExtenso_25_19_8_25">#N/A</definedName>
    <definedName name="PassaExtenso_25_19_8_30">#N/A</definedName>
    <definedName name="PassaExtenso_25_19_8_8">#N/A</definedName>
    <definedName name="PassaExtenso_25_19_9">#N/A</definedName>
    <definedName name="PassaExtenso_25_19_9_30">#N/A</definedName>
    <definedName name="PassaExtenso_25_2">#N/A</definedName>
    <definedName name="PassaExtenso_25_2_10">#N/A</definedName>
    <definedName name="PassaExtenso_25_2_11">#N/A</definedName>
    <definedName name="PassaExtenso_25_2_11_24">#N/A</definedName>
    <definedName name="PassaExtenso_25_2_11_25">#N/A</definedName>
    <definedName name="PassaExtenso_25_2_11_30">#N/A</definedName>
    <definedName name="PassaExtenso_25_2_11_8">#N/A</definedName>
    <definedName name="PassaExtenso_25_2_12">#N/A</definedName>
    <definedName name="PassaExtenso_25_2_12_24">#N/A</definedName>
    <definedName name="PassaExtenso_25_2_12_25">#N/A</definedName>
    <definedName name="PassaExtenso_25_2_15">NA()</definedName>
    <definedName name="PassaExtenso_25_2_16">NA()</definedName>
    <definedName name="PassaExtenso_25_2_21">#N/A</definedName>
    <definedName name="PassaExtenso_25_2_22">#N/A</definedName>
    <definedName name="PassaExtenso_25_2_24">#N/A</definedName>
    <definedName name="PassaExtenso_25_2_25">#N/A</definedName>
    <definedName name="PassaExtenso_25_2_27">#N/A</definedName>
    <definedName name="PassaExtenso_25_2_27_30">#N/A</definedName>
    <definedName name="PassaExtenso_25_2_28">#N/A</definedName>
    <definedName name="PassaExtenso_25_2_29">#N/A</definedName>
    <definedName name="PassaExtenso_25_2_30">#N/A</definedName>
    <definedName name="PassaExtenso_25_2_7">#N/A</definedName>
    <definedName name="PassaExtenso_25_2_7_1">#N/A</definedName>
    <definedName name="PassaExtenso_25_2_7_1_1">#N/A</definedName>
    <definedName name="PassaExtenso_25_2_7_24">#N/A</definedName>
    <definedName name="PassaExtenso_25_2_7_25">#N/A</definedName>
    <definedName name="PassaExtenso_25_2_8">#N/A</definedName>
    <definedName name="PassaExtenso_25_2_8_1">#N/A</definedName>
    <definedName name="PassaExtenso_25_2_8_1_1">#N/A</definedName>
    <definedName name="PassaExtenso_25_2_8_1_1_1">#N/A</definedName>
    <definedName name="PassaExtenso_25_2_8_24">#N/A</definedName>
    <definedName name="PassaExtenso_25_2_8_25">#N/A</definedName>
    <definedName name="PassaExtenso_25_2_8_30">#N/A</definedName>
    <definedName name="PassaExtenso_25_2_8_8">#N/A</definedName>
    <definedName name="PassaExtenso_25_2_9">#N/A</definedName>
    <definedName name="PassaExtenso_25_2_9_30">#N/A</definedName>
    <definedName name="PassaExtenso_25_21">#N/A</definedName>
    <definedName name="PassaExtenso_25_22">#N/A</definedName>
    <definedName name="PassaExtenso_25_24">#N/A</definedName>
    <definedName name="PassaExtenso_25_25">#N/A</definedName>
    <definedName name="PassaExtenso_25_27">#N/A</definedName>
    <definedName name="PassaExtenso_25_27_30">#N/A</definedName>
    <definedName name="PassaExtenso_25_28">#N/A</definedName>
    <definedName name="PassaExtenso_25_29">#N/A</definedName>
    <definedName name="PassaExtenso_25_3">#N/A</definedName>
    <definedName name="PassaExtenso_25_3_1">#N/A</definedName>
    <definedName name="PassaExtenso_25_3_1_1">NA()</definedName>
    <definedName name="PassaExtenso_25_3_1_30">#N/A</definedName>
    <definedName name="PassaExtenso_25_3_10">#N/A</definedName>
    <definedName name="PassaExtenso_25_3_11">#N/A</definedName>
    <definedName name="PassaExtenso_25_3_11_24">#N/A</definedName>
    <definedName name="PassaExtenso_25_3_11_25">#N/A</definedName>
    <definedName name="PassaExtenso_25_3_11_30">#N/A</definedName>
    <definedName name="PassaExtenso_25_3_11_8">#N/A</definedName>
    <definedName name="PassaExtenso_25_3_12">#N/A</definedName>
    <definedName name="PassaExtenso_25_3_12_24">#N/A</definedName>
    <definedName name="PassaExtenso_25_3_12_25">#N/A</definedName>
    <definedName name="PassaExtenso_25_3_15">NA()</definedName>
    <definedName name="PassaExtenso_25_3_16">NA()</definedName>
    <definedName name="PassaExtenso_25_3_21">#N/A</definedName>
    <definedName name="PassaExtenso_25_3_22">#N/A</definedName>
    <definedName name="PassaExtenso_25_3_24">#N/A</definedName>
    <definedName name="PassaExtenso_25_3_25">#N/A</definedName>
    <definedName name="PassaExtenso_25_3_27">#N/A</definedName>
    <definedName name="PassaExtenso_25_3_27_30">#N/A</definedName>
    <definedName name="PassaExtenso_25_3_28">#N/A</definedName>
    <definedName name="PassaExtenso_25_3_29">#N/A</definedName>
    <definedName name="PassaExtenso_25_3_30">#N/A</definedName>
    <definedName name="PassaExtenso_25_3_7">#N/A</definedName>
    <definedName name="PassaExtenso_25_3_7_1">#N/A</definedName>
    <definedName name="PassaExtenso_25_3_7_1_1">#N/A</definedName>
    <definedName name="PassaExtenso_25_3_7_24">#N/A</definedName>
    <definedName name="PassaExtenso_25_3_7_25">#N/A</definedName>
    <definedName name="PassaExtenso_25_3_8">#N/A</definedName>
    <definedName name="PassaExtenso_25_3_8_1">#N/A</definedName>
    <definedName name="PassaExtenso_25_3_8_1_1">#N/A</definedName>
    <definedName name="PassaExtenso_25_3_8_1_1_1">#N/A</definedName>
    <definedName name="PassaExtenso_25_3_8_24">#N/A</definedName>
    <definedName name="PassaExtenso_25_3_8_25">#N/A</definedName>
    <definedName name="PassaExtenso_25_3_8_30">#N/A</definedName>
    <definedName name="PassaExtenso_25_3_8_8">#N/A</definedName>
    <definedName name="PassaExtenso_25_3_9">#N/A</definedName>
    <definedName name="PassaExtenso_25_3_9_30">#N/A</definedName>
    <definedName name="PassaExtenso_25_30">#N/A</definedName>
    <definedName name="PassaExtenso_25_4">#N/A</definedName>
    <definedName name="PassaExtenso_25_4_1">#N/A</definedName>
    <definedName name="PassaExtenso_25_4_1_1">NA()</definedName>
    <definedName name="PassaExtenso_25_4_1_30">#N/A</definedName>
    <definedName name="PassaExtenso_25_4_10">#N/A</definedName>
    <definedName name="PassaExtenso_25_4_10_1">#N/A</definedName>
    <definedName name="PassaExtenso_25_4_10_30">#N/A</definedName>
    <definedName name="PassaExtenso_25_4_11">#N/A</definedName>
    <definedName name="PassaExtenso_25_4_11_1">#N/A</definedName>
    <definedName name="PassaExtenso_25_4_11_24">#N/A</definedName>
    <definedName name="PassaExtenso_25_4_11_25">#N/A</definedName>
    <definedName name="PassaExtenso_25_4_11_30">#N/A</definedName>
    <definedName name="PassaExtenso_25_4_11_8">#N/A</definedName>
    <definedName name="PassaExtenso_25_4_12">#N/A</definedName>
    <definedName name="PassaExtenso_25_4_12_24">#N/A</definedName>
    <definedName name="PassaExtenso_25_4_12_25">#N/A</definedName>
    <definedName name="PassaExtenso_25_4_12_30">#N/A</definedName>
    <definedName name="PassaExtenso_25_4_12_8">#N/A</definedName>
    <definedName name="PassaExtenso_25_4_15">NA()</definedName>
    <definedName name="PassaExtenso_25_4_16">NA()</definedName>
    <definedName name="PassaExtenso_25_4_19">#N/A</definedName>
    <definedName name="PassaExtenso_25_4_19_10">#N/A</definedName>
    <definedName name="PassaExtenso_25_4_19_11">#N/A</definedName>
    <definedName name="PassaExtenso_25_4_19_11_24">#N/A</definedName>
    <definedName name="PassaExtenso_25_4_19_11_25">#N/A</definedName>
    <definedName name="PassaExtenso_25_4_19_11_30">#N/A</definedName>
    <definedName name="PassaExtenso_25_4_19_11_8">#N/A</definedName>
    <definedName name="PassaExtenso_25_4_19_12">#N/A</definedName>
    <definedName name="PassaExtenso_25_4_19_12_24">#N/A</definedName>
    <definedName name="PassaExtenso_25_4_19_12_25">#N/A</definedName>
    <definedName name="PassaExtenso_25_4_19_15">NA()</definedName>
    <definedName name="PassaExtenso_25_4_19_16">NA()</definedName>
    <definedName name="PassaExtenso_25_4_19_21">#N/A</definedName>
    <definedName name="PassaExtenso_25_4_19_22">#N/A</definedName>
    <definedName name="PassaExtenso_25_4_19_24">#N/A</definedName>
    <definedName name="PassaExtenso_25_4_19_25">#N/A</definedName>
    <definedName name="PassaExtenso_25_4_19_27">#N/A</definedName>
    <definedName name="PassaExtenso_25_4_19_27_30">#N/A</definedName>
    <definedName name="PassaExtenso_25_4_19_28">#N/A</definedName>
    <definedName name="PassaExtenso_25_4_19_29">#N/A</definedName>
    <definedName name="PassaExtenso_25_4_19_30">#N/A</definedName>
    <definedName name="PassaExtenso_25_4_19_7">#N/A</definedName>
    <definedName name="PassaExtenso_25_4_19_7_1">#N/A</definedName>
    <definedName name="PassaExtenso_25_4_19_7_1_1">#N/A</definedName>
    <definedName name="PassaExtenso_25_4_19_7_24">#N/A</definedName>
    <definedName name="PassaExtenso_25_4_19_7_25">#N/A</definedName>
    <definedName name="PassaExtenso_25_4_19_8">#N/A</definedName>
    <definedName name="PassaExtenso_25_4_19_8_1">#N/A</definedName>
    <definedName name="PassaExtenso_25_4_19_8_1_1">#N/A</definedName>
    <definedName name="PassaExtenso_25_4_19_8_1_1_1">#N/A</definedName>
    <definedName name="PassaExtenso_25_4_19_8_24">#N/A</definedName>
    <definedName name="PassaExtenso_25_4_19_8_25">#N/A</definedName>
    <definedName name="PassaExtenso_25_4_19_8_30">#N/A</definedName>
    <definedName name="PassaExtenso_25_4_19_8_8">#N/A</definedName>
    <definedName name="PassaExtenso_25_4_19_9">#N/A</definedName>
    <definedName name="PassaExtenso_25_4_19_9_30">#N/A</definedName>
    <definedName name="PassaExtenso_25_4_21">#N/A</definedName>
    <definedName name="PassaExtenso_25_4_22">#N/A</definedName>
    <definedName name="PassaExtenso_25_4_24">#N/A</definedName>
    <definedName name="PassaExtenso_25_4_25">#N/A</definedName>
    <definedName name="PassaExtenso_25_4_27">#N/A</definedName>
    <definedName name="PassaExtenso_25_4_27_30">#N/A</definedName>
    <definedName name="PassaExtenso_25_4_28">#N/A</definedName>
    <definedName name="PassaExtenso_25_4_29">#N/A</definedName>
    <definedName name="PassaExtenso_25_4_3">#N/A</definedName>
    <definedName name="PassaExtenso_25_4_3_1">#N/A</definedName>
    <definedName name="PassaExtenso_25_4_3_30">#N/A</definedName>
    <definedName name="PassaExtenso_25_4_30">#N/A</definedName>
    <definedName name="PassaExtenso_25_4_4">#N/A</definedName>
    <definedName name="PassaExtenso_25_4_4_1">#N/A</definedName>
    <definedName name="PassaExtenso_25_4_4_30">#N/A</definedName>
    <definedName name="PassaExtenso_25_4_5">#N/A</definedName>
    <definedName name="PassaExtenso_25_4_5_1">#N/A</definedName>
    <definedName name="PassaExtenso_25_4_5_30">#N/A</definedName>
    <definedName name="PassaExtenso_25_4_6">#N/A</definedName>
    <definedName name="PassaExtenso_25_4_6_1">#N/A</definedName>
    <definedName name="PassaExtenso_25_4_6_30">#N/A</definedName>
    <definedName name="PassaExtenso_25_4_7">#N/A</definedName>
    <definedName name="PassaExtenso_25_4_7_1">#N/A</definedName>
    <definedName name="PassaExtenso_25_4_7_1_1">#N/A</definedName>
    <definedName name="PassaExtenso_25_4_7_1_1_1">#N/A</definedName>
    <definedName name="PassaExtenso_25_4_7_24">#N/A</definedName>
    <definedName name="PassaExtenso_25_4_7_25">#N/A</definedName>
    <definedName name="PassaExtenso_25_4_7_30">#N/A</definedName>
    <definedName name="PassaExtenso_25_4_7_8">#N/A</definedName>
    <definedName name="PassaExtenso_25_4_8">#N/A</definedName>
    <definedName name="PassaExtenso_25_4_8_1">#N/A</definedName>
    <definedName name="PassaExtenso_25_4_8_1_1">#N/A</definedName>
    <definedName name="PassaExtenso_25_4_8_1_1_1">#N/A</definedName>
    <definedName name="PassaExtenso_25_4_8_24">#N/A</definedName>
    <definedName name="PassaExtenso_25_4_8_25">#N/A</definedName>
    <definedName name="PassaExtenso_25_4_8_30">#N/A</definedName>
    <definedName name="PassaExtenso_25_4_8_8">#N/A</definedName>
    <definedName name="PassaExtenso_25_4_9">#N/A</definedName>
    <definedName name="PassaExtenso_25_4_9_1">#N/A</definedName>
    <definedName name="PassaExtenso_25_4_9_30">#N/A</definedName>
    <definedName name="PassaExtenso_25_5">#N/A</definedName>
    <definedName name="PassaExtenso_25_5_1">#N/A</definedName>
    <definedName name="PassaExtenso_25_5_30">#N/A</definedName>
    <definedName name="PassaExtenso_25_6">#N/A</definedName>
    <definedName name="PassaExtenso_25_6_1">#N/A</definedName>
    <definedName name="PassaExtenso_25_6_30">#N/A</definedName>
    <definedName name="PassaExtenso_25_7">#N/A</definedName>
    <definedName name="PassaExtenso_25_7_1">#N/A</definedName>
    <definedName name="PassaExtenso_25_7_1_1">#N/A</definedName>
    <definedName name="PassaExtenso_25_7_1_1_1">NA()</definedName>
    <definedName name="PassaExtenso_25_7_1_1_1_1">NA()</definedName>
    <definedName name="PassaExtenso_25_7_1_24">#N/A</definedName>
    <definedName name="PassaExtenso_25_7_1_25">#N/A</definedName>
    <definedName name="PassaExtenso_25_7_1_30">#N/A</definedName>
    <definedName name="PassaExtenso_25_7_1_8">#N/A</definedName>
    <definedName name="PassaExtenso_25_7_10">#N/A</definedName>
    <definedName name="PassaExtenso_25_7_11">#N/A</definedName>
    <definedName name="PassaExtenso_25_7_11_24">#N/A</definedName>
    <definedName name="PassaExtenso_25_7_11_25">#N/A</definedName>
    <definedName name="PassaExtenso_25_7_11_30">#N/A</definedName>
    <definedName name="PassaExtenso_25_7_11_8">#N/A</definedName>
    <definedName name="PassaExtenso_25_7_12">#N/A</definedName>
    <definedName name="PassaExtenso_25_7_12_24">#N/A</definedName>
    <definedName name="PassaExtenso_25_7_12_25">#N/A</definedName>
    <definedName name="PassaExtenso_25_7_15">NA()</definedName>
    <definedName name="PassaExtenso_25_7_16">NA()</definedName>
    <definedName name="PassaExtenso_25_7_21">#N/A</definedName>
    <definedName name="PassaExtenso_25_7_22">#N/A</definedName>
    <definedName name="PassaExtenso_25_7_24">#N/A</definedName>
    <definedName name="PassaExtenso_25_7_25">#N/A</definedName>
    <definedName name="PassaExtenso_25_7_27">#N/A</definedName>
    <definedName name="PassaExtenso_25_7_27_30">#N/A</definedName>
    <definedName name="PassaExtenso_25_7_28">#N/A</definedName>
    <definedName name="PassaExtenso_25_7_29">#N/A</definedName>
    <definedName name="PassaExtenso_25_7_30">#N/A</definedName>
    <definedName name="PassaExtenso_25_7_7">#N/A</definedName>
    <definedName name="PassaExtenso_25_7_7_1">#N/A</definedName>
    <definedName name="PassaExtenso_25_7_7_1_1">#N/A</definedName>
    <definedName name="PassaExtenso_25_7_7_24">#N/A</definedName>
    <definedName name="PassaExtenso_25_7_7_25">#N/A</definedName>
    <definedName name="PassaExtenso_25_7_8">#N/A</definedName>
    <definedName name="PassaExtenso_25_7_8_1">#N/A</definedName>
    <definedName name="PassaExtenso_25_7_8_1_1">#N/A</definedName>
    <definedName name="PassaExtenso_25_7_8_1_1_1">#N/A</definedName>
    <definedName name="PassaExtenso_25_7_8_24">#N/A</definedName>
    <definedName name="PassaExtenso_25_7_8_25">#N/A</definedName>
    <definedName name="PassaExtenso_25_7_8_30">#N/A</definedName>
    <definedName name="PassaExtenso_25_7_8_8">#N/A</definedName>
    <definedName name="PassaExtenso_25_7_9">#N/A</definedName>
    <definedName name="PassaExtenso_25_7_9_30">#N/A</definedName>
    <definedName name="PassaExtenso_25_8">#N/A</definedName>
    <definedName name="PassaExtenso_25_8_1">#N/A</definedName>
    <definedName name="PassaExtenso_25_8_1_1">#N/A</definedName>
    <definedName name="PassaExtenso_25_8_1_1_1">#N/A</definedName>
    <definedName name="PassaExtenso_25_8_24">#N/A</definedName>
    <definedName name="PassaExtenso_25_8_25">#N/A</definedName>
    <definedName name="PassaExtenso_25_8_30">#N/A</definedName>
    <definedName name="PassaExtenso_25_8_8">#N/A</definedName>
    <definedName name="PassaExtenso_25_9">#N/A</definedName>
    <definedName name="PassaExtenso_25_9_1">#N/A</definedName>
    <definedName name="PassaExtenso_25_9_30">#N/A</definedName>
    <definedName name="PassaExtenso_26">#N/A</definedName>
    <definedName name="PassaExtenso_27">#N/A</definedName>
    <definedName name="PassaExtenso_27_30">#N/A</definedName>
    <definedName name="PassaExtenso_28">#N/A</definedName>
    <definedName name="PassaExtenso_29">#N/A</definedName>
    <definedName name="PassaExtenso_3">#N/A</definedName>
    <definedName name="PassaExtenso_3_1">#N/A</definedName>
    <definedName name="PassaExtenso_3_1_1">"#NAME!PassaExtenso"</definedName>
    <definedName name="PassaExtenso_3_1_33">#N/A</definedName>
    <definedName name="PassaExtenso_3_1_35">#N/A</definedName>
    <definedName name="PassaExtenso_3_2">#N/A</definedName>
    <definedName name="PassaExtenso_3_2_33">#N/A</definedName>
    <definedName name="PassaExtenso_3_2_35">#N/A</definedName>
    <definedName name="PassaExtenso_3_3">#N/A</definedName>
    <definedName name="PassaExtenso_3_3_33">#N/A</definedName>
    <definedName name="PassaExtenso_3_3_35">#N/A</definedName>
    <definedName name="PassaExtenso_3_30">#N/A</definedName>
    <definedName name="PassaExtenso_3_33">#N/A</definedName>
    <definedName name="PassaExtenso_3_35">#N/A</definedName>
    <definedName name="PassaExtenso_3_4">#N/A</definedName>
    <definedName name="PassaExtenso_3_4_33">#N/A</definedName>
    <definedName name="PassaExtenso_3_4_35">#N/A</definedName>
    <definedName name="PassaExtenso_30">#N/A</definedName>
    <definedName name="PassaExtenso_34">#N/A</definedName>
    <definedName name="PassaExtenso_34_10">#N/A</definedName>
    <definedName name="PassaExtenso_34_10_1">#N/A</definedName>
    <definedName name="PassaExtenso_34_10_30">#N/A</definedName>
    <definedName name="PassaExtenso_34_11">#N/A</definedName>
    <definedName name="PassaExtenso_34_11_1">#N/A</definedName>
    <definedName name="PassaExtenso_34_11_1_1">NA()</definedName>
    <definedName name="PassaExtenso_34_11_1_24">#N/A</definedName>
    <definedName name="PassaExtenso_34_11_1_25">#N/A</definedName>
    <definedName name="PassaExtenso_34_11_1_30">#N/A</definedName>
    <definedName name="PassaExtenso_34_11_1_8">#N/A</definedName>
    <definedName name="PassaExtenso_34_11_10">#N/A</definedName>
    <definedName name="PassaExtenso_34_11_11">#N/A</definedName>
    <definedName name="PassaExtenso_34_11_11_24">#N/A</definedName>
    <definedName name="PassaExtenso_34_11_11_25">#N/A</definedName>
    <definedName name="PassaExtenso_34_11_11_30">#N/A</definedName>
    <definedName name="PassaExtenso_34_11_11_8">#N/A</definedName>
    <definedName name="PassaExtenso_34_11_12">#N/A</definedName>
    <definedName name="PassaExtenso_34_11_12_24">#N/A</definedName>
    <definedName name="PassaExtenso_34_11_12_25">#N/A</definedName>
    <definedName name="PassaExtenso_34_11_15">NA()</definedName>
    <definedName name="PassaExtenso_34_11_16">NA()</definedName>
    <definedName name="PassaExtenso_34_11_21">#N/A</definedName>
    <definedName name="PassaExtenso_34_11_22">#N/A</definedName>
    <definedName name="PassaExtenso_34_11_24">#N/A</definedName>
    <definedName name="PassaExtenso_34_11_25">#N/A</definedName>
    <definedName name="PassaExtenso_34_11_27">#N/A</definedName>
    <definedName name="PassaExtenso_34_11_27_30">#N/A</definedName>
    <definedName name="PassaExtenso_34_11_28">#N/A</definedName>
    <definedName name="PassaExtenso_34_11_29">#N/A</definedName>
    <definedName name="PassaExtenso_34_11_30">#N/A</definedName>
    <definedName name="PassaExtenso_34_11_7">#N/A</definedName>
    <definedName name="PassaExtenso_34_11_7_1">#N/A</definedName>
    <definedName name="PassaExtenso_34_11_7_1_1">#N/A</definedName>
    <definedName name="PassaExtenso_34_11_7_24">#N/A</definedName>
    <definedName name="PassaExtenso_34_11_7_25">#N/A</definedName>
    <definedName name="PassaExtenso_34_11_8">#N/A</definedName>
    <definedName name="PassaExtenso_34_11_8_1">#N/A</definedName>
    <definedName name="PassaExtenso_34_11_8_1_1">#N/A</definedName>
    <definedName name="PassaExtenso_34_11_8_1_1_1">#N/A</definedName>
    <definedName name="PassaExtenso_34_11_8_24">#N/A</definedName>
    <definedName name="PassaExtenso_34_11_8_25">#N/A</definedName>
    <definedName name="PassaExtenso_34_11_8_30">#N/A</definedName>
    <definedName name="PassaExtenso_34_11_8_8">#N/A</definedName>
    <definedName name="PassaExtenso_34_11_9">#N/A</definedName>
    <definedName name="PassaExtenso_34_11_9_30">#N/A</definedName>
    <definedName name="PassaExtenso_34_12">NA()</definedName>
    <definedName name="PassaExtenso_34_12_24">#N/A</definedName>
    <definedName name="PassaExtenso_34_12_25">#N/A</definedName>
    <definedName name="PassaExtenso_34_12_30">#N/A</definedName>
    <definedName name="PassaExtenso_34_12_8">#N/A</definedName>
    <definedName name="PassaExtenso_34_13">#N/A</definedName>
    <definedName name="PassaExtenso_34_13_10">#N/A</definedName>
    <definedName name="PassaExtenso_34_13_10_1">#N/A</definedName>
    <definedName name="PassaExtenso_34_13_10_30">#N/A</definedName>
    <definedName name="PassaExtenso_34_13_11">#N/A</definedName>
    <definedName name="PassaExtenso_34_13_11_1">#N/A</definedName>
    <definedName name="PassaExtenso_34_13_11_24">#N/A</definedName>
    <definedName name="PassaExtenso_34_13_11_25">#N/A</definedName>
    <definedName name="PassaExtenso_34_13_11_30">#N/A</definedName>
    <definedName name="PassaExtenso_34_13_11_8">#N/A</definedName>
    <definedName name="PassaExtenso_34_13_12">#N/A</definedName>
    <definedName name="PassaExtenso_34_13_12_24">#N/A</definedName>
    <definedName name="PassaExtenso_34_13_12_25">#N/A</definedName>
    <definedName name="PassaExtenso_34_13_12_30">#N/A</definedName>
    <definedName name="PassaExtenso_34_13_12_8">#N/A</definedName>
    <definedName name="PassaExtenso_34_13_15">NA()</definedName>
    <definedName name="PassaExtenso_34_13_16">NA()</definedName>
    <definedName name="PassaExtenso_34_13_21">#N/A</definedName>
    <definedName name="PassaExtenso_34_13_22">#N/A</definedName>
    <definedName name="PassaExtenso_34_13_24">#N/A</definedName>
    <definedName name="PassaExtenso_34_13_25">#N/A</definedName>
    <definedName name="PassaExtenso_34_13_27">#N/A</definedName>
    <definedName name="PassaExtenso_34_13_27_30">#N/A</definedName>
    <definedName name="PassaExtenso_34_13_28">#N/A</definedName>
    <definedName name="PassaExtenso_34_13_29">#N/A</definedName>
    <definedName name="PassaExtenso_34_13_3">#N/A</definedName>
    <definedName name="PassaExtenso_34_13_3_1">#N/A</definedName>
    <definedName name="PassaExtenso_34_13_3_30">#N/A</definedName>
    <definedName name="PassaExtenso_34_13_30">#N/A</definedName>
    <definedName name="PassaExtenso_34_13_4">#N/A</definedName>
    <definedName name="PassaExtenso_34_13_4_1">#N/A</definedName>
    <definedName name="PassaExtenso_34_13_4_30">#N/A</definedName>
    <definedName name="PassaExtenso_34_13_5">#N/A</definedName>
    <definedName name="PassaExtenso_34_13_5_1">#N/A</definedName>
    <definedName name="PassaExtenso_34_13_5_30">#N/A</definedName>
    <definedName name="PassaExtenso_34_13_6">#N/A</definedName>
    <definedName name="PassaExtenso_34_13_6_1">#N/A</definedName>
    <definedName name="PassaExtenso_34_13_6_30">#N/A</definedName>
    <definedName name="PassaExtenso_34_13_7">#N/A</definedName>
    <definedName name="PassaExtenso_34_13_7_1">#N/A</definedName>
    <definedName name="PassaExtenso_34_13_7_1_1">#N/A</definedName>
    <definedName name="PassaExtenso_34_13_7_1_1_1">#N/A</definedName>
    <definedName name="PassaExtenso_34_13_7_24">#N/A</definedName>
    <definedName name="PassaExtenso_34_13_7_25">#N/A</definedName>
    <definedName name="PassaExtenso_34_13_7_30">#N/A</definedName>
    <definedName name="PassaExtenso_34_13_7_8">#N/A</definedName>
    <definedName name="PassaExtenso_34_13_8">#N/A</definedName>
    <definedName name="PassaExtenso_34_13_8_1">#N/A</definedName>
    <definedName name="PassaExtenso_34_13_8_1_1">#N/A</definedName>
    <definedName name="PassaExtenso_34_13_8_1_1_1">#N/A</definedName>
    <definedName name="PassaExtenso_34_13_8_24">#N/A</definedName>
    <definedName name="PassaExtenso_34_13_8_25">#N/A</definedName>
    <definedName name="PassaExtenso_34_13_8_30">#N/A</definedName>
    <definedName name="PassaExtenso_34_13_8_8">#N/A</definedName>
    <definedName name="PassaExtenso_34_13_9">#N/A</definedName>
    <definedName name="PassaExtenso_34_13_9_1">#N/A</definedName>
    <definedName name="PassaExtenso_34_13_9_30">#N/A</definedName>
    <definedName name="PassaExtenso_34_15">NA()</definedName>
    <definedName name="PassaExtenso_34_16">NA()</definedName>
    <definedName name="PassaExtenso_34_19">#N/A</definedName>
    <definedName name="PassaExtenso_34_19_10">#N/A</definedName>
    <definedName name="PassaExtenso_34_19_11">#N/A</definedName>
    <definedName name="PassaExtenso_34_19_11_24">#N/A</definedName>
    <definedName name="PassaExtenso_34_19_11_25">#N/A</definedName>
    <definedName name="PassaExtenso_34_19_11_30">#N/A</definedName>
    <definedName name="PassaExtenso_34_19_11_8">#N/A</definedName>
    <definedName name="PassaExtenso_34_19_12">#N/A</definedName>
    <definedName name="PassaExtenso_34_19_12_24">#N/A</definedName>
    <definedName name="PassaExtenso_34_19_12_25">#N/A</definedName>
    <definedName name="PassaExtenso_34_19_15">NA()</definedName>
    <definedName name="PassaExtenso_34_19_16">NA()</definedName>
    <definedName name="PassaExtenso_34_19_21">#N/A</definedName>
    <definedName name="PassaExtenso_34_19_22">#N/A</definedName>
    <definedName name="PassaExtenso_34_19_24">#N/A</definedName>
    <definedName name="PassaExtenso_34_19_25">#N/A</definedName>
    <definedName name="PassaExtenso_34_19_27">#N/A</definedName>
    <definedName name="PassaExtenso_34_19_27_30">#N/A</definedName>
    <definedName name="PassaExtenso_34_19_28">#N/A</definedName>
    <definedName name="PassaExtenso_34_19_29">#N/A</definedName>
    <definedName name="PassaExtenso_34_19_30">#N/A</definedName>
    <definedName name="PassaExtenso_34_19_7">#N/A</definedName>
    <definedName name="PassaExtenso_34_19_7_1">#N/A</definedName>
    <definedName name="PassaExtenso_34_19_7_1_1">#N/A</definedName>
    <definedName name="PassaExtenso_34_19_7_24">#N/A</definedName>
    <definedName name="PassaExtenso_34_19_7_25">#N/A</definedName>
    <definedName name="PassaExtenso_34_19_8">#N/A</definedName>
    <definedName name="PassaExtenso_34_19_8_1">#N/A</definedName>
    <definedName name="PassaExtenso_34_19_8_1_1">#N/A</definedName>
    <definedName name="PassaExtenso_34_19_8_1_1_1">#N/A</definedName>
    <definedName name="PassaExtenso_34_19_8_24">#N/A</definedName>
    <definedName name="PassaExtenso_34_19_8_25">#N/A</definedName>
    <definedName name="PassaExtenso_34_19_8_30">#N/A</definedName>
    <definedName name="PassaExtenso_34_19_8_8">#N/A</definedName>
    <definedName name="PassaExtenso_34_19_9">#N/A</definedName>
    <definedName name="PassaExtenso_34_19_9_30">#N/A</definedName>
    <definedName name="PassaExtenso_34_2">#N/A</definedName>
    <definedName name="PassaExtenso_34_2_10">#N/A</definedName>
    <definedName name="PassaExtenso_34_2_11">#N/A</definedName>
    <definedName name="PassaExtenso_34_2_11_24">#N/A</definedName>
    <definedName name="PassaExtenso_34_2_11_25">#N/A</definedName>
    <definedName name="PassaExtenso_34_2_11_30">#N/A</definedName>
    <definedName name="PassaExtenso_34_2_11_8">#N/A</definedName>
    <definedName name="PassaExtenso_34_2_12">#N/A</definedName>
    <definedName name="PassaExtenso_34_2_12_24">#N/A</definedName>
    <definedName name="PassaExtenso_34_2_12_25">#N/A</definedName>
    <definedName name="PassaExtenso_34_2_15">NA()</definedName>
    <definedName name="PassaExtenso_34_2_16">NA()</definedName>
    <definedName name="PassaExtenso_34_2_21">#N/A</definedName>
    <definedName name="PassaExtenso_34_2_22">#N/A</definedName>
    <definedName name="PassaExtenso_34_2_24">#N/A</definedName>
    <definedName name="PassaExtenso_34_2_25">#N/A</definedName>
    <definedName name="PassaExtenso_34_2_27">#N/A</definedName>
    <definedName name="PassaExtenso_34_2_27_30">#N/A</definedName>
    <definedName name="PassaExtenso_34_2_28">#N/A</definedName>
    <definedName name="PassaExtenso_34_2_29">#N/A</definedName>
    <definedName name="PassaExtenso_34_2_30">#N/A</definedName>
    <definedName name="PassaExtenso_34_2_7">#N/A</definedName>
    <definedName name="PassaExtenso_34_2_7_1">#N/A</definedName>
    <definedName name="PassaExtenso_34_2_7_1_1">#N/A</definedName>
    <definedName name="PassaExtenso_34_2_7_24">#N/A</definedName>
    <definedName name="PassaExtenso_34_2_7_25">#N/A</definedName>
    <definedName name="PassaExtenso_34_2_8">#N/A</definedName>
    <definedName name="PassaExtenso_34_2_8_1">#N/A</definedName>
    <definedName name="PassaExtenso_34_2_8_1_1">#N/A</definedName>
    <definedName name="PassaExtenso_34_2_8_1_1_1">#N/A</definedName>
    <definedName name="PassaExtenso_34_2_8_24">#N/A</definedName>
    <definedName name="PassaExtenso_34_2_8_25">#N/A</definedName>
    <definedName name="PassaExtenso_34_2_8_30">#N/A</definedName>
    <definedName name="PassaExtenso_34_2_8_8">#N/A</definedName>
    <definedName name="PassaExtenso_34_2_9">#N/A</definedName>
    <definedName name="PassaExtenso_34_2_9_30">#N/A</definedName>
    <definedName name="PassaExtenso_34_21">#N/A</definedName>
    <definedName name="PassaExtenso_34_22">#N/A</definedName>
    <definedName name="PassaExtenso_34_24">#N/A</definedName>
    <definedName name="PassaExtenso_34_25">#N/A</definedName>
    <definedName name="PassaExtenso_34_27">#N/A</definedName>
    <definedName name="PassaExtenso_34_27_30">#N/A</definedName>
    <definedName name="PassaExtenso_34_28">#N/A</definedName>
    <definedName name="PassaExtenso_34_29">#N/A</definedName>
    <definedName name="PassaExtenso_34_3">#N/A</definedName>
    <definedName name="PassaExtenso_34_3_1">#N/A</definedName>
    <definedName name="PassaExtenso_34_3_1_1">NA()</definedName>
    <definedName name="PassaExtenso_34_3_1_30">#N/A</definedName>
    <definedName name="PassaExtenso_34_3_10">#N/A</definedName>
    <definedName name="PassaExtenso_34_3_11">#N/A</definedName>
    <definedName name="PassaExtenso_34_3_11_24">#N/A</definedName>
    <definedName name="PassaExtenso_34_3_11_25">#N/A</definedName>
    <definedName name="PassaExtenso_34_3_11_30">#N/A</definedName>
    <definedName name="PassaExtenso_34_3_11_8">#N/A</definedName>
    <definedName name="PassaExtenso_34_3_12">#N/A</definedName>
    <definedName name="PassaExtenso_34_3_12_24">#N/A</definedName>
    <definedName name="PassaExtenso_34_3_12_25">#N/A</definedName>
    <definedName name="PassaExtenso_34_3_15">NA()</definedName>
    <definedName name="PassaExtenso_34_3_16">NA()</definedName>
    <definedName name="PassaExtenso_34_3_21">#N/A</definedName>
    <definedName name="PassaExtenso_34_3_22">#N/A</definedName>
    <definedName name="PassaExtenso_34_3_24">#N/A</definedName>
    <definedName name="PassaExtenso_34_3_25">#N/A</definedName>
    <definedName name="PassaExtenso_34_3_27">#N/A</definedName>
    <definedName name="PassaExtenso_34_3_27_30">#N/A</definedName>
    <definedName name="PassaExtenso_34_3_28">#N/A</definedName>
    <definedName name="PassaExtenso_34_3_29">#N/A</definedName>
    <definedName name="PassaExtenso_34_3_30">#N/A</definedName>
    <definedName name="PassaExtenso_34_3_7">#N/A</definedName>
    <definedName name="PassaExtenso_34_3_7_1">#N/A</definedName>
    <definedName name="PassaExtenso_34_3_7_1_1">#N/A</definedName>
    <definedName name="PassaExtenso_34_3_7_24">#N/A</definedName>
    <definedName name="PassaExtenso_34_3_7_25">#N/A</definedName>
    <definedName name="PassaExtenso_34_3_8">#N/A</definedName>
    <definedName name="PassaExtenso_34_3_8_1">#N/A</definedName>
    <definedName name="PassaExtenso_34_3_8_1_1">#N/A</definedName>
    <definedName name="PassaExtenso_34_3_8_1_1_1">#N/A</definedName>
    <definedName name="PassaExtenso_34_3_8_24">#N/A</definedName>
    <definedName name="PassaExtenso_34_3_8_25">#N/A</definedName>
    <definedName name="PassaExtenso_34_3_8_30">#N/A</definedName>
    <definedName name="PassaExtenso_34_3_8_8">#N/A</definedName>
    <definedName name="PassaExtenso_34_3_9">#N/A</definedName>
    <definedName name="PassaExtenso_34_3_9_30">#N/A</definedName>
    <definedName name="PassaExtenso_34_30">#N/A</definedName>
    <definedName name="PassaExtenso_34_4">#N/A</definedName>
    <definedName name="PassaExtenso_34_4_1">#N/A</definedName>
    <definedName name="PassaExtenso_34_4_1_1">NA()</definedName>
    <definedName name="PassaExtenso_34_4_1_30">#N/A</definedName>
    <definedName name="PassaExtenso_34_4_10">#N/A</definedName>
    <definedName name="PassaExtenso_34_4_10_1">#N/A</definedName>
    <definedName name="PassaExtenso_34_4_10_30">#N/A</definedName>
    <definedName name="PassaExtenso_34_4_11">#N/A</definedName>
    <definedName name="PassaExtenso_34_4_11_1">#N/A</definedName>
    <definedName name="PassaExtenso_34_4_11_24">#N/A</definedName>
    <definedName name="PassaExtenso_34_4_11_25">#N/A</definedName>
    <definedName name="PassaExtenso_34_4_11_30">#N/A</definedName>
    <definedName name="PassaExtenso_34_4_11_8">#N/A</definedName>
    <definedName name="PassaExtenso_34_4_12">#N/A</definedName>
    <definedName name="PassaExtenso_34_4_12_24">#N/A</definedName>
    <definedName name="PassaExtenso_34_4_12_25">#N/A</definedName>
    <definedName name="PassaExtenso_34_4_12_30">#N/A</definedName>
    <definedName name="PassaExtenso_34_4_12_8">#N/A</definedName>
    <definedName name="PassaExtenso_34_4_15">NA()</definedName>
    <definedName name="PassaExtenso_34_4_16">NA()</definedName>
    <definedName name="PassaExtenso_34_4_19">#N/A</definedName>
    <definedName name="PassaExtenso_34_4_19_10">#N/A</definedName>
    <definedName name="PassaExtenso_34_4_19_11">#N/A</definedName>
    <definedName name="PassaExtenso_34_4_19_11_24">#N/A</definedName>
    <definedName name="PassaExtenso_34_4_19_11_25">#N/A</definedName>
    <definedName name="PassaExtenso_34_4_19_11_30">#N/A</definedName>
    <definedName name="PassaExtenso_34_4_19_11_8">#N/A</definedName>
    <definedName name="PassaExtenso_34_4_19_12">#N/A</definedName>
    <definedName name="PassaExtenso_34_4_19_12_24">#N/A</definedName>
    <definedName name="PassaExtenso_34_4_19_12_25">#N/A</definedName>
    <definedName name="PassaExtenso_34_4_19_15">NA()</definedName>
    <definedName name="PassaExtenso_34_4_19_16">NA()</definedName>
    <definedName name="PassaExtenso_34_4_19_21">#N/A</definedName>
    <definedName name="PassaExtenso_34_4_19_22">#N/A</definedName>
    <definedName name="PassaExtenso_34_4_19_24">#N/A</definedName>
    <definedName name="PassaExtenso_34_4_19_25">#N/A</definedName>
    <definedName name="PassaExtenso_34_4_19_27">#N/A</definedName>
    <definedName name="PassaExtenso_34_4_19_27_30">#N/A</definedName>
    <definedName name="PassaExtenso_34_4_19_28">#N/A</definedName>
    <definedName name="PassaExtenso_34_4_19_29">#N/A</definedName>
    <definedName name="PassaExtenso_34_4_19_30">#N/A</definedName>
    <definedName name="PassaExtenso_34_4_19_7">#N/A</definedName>
    <definedName name="PassaExtenso_34_4_19_7_1">#N/A</definedName>
    <definedName name="PassaExtenso_34_4_19_7_1_1">#N/A</definedName>
    <definedName name="PassaExtenso_34_4_19_7_24">#N/A</definedName>
    <definedName name="PassaExtenso_34_4_19_7_25">#N/A</definedName>
    <definedName name="PassaExtenso_34_4_19_8">#N/A</definedName>
    <definedName name="PassaExtenso_34_4_19_8_1">#N/A</definedName>
    <definedName name="PassaExtenso_34_4_19_8_1_1">#N/A</definedName>
    <definedName name="PassaExtenso_34_4_19_8_1_1_1">#N/A</definedName>
    <definedName name="PassaExtenso_34_4_19_8_24">#N/A</definedName>
    <definedName name="PassaExtenso_34_4_19_8_25">#N/A</definedName>
    <definedName name="PassaExtenso_34_4_19_8_30">#N/A</definedName>
    <definedName name="PassaExtenso_34_4_19_8_8">#N/A</definedName>
    <definedName name="PassaExtenso_34_4_19_9">#N/A</definedName>
    <definedName name="PassaExtenso_34_4_19_9_30">#N/A</definedName>
    <definedName name="PassaExtenso_34_4_21">#N/A</definedName>
    <definedName name="PassaExtenso_34_4_22">#N/A</definedName>
    <definedName name="PassaExtenso_34_4_24">#N/A</definedName>
    <definedName name="PassaExtenso_34_4_25">#N/A</definedName>
    <definedName name="PassaExtenso_34_4_27">#N/A</definedName>
    <definedName name="PassaExtenso_34_4_27_30">#N/A</definedName>
    <definedName name="PassaExtenso_34_4_28">#N/A</definedName>
    <definedName name="PassaExtenso_34_4_29">#N/A</definedName>
    <definedName name="PassaExtenso_34_4_3">#N/A</definedName>
    <definedName name="PassaExtenso_34_4_3_1">#N/A</definedName>
    <definedName name="PassaExtenso_34_4_3_30">#N/A</definedName>
    <definedName name="PassaExtenso_34_4_30">#N/A</definedName>
    <definedName name="PassaExtenso_34_4_4">#N/A</definedName>
    <definedName name="PassaExtenso_34_4_4_1">#N/A</definedName>
    <definedName name="PassaExtenso_34_4_4_30">#N/A</definedName>
    <definedName name="PassaExtenso_34_4_5">#N/A</definedName>
    <definedName name="PassaExtenso_34_4_5_1">#N/A</definedName>
    <definedName name="PassaExtenso_34_4_5_30">#N/A</definedName>
    <definedName name="PassaExtenso_34_4_6">#N/A</definedName>
    <definedName name="PassaExtenso_34_4_6_1">#N/A</definedName>
    <definedName name="PassaExtenso_34_4_6_30">#N/A</definedName>
    <definedName name="PassaExtenso_34_4_7">#N/A</definedName>
    <definedName name="PassaExtenso_34_4_7_1">#N/A</definedName>
    <definedName name="PassaExtenso_34_4_7_1_1">#N/A</definedName>
    <definedName name="PassaExtenso_34_4_7_1_1_1">#N/A</definedName>
    <definedName name="PassaExtenso_34_4_7_24">#N/A</definedName>
    <definedName name="PassaExtenso_34_4_7_25">#N/A</definedName>
    <definedName name="PassaExtenso_34_4_7_30">#N/A</definedName>
    <definedName name="PassaExtenso_34_4_7_8">#N/A</definedName>
    <definedName name="PassaExtenso_34_4_8">#N/A</definedName>
    <definedName name="PassaExtenso_34_4_8_1">#N/A</definedName>
    <definedName name="PassaExtenso_34_4_8_1_1">#N/A</definedName>
    <definedName name="PassaExtenso_34_4_8_1_1_1">#N/A</definedName>
    <definedName name="PassaExtenso_34_4_8_24">#N/A</definedName>
    <definedName name="PassaExtenso_34_4_8_25">#N/A</definedName>
    <definedName name="PassaExtenso_34_4_8_30">#N/A</definedName>
    <definedName name="PassaExtenso_34_4_8_8">#N/A</definedName>
    <definedName name="PassaExtenso_34_4_9">#N/A</definedName>
    <definedName name="PassaExtenso_34_4_9_1">#N/A</definedName>
    <definedName name="PassaExtenso_34_4_9_30">#N/A</definedName>
    <definedName name="PassaExtenso_34_5">#N/A</definedName>
    <definedName name="PassaExtenso_34_5_1">#N/A</definedName>
    <definedName name="PassaExtenso_34_5_30">#N/A</definedName>
    <definedName name="PassaExtenso_34_6">#N/A</definedName>
    <definedName name="PassaExtenso_34_6_1">#N/A</definedName>
    <definedName name="PassaExtenso_34_6_30">#N/A</definedName>
    <definedName name="PassaExtenso_34_7">#N/A</definedName>
    <definedName name="PassaExtenso_34_7_1">#N/A</definedName>
    <definedName name="PassaExtenso_34_7_1_1">#N/A</definedName>
    <definedName name="PassaExtenso_34_7_1_1_1">NA()</definedName>
    <definedName name="PassaExtenso_34_7_1_1_1_1">NA()</definedName>
    <definedName name="PassaExtenso_34_7_1_24">#N/A</definedName>
    <definedName name="PassaExtenso_34_7_1_25">#N/A</definedName>
    <definedName name="PassaExtenso_34_7_1_30">#N/A</definedName>
    <definedName name="PassaExtenso_34_7_1_8">#N/A</definedName>
    <definedName name="PassaExtenso_34_7_10">#N/A</definedName>
    <definedName name="PassaExtenso_34_7_11">#N/A</definedName>
    <definedName name="PassaExtenso_34_7_11_24">#N/A</definedName>
    <definedName name="PassaExtenso_34_7_11_25">#N/A</definedName>
    <definedName name="PassaExtenso_34_7_11_30">#N/A</definedName>
    <definedName name="PassaExtenso_34_7_11_8">#N/A</definedName>
    <definedName name="PassaExtenso_34_7_12">#N/A</definedName>
    <definedName name="PassaExtenso_34_7_12_24">#N/A</definedName>
    <definedName name="PassaExtenso_34_7_12_25">#N/A</definedName>
    <definedName name="PassaExtenso_34_7_15">NA()</definedName>
    <definedName name="PassaExtenso_34_7_16">NA()</definedName>
    <definedName name="PassaExtenso_34_7_21">#N/A</definedName>
    <definedName name="PassaExtenso_34_7_22">#N/A</definedName>
    <definedName name="PassaExtenso_34_7_24">#N/A</definedName>
    <definedName name="PassaExtenso_34_7_25">#N/A</definedName>
    <definedName name="PassaExtenso_34_7_27">#N/A</definedName>
    <definedName name="PassaExtenso_34_7_27_30">#N/A</definedName>
    <definedName name="PassaExtenso_34_7_28">#N/A</definedName>
    <definedName name="PassaExtenso_34_7_29">#N/A</definedName>
    <definedName name="PassaExtenso_34_7_30">#N/A</definedName>
    <definedName name="PassaExtenso_34_7_7">#N/A</definedName>
    <definedName name="PassaExtenso_34_7_7_1">#N/A</definedName>
    <definedName name="PassaExtenso_34_7_7_1_1">#N/A</definedName>
    <definedName name="PassaExtenso_34_7_7_24">#N/A</definedName>
    <definedName name="PassaExtenso_34_7_7_25">#N/A</definedName>
    <definedName name="PassaExtenso_34_7_8">#N/A</definedName>
    <definedName name="PassaExtenso_34_7_8_1">#N/A</definedName>
    <definedName name="PassaExtenso_34_7_8_1_1">#N/A</definedName>
    <definedName name="PassaExtenso_34_7_8_1_1_1">#N/A</definedName>
    <definedName name="PassaExtenso_34_7_8_24">#N/A</definedName>
    <definedName name="PassaExtenso_34_7_8_25">#N/A</definedName>
    <definedName name="PassaExtenso_34_7_8_30">#N/A</definedName>
    <definedName name="PassaExtenso_34_7_8_8">#N/A</definedName>
    <definedName name="PassaExtenso_34_7_9">#N/A</definedName>
    <definedName name="PassaExtenso_34_7_9_30">#N/A</definedName>
    <definedName name="PassaExtenso_34_8">#N/A</definedName>
    <definedName name="PassaExtenso_34_8_1">#N/A</definedName>
    <definedName name="PassaExtenso_34_8_1_1">#N/A</definedName>
    <definedName name="PassaExtenso_34_8_1_1_1">#N/A</definedName>
    <definedName name="PassaExtenso_34_8_24">#N/A</definedName>
    <definedName name="PassaExtenso_34_8_25">#N/A</definedName>
    <definedName name="PassaExtenso_34_8_30">#N/A</definedName>
    <definedName name="PassaExtenso_34_8_8">#N/A</definedName>
    <definedName name="PassaExtenso_34_9">#N/A</definedName>
    <definedName name="PassaExtenso_34_9_1">#N/A</definedName>
    <definedName name="PassaExtenso_34_9_30">#N/A</definedName>
    <definedName name="PassaExtenso_38">#N/A</definedName>
    <definedName name="PassaExtenso_38_10">#N/A</definedName>
    <definedName name="PassaExtenso_38_10_1">#N/A</definedName>
    <definedName name="PassaExtenso_38_10_30">#N/A</definedName>
    <definedName name="PassaExtenso_38_11">#N/A</definedName>
    <definedName name="PassaExtenso_38_11_1">#N/A</definedName>
    <definedName name="PassaExtenso_38_11_1_1">NA()</definedName>
    <definedName name="PassaExtenso_38_11_1_24">#N/A</definedName>
    <definedName name="PassaExtenso_38_11_1_25">#N/A</definedName>
    <definedName name="PassaExtenso_38_11_1_30">#N/A</definedName>
    <definedName name="PassaExtenso_38_11_1_8">#N/A</definedName>
    <definedName name="PassaExtenso_38_11_10">#N/A</definedName>
    <definedName name="PassaExtenso_38_11_11">#N/A</definedName>
    <definedName name="PassaExtenso_38_11_11_24">#N/A</definedName>
    <definedName name="PassaExtenso_38_11_11_25">#N/A</definedName>
    <definedName name="PassaExtenso_38_11_11_30">#N/A</definedName>
    <definedName name="PassaExtenso_38_11_11_8">#N/A</definedName>
    <definedName name="PassaExtenso_38_11_12">#N/A</definedName>
    <definedName name="PassaExtenso_38_11_12_24">#N/A</definedName>
    <definedName name="PassaExtenso_38_11_12_25">#N/A</definedName>
    <definedName name="PassaExtenso_38_11_15">NA()</definedName>
    <definedName name="PassaExtenso_38_11_16">NA()</definedName>
    <definedName name="PassaExtenso_38_11_21">#N/A</definedName>
    <definedName name="PassaExtenso_38_11_22">#N/A</definedName>
    <definedName name="PassaExtenso_38_11_24">#N/A</definedName>
    <definedName name="PassaExtenso_38_11_25">#N/A</definedName>
    <definedName name="PassaExtenso_38_11_27">#N/A</definedName>
    <definedName name="PassaExtenso_38_11_27_30">#N/A</definedName>
    <definedName name="PassaExtenso_38_11_28">#N/A</definedName>
    <definedName name="PassaExtenso_38_11_29">#N/A</definedName>
    <definedName name="PassaExtenso_38_11_30">#N/A</definedName>
    <definedName name="PassaExtenso_38_11_7">#N/A</definedName>
    <definedName name="PassaExtenso_38_11_7_1">#N/A</definedName>
    <definedName name="PassaExtenso_38_11_7_1_1">#N/A</definedName>
    <definedName name="PassaExtenso_38_11_7_24">#N/A</definedName>
    <definedName name="PassaExtenso_38_11_7_25">#N/A</definedName>
    <definedName name="PassaExtenso_38_11_8">#N/A</definedName>
    <definedName name="PassaExtenso_38_11_8_1">#N/A</definedName>
    <definedName name="PassaExtenso_38_11_8_1_1">#N/A</definedName>
    <definedName name="PassaExtenso_38_11_8_1_1_1">#N/A</definedName>
    <definedName name="PassaExtenso_38_11_8_24">#N/A</definedName>
    <definedName name="PassaExtenso_38_11_8_25">#N/A</definedName>
    <definedName name="PassaExtenso_38_11_8_30">#N/A</definedName>
    <definedName name="PassaExtenso_38_11_8_8">#N/A</definedName>
    <definedName name="PassaExtenso_38_11_9">#N/A</definedName>
    <definedName name="PassaExtenso_38_11_9_30">#N/A</definedName>
    <definedName name="PassaExtenso_38_12">NA()</definedName>
    <definedName name="PassaExtenso_38_12_24">#N/A</definedName>
    <definedName name="PassaExtenso_38_12_25">#N/A</definedName>
    <definedName name="PassaExtenso_38_12_30">#N/A</definedName>
    <definedName name="PassaExtenso_38_12_8">#N/A</definedName>
    <definedName name="PassaExtenso_38_13">#N/A</definedName>
    <definedName name="PassaExtenso_38_13_10">#N/A</definedName>
    <definedName name="PassaExtenso_38_13_10_1">#N/A</definedName>
    <definedName name="PassaExtenso_38_13_10_30">#N/A</definedName>
    <definedName name="PassaExtenso_38_13_11">#N/A</definedName>
    <definedName name="PassaExtenso_38_13_11_1">#N/A</definedName>
    <definedName name="PassaExtenso_38_13_11_24">#N/A</definedName>
    <definedName name="PassaExtenso_38_13_11_25">#N/A</definedName>
    <definedName name="PassaExtenso_38_13_11_30">#N/A</definedName>
    <definedName name="PassaExtenso_38_13_11_8">#N/A</definedName>
    <definedName name="PassaExtenso_38_13_12">#N/A</definedName>
    <definedName name="PassaExtenso_38_13_12_24">#N/A</definedName>
    <definedName name="PassaExtenso_38_13_12_25">#N/A</definedName>
    <definedName name="PassaExtenso_38_13_12_30">#N/A</definedName>
    <definedName name="PassaExtenso_38_13_12_8">#N/A</definedName>
    <definedName name="PassaExtenso_38_13_15">NA()</definedName>
    <definedName name="PassaExtenso_38_13_16">NA()</definedName>
    <definedName name="PassaExtenso_38_13_21">#N/A</definedName>
    <definedName name="PassaExtenso_38_13_22">#N/A</definedName>
    <definedName name="PassaExtenso_38_13_24">#N/A</definedName>
    <definedName name="PassaExtenso_38_13_25">#N/A</definedName>
    <definedName name="PassaExtenso_38_13_27">#N/A</definedName>
    <definedName name="PassaExtenso_38_13_27_30">#N/A</definedName>
    <definedName name="PassaExtenso_38_13_28">#N/A</definedName>
    <definedName name="PassaExtenso_38_13_29">#N/A</definedName>
    <definedName name="PassaExtenso_38_13_3">#N/A</definedName>
    <definedName name="PassaExtenso_38_13_3_1">#N/A</definedName>
    <definedName name="PassaExtenso_38_13_3_30">#N/A</definedName>
    <definedName name="PassaExtenso_38_13_30">#N/A</definedName>
    <definedName name="PassaExtenso_38_13_4">#N/A</definedName>
    <definedName name="PassaExtenso_38_13_4_1">#N/A</definedName>
    <definedName name="PassaExtenso_38_13_4_30">#N/A</definedName>
    <definedName name="PassaExtenso_38_13_5">#N/A</definedName>
    <definedName name="PassaExtenso_38_13_5_1">#N/A</definedName>
    <definedName name="PassaExtenso_38_13_5_30">#N/A</definedName>
    <definedName name="PassaExtenso_38_13_6">#N/A</definedName>
    <definedName name="PassaExtenso_38_13_6_1">#N/A</definedName>
    <definedName name="PassaExtenso_38_13_6_30">#N/A</definedName>
    <definedName name="PassaExtenso_38_13_7">#N/A</definedName>
    <definedName name="PassaExtenso_38_13_7_1">#N/A</definedName>
    <definedName name="PassaExtenso_38_13_7_1_1">#N/A</definedName>
    <definedName name="PassaExtenso_38_13_7_1_1_1">#N/A</definedName>
    <definedName name="PassaExtenso_38_13_7_24">#N/A</definedName>
    <definedName name="PassaExtenso_38_13_7_25">#N/A</definedName>
    <definedName name="PassaExtenso_38_13_7_30">#N/A</definedName>
    <definedName name="PassaExtenso_38_13_7_8">#N/A</definedName>
    <definedName name="PassaExtenso_38_13_8">#N/A</definedName>
    <definedName name="PassaExtenso_38_13_8_1">#N/A</definedName>
    <definedName name="PassaExtenso_38_13_8_1_1">#N/A</definedName>
    <definedName name="PassaExtenso_38_13_8_1_1_1">#N/A</definedName>
    <definedName name="PassaExtenso_38_13_8_24">#N/A</definedName>
    <definedName name="PassaExtenso_38_13_8_25">#N/A</definedName>
    <definedName name="PassaExtenso_38_13_8_30">#N/A</definedName>
    <definedName name="PassaExtenso_38_13_8_8">#N/A</definedName>
    <definedName name="PassaExtenso_38_13_9">#N/A</definedName>
    <definedName name="PassaExtenso_38_13_9_1">#N/A</definedName>
    <definedName name="PassaExtenso_38_13_9_30">#N/A</definedName>
    <definedName name="PassaExtenso_38_15">NA()</definedName>
    <definedName name="PassaExtenso_38_16">NA()</definedName>
    <definedName name="PassaExtenso_38_19">#N/A</definedName>
    <definedName name="PassaExtenso_38_19_10">#N/A</definedName>
    <definedName name="PassaExtenso_38_19_11">#N/A</definedName>
    <definedName name="PassaExtenso_38_19_11_24">#N/A</definedName>
    <definedName name="PassaExtenso_38_19_11_25">#N/A</definedName>
    <definedName name="PassaExtenso_38_19_11_30">#N/A</definedName>
    <definedName name="PassaExtenso_38_19_11_8">#N/A</definedName>
    <definedName name="PassaExtenso_38_19_12">#N/A</definedName>
    <definedName name="PassaExtenso_38_19_12_24">#N/A</definedName>
    <definedName name="PassaExtenso_38_19_12_25">#N/A</definedName>
    <definedName name="PassaExtenso_38_19_15">NA()</definedName>
    <definedName name="PassaExtenso_38_19_16">NA()</definedName>
    <definedName name="PassaExtenso_38_19_21">#N/A</definedName>
    <definedName name="PassaExtenso_38_19_22">#N/A</definedName>
    <definedName name="PassaExtenso_38_19_24">#N/A</definedName>
    <definedName name="PassaExtenso_38_19_25">#N/A</definedName>
    <definedName name="PassaExtenso_38_19_27">#N/A</definedName>
    <definedName name="PassaExtenso_38_19_27_30">#N/A</definedName>
    <definedName name="PassaExtenso_38_19_28">#N/A</definedName>
    <definedName name="PassaExtenso_38_19_29">#N/A</definedName>
    <definedName name="PassaExtenso_38_19_30">#N/A</definedName>
    <definedName name="PassaExtenso_38_19_7">#N/A</definedName>
    <definedName name="PassaExtenso_38_19_7_1">#N/A</definedName>
    <definedName name="PassaExtenso_38_19_7_1_1">#N/A</definedName>
    <definedName name="PassaExtenso_38_19_7_24">#N/A</definedName>
    <definedName name="PassaExtenso_38_19_7_25">#N/A</definedName>
    <definedName name="PassaExtenso_38_19_8">#N/A</definedName>
    <definedName name="PassaExtenso_38_19_8_1">#N/A</definedName>
    <definedName name="PassaExtenso_38_19_8_1_1">#N/A</definedName>
    <definedName name="PassaExtenso_38_19_8_1_1_1">#N/A</definedName>
    <definedName name="PassaExtenso_38_19_8_24">#N/A</definedName>
    <definedName name="PassaExtenso_38_19_8_25">#N/A</definedName>
    <definedName name="PassaExtenso_38_19_8_30">#N/A</definedName>
    <definedName name="PassaExtenso_38_19_8_8">#N/A</definedName>
    <definedName name="PassaExtenso_38_19_9">#N/A</definedName>
    <definedName name="PassaExtenso_38_19_9_30">#N/A</definedName>
    <definedName name="PassaExtenso_38_2">#N/A</definedName>
    <definedName name="PassaExtenso_38_2_10">#N/A</definedName>
    <definedName name="PassaExtenso_38_2_11">#N/A</definedName>
    <definedName name="PassaExtenso_38_2_11_24">#N/A</definedName>
    <definedName name="PassaExtenso_38_2_11_25">#N/A</definedName>
    <definedName name="PassaExtenso_38_2_11_30">#N/A</definedName>
    <definedName name="PassaExtenso_38_2_11_8">#N/A</definedName>
    <definedName name="PassaExtenso_38_2_12">#N/A</definedName>
    <definedName name="PassaExtenso_38_2_12_24">#N/A</definedName>
    <definedName name="PassaExtenso_38_2_12_25">#N/A</definedName>
    <definedName name="PassaExtenso_38_2_15">NA()</definedName>
    <definedName name="PassaExtenso_38_2_16">NA()</definedName>
    <definedName name="PassaExtenso_38_2_21">#N/A</definedName>
    <definedName name="PassaExtenso_38_2_22">#N/A</definedName>
    <definedName name="PassaExtenso_38_2_24">#N/A</definedName>
    <definedName name="PassaExtenso_38_2_25">#N/A</definedName>
    <definedName name="PassaExtenso_38_2_27">#N/A</definedName>
    <definedName name="PassaExtenso_38_2_27_30">#N/A</definedName>
    <definedName name="PassaExtenso_38_2_28">#N/A</definedName>
    <definedName name="PassaExtenso_38_2_29">#N/A</definedName>
    <definedName name="PassaExtenso_38_2_30">#N/A</definedName>
    <definedName name="PassaExtenso_38_2_7">#N/A</definedName>
    <definedName name="PassaExtenso_38_2_7_1">#N/A</definedName>
    <definedName name="PassaExtenso_38_2_7_1_1">#N/A</definedName>
    <definedName name="PassaExtenso_38_2_7_24">#N/A</definedName>
    <definedName name="PassaExtenso_38_2_7_25">#N/A</definedName>
    <definedName name="PassaExtenso_38_2_8">#N/A</definedName>
    <definedName name="PassaExtenso_38_2_8_1">#N/A</definedName>
    <definedName name="PassaExtenso_38_2_8_1_1">#N/A</definedName>
    <definedName name="PassaExtenso_38_2_8_1_1_1">#N/A</definedName>
    <definedName name="PassaExtenso_38_2_8_24">#N/A</definedName>
    <definedName name="PassaExtenso_38_2_8_25">#N/A</definedName>
    <definedName name="PassaExtenso_38_2_8_30">#N/A</definedName>
    <definedName name="PassaExtenso_38_2_8_8">#N/A</definedName>
    <definedName name="PassaExtenso_38_2_9">#N/A</definedName>
    <definedName name="PassaExtenso_38_2_9_30">#N/A</definedName>
    <definedName name="PassaExtenso_38_21">#N/A</definedName>
    <definedName name="PassaExtenso_38_22">#N/A</definedName>
    <definedName name="PassaExtenso_38_24">#N/A</definedName>
    <definedName name="PassaExtenso_38_25">#N/A</definedName>
    <definedName name="PassaExtenso_38_27">#N/A</definedName>
    <definedName name="PassaExtenso_38_27_30">#N/A</definedName>
    <definedName name="PassaExtenso_38_28">#N/A</definedName>
    <definedName name="PassaExtenso_38_29">#N/A</definedName>
    <definedName name="PassaExtenso_38_3">#N/A</definedName>
    <definedName name="PassaExtenso_38_3_1">#N/A</definedName>
    <definedName name="PassaExtenso_38_3_1_1">NA()</definedName>
    <definedName name="PassaExtenso_38_3_1_30">#N/A</definedName>
    <definedName name="PassaExtenso_38_3_10">#N/A</definedName>
    <definedName name="PassaExtenso_38_3_11">#N/A</definedName>
    <definedName name="PassaExtenso_38_3_11_24">#N/A</definedName>
    <definedName name="PassaExtenso_38_3_11_25">#N/A</definedName>
    <definedName name="PassaExtenso_38_3_11_30">#N/A</definedName>
    <definedName name="PassaExtenso_38_3_11_8">#N/A</definedName>
    <definedName name="PassaExtenso_38_3_12">#N/A</definedName>
    <definedName name="PassaExtenso_38_3_12_24">#N/A</definedName>
    <definedName name="PassaExtenso_38_3_12_25">#N/A</definedName>
    <definedName name="PassaExtenso_38_3_15">NA()</definedName>
    <definedName name="PassaExtenso_38_3_16">NA()</definedName>
    <definedName name="PassaExtenso_38_3_21">#N/A</definedName>
    <definedName name="PassaExtenso_38_3_22">#N/A</definedName>
    <definedName name="PassaExtenso_38_3_24">#N/A</definedName>
    <definedName name="PassaExtenso_38_3_25">#N/A</definedName>
    <definedName name="PassaExtenso_38_3_27">#N/A</definedName>
    <definedName name="PassaExtenso_38_3_27_30">#N/A</definedName>
    <definedName name="PassaExtenso_38_3_28">#N/A</definedName>
    <definedName name="PassaExtenso_38_3_29">#N/A</definedName>
    <definedName name="PassaExtenso_38_3_30">#N/A</definedName>
    <definedName name="PassaExtenso_38_3_7">#N/A</definedName>
    <definedName name="PassaExtenso_38_3_7_1">#N/A</definedName>
    <definedName name="PassaExtenso_38_3_7_1_1">#N/A</definedName>
    <definedName name="PassaExtenso_38_3_7_24">#N/A</definedName>
    <definedName name="PassaExtenso_38_3_7_25">#N/A</definedName>
    <definedName name="PassaExtenso_38_3_8">#N/A</definedName>
    <definedName name="PassaExtenso_38_3_8_1">#N/A</definedName>
    <definedName name="PassaExtenso_38_3_8_1_1">#N/A</definedName>
    <definedName name="PassaExtenso_38_3_8_1_1_1">#N/A</definedName>
    <definedName name="PassaExtenso_38_3_8_24">#N/A</definedName>
    <definedName name="PassaExtenso_38_3_8_25">#N/A</definedName>
    <definedName name="PassaExtenso_38_3_8_30">#N/A</definedName>
    <definedName name="PassaExtenso_38_3_8_8">#N/A</definedName>
    <definedName name="PassaExtenso_38_3_9">#N/A</definedName>
    <definedName name="PassaExtenso_38_3_9_30">#N/A</definedName>
    <definedName name="PassaExtenso_38_30">#N/A</definedName>
    <definedName name="PassaExtenso_38_4">#N/A</definedName>
    <definedName name="PassaExtenso_38_4_1">#N/A</definedName>
    <definedName name="PassaExtenso_38_4_1_1">NA()</definedName>
    <definedName name="PassaExtenso_38_4_1_30">#N/A</definedName>
    <definedName name="PassaExtenso_38_4_10">#N/A</definedName>
    <definedName name="PassaExtenso_38_4_10_1">#N/A</definedName>
    <definedName name="PassaExtenso_38_4_10_30">#N/A</definedName>
    <definedName name="PassaExtenso_38_4_11">#N/A</definedName>
    <definedName name="PassaExtenso_38_4_11_1">#N/A</definedName>
    <definedName name="PassaExtenso_38_4_11_24">#N/A</definedName>
    <definedName name="PassaExtenso_38_4_11_25">#N/A</definedName>
    <definedName name="PassaExtenso_38_4_11_30">#N/A</definedName>
    <definedName name="PassaExtenso_38_4_11_8">#N/A</definedName>
    <definedName name="PassaExtenso_38_4_12">#N/A</definedName>
    <definedName name="PassaExtenso_38_4_12_24">#N/A</definedName>
    <definedName name="PassaExtenso_38_4_12_25">#N/A</definedName>
    <definedName name="PassaExtenso_38_4_12_30">#N/A</definedName>
    <definedName name="PassaExtenso_38_4_12_8">#N/A</definedName>
    <definedName name="PassaExtenso_38_4_15">NA()</definedName>
    <definedName name="PassaExtenso_38_4_16">NA()</definedName>
    <definedName name="PassaExtenso_38_4_19">#N/A</definedName>
    <definedName name="PassaExtenso_38_4_19_10">#N/A</definedName>
    <definedName name="PassaExtenso_38_4_19_11">#N/A</definedName>
    <definedName name="PassaExtenso_38_4_19_11_24">#N/A</definedName>
    <definedName name="PassaExtenso_38_4_19_11_25">#N/A</definedName>
    <definedName name="PassaExtenso_38_4_19_11_30">#N/A</definedName>
    <definedName name="PassaExtenso_38_4_19_11_8">#N/A</definedName>
    <definedName name="PassaExtenso_38_4_19_12">#N/A</definedName>
    <definedName name="PassaExtenso_38_4_19_12_24">#N/A</definedName>
    <definedName name="PassaExtenso_38_4_19_12_25">#N/A</definedName>
    <definedName name="PassaExtenso_38_4_19_15">NA()</definedName>
    <definedName name="PassaExtenso_38_4_19_16">NA()</definedName>
    <definedName name="PassaExtenso_38_4_19_21">#N/A</definedName>
    <definedName name="PassaExtenso_38_4_19_22">#N/A</definedName>
    <definedName name="PassaExtenso_38_4_19_24">#N/A</definedName>
    <definedName name="PassaExtenso_38_4_19_25">#N/A</definedName>
    <definedName name="PassaExtenso_38_4_19_27">#N/A</definedName>
    <definedName name="PassaExtenso_38_4_19_27_30">#N/A</definedName>
    <definedName name="PassaExtenso_38_4_19_28">#N/A</definedName>
    <definedName name="PassaExtenso_38_4_19_29">#N/A</definedName>
    <definedName name="PassaExtenso_38_4_19_30">#N/A</definedName>
    <definedName name="PassaExtenso_38_4_19_7">#N/A</definedName>
    <definedName name="PassaExtenso_38_4_19_7_1">#N/A</definedName>
    <definedName name="PassaExtenso_38_4_19_7_1_1">#N/A</definedName>
    <definedName name="PassaExtenso_38_4_19_7_24">#N/A</definedName>
    <definedName name="PassaExtenso_38_4_19_7_25">#N/A</definedName>
    <definedName name="PassaExtenso_38_4_19_8">#N/A</definedName>
    <definedName name="PassaExtenso_38_4_19_8_1">#N/A</definedName>
    <definedName name="PassaExtenso_38_4_19_8_1_1">#N/A</definedName>
    <definedName name="PassaExtenso_38_4_19_8_1_1_1">#N/A</definedName>
    <definedName name="PassaExtenso_38_4_19_8_24">#N/A</definedName>
    <definedName name="PassaExtenso_38_4_19_8_25">#N/A</definedName>
    <definedName name="PassaExtenso_38_4_19_8_30">#N/A</definedName>
    <definedName name="PassaExtenso_38_4_19_8_8">#N/A</definedName>
    <definedName name="PassaExtenso_38_4_19_9">#N/A</definedName>
    <definedName name="PassaExtenso_38_4_19_9_30">#N/A</definedName>
    <definedName name="PassaExtenso_38_4_21">#N/A</definedName>
    <definedName name="PassaExtenso_38_4_22">#N/A</definedName>
    <definedName name="PassaExtenso_38_4_24">#N/A</definedName>
    <definedName name="PassaExtenso_38_4_25">#N/A</definedName>
    <definedName name="PassaExtenso_38_4_27">#N/A</definedName>
    <definedName name="PassaExtenso_38_4_27_30">#N/A</definedName>
    <definedName name="PassaExtenso_38_4_28">#N/A</definedName>
    <definedName name="PassaExtenso_38_4_29">#N/A</definedName>
    <definedName name="PassaExtenso_38_4_3">#N/A</definedName>
    <definedName name="PassaExtenso_38_4_3_1">#N/A</definedName>
    <definedName name="PassaExtenso_38_4_3_30">#N/A</definedName>
    <definedName name="PassaExtenso_38_4_30">#N/A</definedName>
    <definedName name="PassaExtenso_38_4_4">#N/A</definedName>
    <definedName name="PassaExtenso_38_4_4_1">#N/A</definedName>
    <definedName name="PassaExtenso_38_4_4_30">#N/A</definedName>
    <definedName name="PassaExtenso_38_4_5">#N/A</definedName>
    <definedName name="PassaExtenso_38_4_5_1">#N/A</definedName>
    <definedName name="PassaExtenso_38_4_5_30">#N/A</definedName>
    <definedName name="PassaExtenso_38_4_6">#N/A</definedName>
    <definedName name="PassaExtenso_38_4_6_1">#N/A</definedName>
    <definedName name="PassaExtenso_38_4_6_30">#N/A</definedName>
    <definedName name="PassaExtenso_38_4_7">#N/A</definedName>
    <definedName name="PassaExtenso_38_4_7_1">#N/A</definedName>
    <definedName name="PassaExtenso_38_4_7_1_1">#N/A</definedName>
    <definedName name="PassaExtenso_38_4_7_1_1_1">#N/A</definedName>
    <definedName name="PassaExtenso_38_4_7_24">#N/A</definedName>
    <definedName name="PassaExtenso_38_4_7_25">#N/A</definedName>
    <definedName name="PassaExtenso_38_4_7_30">#N/A</definedName>
    <definedName name="PassaExtenso_38_4_7_8">#N/A</definedName>
    <definedName name="PassaExtenso_38_4_8">#N/A</definedName>
    <definedName name="PassaExtenso_38_4_8_1">#N/A</definedName>
    <definedName name="PassaExtenso_38_4_8_1_1">#N/A</definedName>
    <definedName name="PassaExtenso_38_4_8_1_1_1">#N/A</definedName>
    <definedName name="PassaExtenso_38_4_8_24">#N/A</definedName>
    <definedName name="PassaExtenso_38_4_8_25">#N/A</definedName>
    <definedName name="PassaExtenso_38_4_8_30">#N/A</definedName>
    <definedName name="PassaExtenso_38_4_8_8">#N/A</definedName>
    <definedName name="PassaExtenso_38_4_9">#N/A</definedName>
    <definedName name="PassaExtenso_38_4_9_1">#N/A</definedName>
    <definedName name="PassaExtenso_38_4_9_30">#N/A</definedName>
    <definedName name="PassaExtenso_38_5">#N/A</definedName>
    <definedName name="PassaExtenso_38_5_1">#N/A</definedName>
    <definedName name="PassaExtenso_38_5_30">#N/A</definedName>
    <definedName name="PassaExtenso_38_6">#N/A</definedName>
    <definedName name="PassaExtenso_38_6_1">#N/A</definedName>
    <definedName name="PassaExtenso_38_6_30">#N/A</definedName>
    <definedName name="PassaExtenso_38_7">#N/A</definedName>
    <definedName name="PassaExtenso_38_7_1">#N/A</definedName>
    <definedName name="PassaExtenso_38_7_1_1">#N/A</definedName>
    <definedName name="PassaExtenso_38_7_1_1_1">NA()</definedName>
    <definedName name="PassaExtenso_38_7_1_1_1_1">NA()</definedName>
    <definedName name="PassaExtenso_38_7_1_24">#N/A</definedName>
    <definedName name="PassaExtenso_38_7_1_25">#N/A</definedName>
    <definedName name="PassaExtenso_38_7_1_30">#N/A</definedName>
    <definedName name="PassaExtenso_38_7_1_8">#N/A</definedName>
    <definedName name="PassaExtenso_38_7_10">#N/A</definedName>
    <definedName name="PassaExtenso_38_7_11">#N/A</definedName>
    <definedName name="PassaExtenso_38_7_11_24">#N/A</definedName>
    <definedName name="PassaExtenso_38_7_11_25">#N/A</definedName>
    <definedName name="PassaExtenso_38_7_11_30">#N/A</definedName>
    <definedName name="PassaExtenso_38_7_11_8">#N/A</definedName>
    <definedName name="PassaExtenso_38_7_12">#N/A</definedName>
    <definedName name="PassaExtenso_38_7_12_24">#N/A</definedName>
    <definedName name="PassaExtenso_38_7_12_25">#N/A</definedName>
    <definedName name="PassaExtenso_38_7_15">NA()</definedName>
    <definedName name="PassaExtenso_38_7_16">NA()</definedName>
    <definedName name="PassaExtenso_38_7_21">#N/A</definedName>
    <definedName name="PassaExtenso_38_7_22">#N/A</definedName>
    <definedName name="PassaExtenso_38_7_24">#N/A</definedName>
    <definedName name="PassaExtenso_38_7_25">#N/A</definedName>
    <definedName name="PassaExtenso_38_7_27">#N/A</definedName>
    <definedName name="PassaExtenso_38_7_27_30">#N/A</definedName>
    <definedName name="PassaExtenso_38_7_28">#N/A</definedName>
    <definedName name="PassaExtenso_38_7_29">#N/A</definedName>
    <definedName name="PassaExtenso_38_7_30">#N/A</definedName>
    <definedName name="PassaExtenso_38_7_7">#N/A</definedName>
    <definedName name="PassaExtenso_38_7_7_1">#N/A</definedName>
    <definedName name="PassaExtenso_38_7_7_1_1">#N/A</definedName>
    <definedName name="PassaExtenso_38_7_7_24">#N/A</definedName>
    <definedName name="PassaExtenso_38_7_7_25">#N/A</definedName>
    <definedName name="PassaExtenso_38_7_8">#N/A</definedName>
    <definedName name="PassaExtenso_38_7_8_1">#N/A</definedName>
    <definedName name="PassaExtenso_38_7_8_1_1">#N/A</definedName>
    <definedName name="PassaExtenso_38_7_8_1_1_1">#N/A</definedName>
    <definedName name="PassaExtenso_38_7_8_24">#N/A</definedName>
    <definedName name="PassaExtenso_38_7_8_25">#N/A</definedName>
    <definedName name="PassaExtenso_38_7_8_30">#N/A</definedName>
    <definedName name="PassaExtenso_38_7_8_8">#N/A</definedName>
    <definedName name="PassaExtenso_38_7_9">#N/A</definedName>
    <definedName name="PassaExtenso_38_7_9_30">#N/A</definedName>
    <definedName name="PassaExtenso_38_8">#N/A</definedName>
    <definedName name="PassaExtenso_38_8_1">#N/A</definedName>
    <definedName name="PassaExtenso_38_8_1_1">#N/A</definedName>
    <definedName name="PassaExtenso_38_8_1_1_1">#N/A</definedName>
    <definedName name="PassaExtenso_38_8_24">#N/A</definedName>
    <definedName name="PassaExtenso_38_8_25">#N/A</definedName>
    <definedName name="PassaExtenso_38_8_30">#N/A</definedName>
    <definedName name="PassaExtenso_38_8_8">#N/A</definedName>
    <definedName name="PassaExtenso_38_9">#N/A</definedName>
    <definedName name="PassaExtenso_38_9_1">#N/A</definedName>
    <definedName name="PassaExtenso_38_9_30">#N/A</definedName>
    <definedName name="passaextenso_39">#N/A</definedName>
    <definedName name="passaextenso_39_16">NA()</definedName>
    <definedName name="PassaExtenso_4">#N/A</definedName>
    <definedName name="PassaExtenso_4_1">#N/A</definedName>
    <definedName name="PassaExtenso_4_1_33">#N/A</definedName>
    <definedName name="PassaExtenso_4_1_35">#N/A</definedName>
    <definedName name="PassaExtenso_4_2">#N/A</definedName>
    <definedName name="PassaExtenso_4_2_33">#N/A</definedName>
    <definedName name="PassaExtenso_4_2_35">#N/A</definedName>
    <definedName name="PassaExtenso_4_3">#N/A</definedName>
    <definedName name="PassaExtenso_4_3_33">#N/A</definedName>
    <definedName name="PassaExtenso_4_3_35">#N/A</definedName>
    <definedName name="PassaExtenso_4_33">#N/A</definedName>
    <definedName name="PassaExtenso_4_35">#N/A</definedName>
    <definedName name="PassaExtenso_4_4">#N/A</definedName>
    <definedName name="PassaExtenso_4_4_33">#N/A</definedName>
    <definedName name="PassaExtenso_4_4_35">#N/A</definedName>
    <definedName name="PassaExtenso_5">#N/A</definedName>
    <definedName name="PassaExtenso_5_1">NA()</definedName>
    <definedName name="PassaExtenso_6">"#NAME!PassaExtenso"</definedName>
    <definedName name="PassaExtenso_6_1">NA()</definedName>
    <definedName name="PassaExtenso_7">"#NAME!PassaExtenso"</definedName>
    <definedName name="PassaExtenso_7_1">#N/A</definedName>
    <definedName name="PassaExtenso_7_1_1">NA()</definedName>
    <definedName name="PassaExtenso_7_1_1_1">NA()</definedName>
    <definedName name="PassaExtenso_7_24">#N/A</definedName>
    <definedName name="PassaExtenso_7_25">#N/A</definedName>
    <definedName name="PassaExtenso_7_8">#N/A</definedName>
    <definedName name="PassaExtenso_8">#N/A</definedName>
    <definedName name="PassaExtenso_8_1">#N/A</definedName>
    <definedName name="PassaExtenso_8_1_1">#N/A</definedName>
    <definedName name="PassaExtenso_8_1_1_1">#N/A</definedName>
    <definedName name="PassaExtenso_8_24">#N/A</definedName>
    <definedName name="PassaExtenso_8_25">#N/A</definedName>
    <definedName name="PassaExtenso_8_30">#N/A</definedName>
    <definedName name="PassaExtenso_8_8">#N/A</definedName>
    <definedName name="PassaExtenso_9">#N/A</definedName>
    <definedName name="PassaExtenso_9_1">#N/A</definedName>
    <definedName name="PassaExtenso_9_24">#N/A</definedName>
    <definedName name="PassaExtenso_9_25">#N/A</definedName>
    <definedName name="PassaExtenso_9_30">#N/A</definedName>
    <definedName name="PassaExtenso_9_7">#N/A</definedName>
    <definedName name="PassaExtenso_9_8">"#NOME?"</definedName>
    <definedName name="pativar">#REF!</definedName>
    <definedName name="PATO">#REF!</definedName>
    <definedName name="pato_1">#REF!</definedName>
    <definedName name="patoetapa">#REF!</definedName>
    <definedName name="PAUTO" localSheetId="4">#REF!</definedName>
    <definedName name="PAUTO">#REF!</definedName>
    <definedName name="PAV">#REF!</definedName>
    <definedName name="PAV_25">#REF!</definedName>
    <definedName name="PAV_EMISS3_S" localSheetId="4">#REF!</definedName>
    <definedName name="PAV_EMISS3_S">#REF!</definedName>
    <definedName name="PAV_MAR94" localSheetId="4">#REF!</definedName>
    <definedName name="PAV_MAR94">#REF!</definedName>
    <definedName name="PAVI" localSheetId="4">#REF!</definedName>
    <definedName name="PAVI">#REF!</definedName>
    <definedName name="PAVIM">#REF!</definedName>
    <definedName name="PAVIM_EMISS" localSheetId="4">#REF!</definedName>
    <definedName name="PAVIM_EMISS">#REF!</definedName>
    <definedName name="PAVIM_EMISS2" localSheetId="4">#REF!</definedName>
    <definedName name="PAVIM_EMISS2">#REF!</definedName>
    <definedName name="pavimentacao" localSheetId="4">#REF!</definedName>
    <definedName name="pavimentacao">#REF!</definedName>
    <definedName name="PAVIMENTAÇÃO">#REF!</definedName>
    <definedName name="pavimentacao_1">#REF!</definedName>
    <definedName name="pavimentacao_2">#REF!</definedName>
    <definedName name="pavimentacao_3">#REF!</definedName>
    <definedName name="pavimentacao_4">#REF!</definedName>
    <definedName name="PAVIMENTONOVO">#REF!</definedName>
    <definedName name="PAVIMENTONOVO_25">#REF!</definedName>
    <definedName name="Payment_Needed">"Pagamento necessário"</definedName>
    <definedName name="PCAI">#REF!</definedName>
    <definedName name="PCAIA">"'file:///D:/Meus documentos/ANASTÁCIO/SERCEL/BR262990800.xls'#$SERVIÇOS.$#REF!$#REF!"</definedName>
    <definedName name="PCAP20">#REF!</definedName>
    <definedName name="PCARPINTEIRO">#N/A</definedName>
    <definedName name="PCARPINTEIRO_1">#REF!</definedName>
    <definedName name="PCCARR">#REF!</definedName>
    <definedName name="PCCP">#REF!</definedName>
    <definedName name="PCD">#REF!</definedName>
    <definedName name="PCDF">#REF!</definedName>
    <definedName name="PCMN">#REF!</definedName>
    <definedName name="PCS">#REF!</definedName>
    <definedName name="PCSA">#REF!</definedName>
    <definedName name="PCST">#REF!</definedName>
    <definedName name="PDBU">#REF!</definedName>
    <definedName name="PDCA">#REF!</definedName>
    <definedName name="PDM">#REF!</definedName>
    <definedName name="PE">#REF!</definedName>
    <definedName name="PE_001">#N/A</definedName>
    <definedName name="PE_001_1">#REF!</definedName>
    <definedName name="PE_006">#N/A</definedName>
    <definedName name="PE_006_1">#REF!</definedName>
    <definedName name="PE_007">#N/A</definedName>
    <definedName name="PE_007_1">#REF!</definedName>
    <definedName name="PE_009">#N/A</definedName>
    <definedName name="PE_009_1">#REF!</definedName>
    <definedName name="PE_013">#N/A</definedName>
    <definedName name="PE_013_1">#REF!</definedName>
    <definedName name="PE_016">#N/A</definedName>
    <definedName name="PE_016_1">#REF!</definedName>
    <definedName name="PE_101">#N/A</definedName>
    <definedName name="PE_101_1">#REF!</definedName>
    <definedName name="PE_105">#N/A</definedName>
    <definedName name="PE_105_1">#REF!</definedName>
    <definedName name="PE_107">#N/A</definedName>
    <definedName name="PE_107_1">#REF!</definedName>
    <definedName name="PE_110">#N/A</definedName>
    <definedName name="PE_110_1">#REF!</definedName>
    <definedName name="PE_111">#N/A</definedName>
    <definedName name="PE_111_1">#REF!</definedName>
    <definedName name="PE_112">#N/A</definedName>
    <definedName name="PE_112_1">#REF!</definedName>
    <definedName name="PE_113">#N/A</definedName>
    <definedName name="PE_113_1">#REF!</definedName>
    <definedName name="PE_116">#N/A</definedName>
    <definedName name="PE_116_1">#REF!</definedName>
    <definedName name="PE_118">#N/A</definedName>
    <definedName name="PE_118_1">#REF!</definedName>
    <definedName name="PE_119">#N/A</definedName>
    <definedName name="PE_119_1">#REF!</definedName>
    <definedName name="PE_122">#N/A</definedName>
    <definedName name="PE_122_1">#REF!</definedName>
    <definedName name="PE_123">#N/A</definedName>
    <definedName name="PE_123_1">#REF!</definedName>
    <definedName name="PE_208">#N/A</definedName>
    <definedName name="PE_208_1">#REF!</definedName>
    <definedName name="PE_209">#N/A</definedName>
    <definedName name="PE_209_1">#REF!</definedName>
    <definedName name="PE_302">#N/A</definedName>
    <definedName name="PE_302_1">#REF!</definedName>
    <definedName name="PE_304">#N/A</definedName>
    <definedName name="PE_304_1">#REF!</definedName>
    <definedName name="PE_306">#N/A</definedName>
    <definedName name="PE_306_1">#REF!</definedName>
    <definedName name="PE_343">#N/A</definedName>
    <definedName name="PE_343_1">#REF!</definedName>
    <definedName name="PE_400">#N/A</definedName>
    <definedName name="PE_400_1">#REF!</definedName>
    <definedName name="PE_402">#N/A</definedName>
    <definedName name="PE_402_1">#REF!</definedName>
    <definedName name="PE_406">#N/A</definedName>
    <definedName name="PE_406_1">#REF!</definedName>
    <definedName name="PE_408">#N/A</definedName>
    <definedName name="PE_408_1">#REF!</definedName>
    <definedName name="PE_410">#N/A</definedName>
    <definedName name="PE_410_1">#REF!</definedName>
    <definedName name="PE_416">#N/A</definedName>
    <definedName name="PE_416_1">#REF!</definedName>
    <definedName name="PE_502">#N/A</definedName>
    <definedName name="PE_502_1">#REF!</definedName>
    <definedName name="PE_507">#N/A</definedName>
    <definedName name="PE_507_1">#REF!</definedName>
    <definedName name="PE_508">#N/A</definedName>
    <definedName name="PE_508_1">#REF!</definedName>
    <definedName name="PE_509">#N/A</definedName>
    <definedName name="PE_509_1">#REF!</definedName>
    <definedName name="PE_601">#N/A</definedName>
    <definedName name="PE_601_1">#REF!</definedName>
    <definedName name="PE_602">#N/A</definedName>
    <definedName name="PE_602_1">#REF!</definedName>
    <definedName name="PE_904">#N/A</definedName>
    <definedName name="PE_904_1">#REF!</definedName>
    <definedName name="PE_906">#N/A</definedName>
    <definedName name="PE_906_1">#REF!</definedName>
    <definedName name="PE_914">#N/A</definedName>
    <definedName name="PE_914_1">#REF!</definedName>
    <definedName name="PE_922">#N/A</definedName>
    <definedName name="PE_922_1">#REF!</definedName>
    <definedName name="PE412_1">#REF!</definedName>
    <definedName name="PEA">#REF!</definedName>
    <definedName name="ped">#REF!</definedName>
    <definedName name="PED.PISTA" localSheetId="4">#REF!</definedName>
    <definedName name="PED.PISTA">#REF!</definedName>
    <definedName name="PEDR.PISTA" localSheetId="4">#REF!</definedName>
    <definedName name="PEDR.PISTA">#REF!</definedName>
    <definedName name="pedra_arrumada" localSheetId="4">#REF!</definedName>
    <definedName name="pedra_arrumada">#REF!</definedName>
    <definedName name="pedra_jogada" localSheetId="4">#REF!</definedName>
    <definedName name="pedra_jogada">#REF!</definedName>
    <definedName name="PEDREIRA" localSheetId="4">#REF!</definedName>
    <definedName name="PEDREIRA">#REF!</definedName>
    <definedName name="PEJ" localSheetId="4">#REF!</definedName>
    <definedName name="PEJ">#REF!</definedName>
    <definedName name="PELICULA" localSheetId="4">#REF!</definedName>
    <definedName name="PELICULA">#REF!</definedName>
    <definedName name="película" localSheetId="4">#REF!</definedName>
    <definedName name="película">#REF!</definedName>
    <definedName name="pelicula_rle" localSheetId="4">#REF!</definedName>
    <definedName name="pelicula_rle">#REF!</definedName>
    <definedName name="película_rli" localSheetId="4">#REF!</definedName>
    <definedName name="película_rli">#REF!</definedName>
    <definedName name="PELICULA_SV_BR408">#REF!</definedName>
    <definedName name="peliculaexp">#REF!</definedName>
    <definedName name="peliculaexp_13">#REF!</definedName>
    <definedName name="peliculaexp_13_19">#REF!</definedName>
    <definedName name="peliculaexp_13_23">#REF!</definedName>
    <definedName name="peliculaexp_13_25">#REF!</definedName>
    <definedName name="peliculaexp_15">#REF!</definedName>
    <definedName name="peliculaexp_15_13">#REF!</definedName>
    <definedName name="peliculaexp_15_13_19">#REF!</definedName>
    <definedName name="peliculaexp_15_13_23">#REF!</definedName>
    <definedName name="peliculaexp_15_13_25">#REF!</definedName>
    <definedName name="peliculaexp_15_19">#REF!</definedName>
    <definedName name="peliculaexp_15_23">#REF!</definedName>
    <definedName name="peliculaexp_15_25">#REF!</definedName>
    <definedName name="peliculaexp_19">#REF!</definedName>
    <definedName name="peliculaexp_23">#REF!</definedName>
    <definedName name="peliculaexp_24">#REF!</definedName>
    <definedName name="peliculaexp_24_13">#REF!</definedName>
    <definedName name="peliculaexp_24_13_19">#REF!</definedName>
    <definedName name="peliculaexp_24_13_23">#REF!</definedName>
    <definedName name="peliculaexp_24_13_25">#REF!</definedName>
    <definedName name="peliculaexp_24_19">#REF!</definedName>
    <definedName name="peliculaexp_24_23">#REF!</definedName>
    <definedName name="peliculaexp_24_25">#REF!</definedName>
    <definedName name="peliculaexp_25">#REF!</definedName>
    <definedName name="peliculainc">#REF!</definedName>
    <definedName name="peliculainc_13">#REF!</definedName>
    <definedName name="peliculainc_13_19">#REF!</definedName>
    <definedName name="peliculainc_13_23">#REF!</definedName>
    <definedName name="peliculainc_13_25">#REF!</definedName>
    <definedName name="peliculainc_15">#REF!</definedName>
    <definedName name="peliculainc_15_13">#REF!</definedName>
    <definedName name="peliculainc_15_13_19">#REF!</definedName>
    <definedName name="peliculainc_15_13_23">#REF!</definedName>
    <definedName name="peliculainc_15_13_25">#REF!</definedName>
    <definedName name="peliculainc_15_19">#REF!</definedName>
    <definedName name="peliculainc_15_23">#REF!</definedName>
    <definedName name="peliculainc_15_25">#REF!</definedName>
    <definedName name="peliculainc_19">#REF!</definedName>
    <definedName name="peliculainc_23">#REF!</definedName>
    <definedName name="peliculainc_24">#REF!</definedName>
    <definedName name="peliculainc_24_13">#REF!</definedName>
    <definedName name="peliculainc_24_13_19">#REF!</definedName>
    <definedName name="peliculainc_24_13_23">#REF!</definedName>
    <definedName name="peliculainc_24_13_25">#REF!</definedName>
    <definedName name="peliculainc_24_19">#REF!</definedName>
    <definedName name="peliculainc_24_23">#REF!</definedName>
    <definedName name="peliculainc_24_25">#REF!</definedName>
    <definedName name="peliculainc_25">#REF!</definedName>
    <definedName name="PEMN" localSheetId="4">#REF!</definedName>
    <definedName name="PEMN">#REF!</definedName>
    <definedName name="PEN" localSheetId="4">#REF!</definedName>
    <definedName name="PEN">#REF!</definedName>
    <definedName name="PENCATURMA">#N/A</definedName>
    <definedName name="PENCATURMA_1" localSheetId="4">#REF!</definedName>
    <definedName name="PENCATURMA_1">#REF!</definedName>
    <definedName name="Per_Pilar">0.75*2*PI()</definedName>
    <definedName name="Per_Sec_Tab">12</definedName>
    <definedName name="PercResid.">#REF!</definedName>
    <definedName name="PERFIS_MT">#REF!</definedName>
    <definedName name="periodo">#REF!</definedName>
    <definedName name="período">#REF!</definedName>
    <definedName name="período_10">#REF!</definedName>
    <definedName name="periodo_13">#REF!</definedName>
    <definedName name="periodo_42" localSheetId="4">#REF!</definedName>
    <definedName name="periodo_42">#REF!</definedName>
    <definedName name="período_9">#REF!</definedName>
    <definedName name="periodo_acum">#REF!</definedName>
    <definedName name="período_acum">#REF!</definedName>
    <definedName name="periodo1">#REF!</definedName>
    <definedName name="periodo2">#REF!</definedName>
    <definedName name="PERSONAL" localSheetId="4" hidden="1">{#N/A,#N/A,FALSE,"310.1";#N/A,#N/A,FALSE,"321.1";#N/A,#N/A,FALSE,"320.3";#N/A,#N/A,FALSE,"330.1"}</definedName>
    <definedName name="PERSONAL" localSheetId="6" hidden="1">{#N/A,#N/A,FALSE,"310.1";#N/A,#N/A,FALSE,"321.1";#N/A,#N/A,FALSE,"320.3";#N/A,#N/A,FALSE,"330.1"}</definedName>
    <definedName name="PERSONAL" hidden="1">{#N/A,#N/A,FALSE,"310.1";#N/A,#N/A,FALSE,"321.1";#N/A,#N/A,FALSE,"320.3";#N/A,#N/A,FALSE,"330.1"}</definedName>
    <definedName name="Peso_T168">37303.15</definedName>
    <definedName name="Peso_T355.5">96983.22</definedName>
    <definedName name="Peso_T60">713.63</definedName>
    <definedName name="pesquisa">#REF!</definedName>
    <definedName name="pesquisa_25">#REF!</definedName>
    <definedName name="pesquisa_4">#REF!</definedName>
    <definedName name="pesquisa1">#REF!</definedName>
    <definedName name="pesquisaa">#REF!</definedName>
    <definedName name="PESSO">#REF!</definedName>
    <definedName name="PESSO_1">#REF!</definedName>
    <definedName name="PESSO_25">#REF!</definedName>
    <definedName name="pessoal">#REF!</definedName>
    <definedName name="pessoal_1">#REF!</definedName>
    <definedName name="PG">#REF!</definedName>
    <definedName name="PG_agosto_2002">#REF!</definedName>
    <definedName name="PGP">#REF!</definedName>
    <definedName name="pint_faixa">#REF!</definedName>
    <definedName name="pint_lig_fresagem">#REF!</definedName>
    <definedName name="pintura">#REF!</definedName>
    <definedName name="pintura_H5">#REF!</definedName>
    <definedName name="PISTA" localSheetId="4" hidden="1">{#N/A,#N/A,TRUE,"Serviços"}</definedName>
    <definedName name="PISTA" localSheetId="6" hidden="1">{#N/A,#N/A,TRUE,"Serviços"}</definedName>
    <definedName name="PISTA" hidden="1">{#N/A,#N/A,TRUE,"Serviços"}</definedName>
    <definedName name="PISTAPDLD">#REF!</definedName>
    <definedName name="PISTAPDLE">#REF!</definedName>
    <definedName name="PISTAPELD">#REF!</definedName>
    <definedName name="PISTAPELE">#REF!</definedName>
    <definedName name="pjbr1">#REF!</definedName>
    <definedName name="pjbr10">#REF!</definedName>
    <definedName name="pjbr11">#REF!</definedName>
    <definedName name="pjbr12">#REF!</definedName>
    <definedName name="pjbr13">#REF!</definedName>
    <definedName name="pjbr15">#REF!</definedName>
    <definedName name="pjbr16">#REF!</definedName>
    <definedName name="pjbr17">#REF!</definedName>
    <definedName name="pjbr18">#REF!</definedName>
    <definedName name="pjbr19">#REF!</definedName>
    <definedName name="pjbr2">#REF!</definedName>
    <definedName name="pjbr20">#REF!</definedName>
    <definedName name="pjbr3">#REF!</definedName>
    <definedName name="pjbr4">#REF!</definedName>
    <definedName name="pjbr5">#REF!</definedName>
    <definedName name="pjbr6">#REF!</definedName>
    <definedName name="pjbr7">#REF!</definedName>
    <definedName name="pjbr8">#REF!</definedName>
    <definedName name="pjbr9">#REF!</definedName>
    <definedName name="pjkim26">#REF!</definedName>
    <definedName name="pjkmf1">#REF!</definedName>
    <definedName name="pjkmf10">#REF!</definedName>
    <definedName name="pjkmf11">#REF!</definedName>
    <definedName name="pjkmf12">#REF!</definedName>
    <definedName name="pjkmf13">#REF!</definedName>
    <definedName name="pjkmf14">#REF!</definedName>
    <definedName name="pjkmf15">#REF!</definedName>
    <definedName name="pjkmf16">#REF!</definedName>
    <definedName name="pjkmf17">#REF!</definedName>
    <definedName name="pjkmf18">#REF!</definedName>
    <definedName name="pjkmf19">#REF!</definedName>
    <definedName name="pjkmf2">#REF!</definedName>
    <definedName name="pjkmf20">#REF!</definedName>
    <definedName name="pjkmf21">#REF!</definedName>
    <definedName name="pjkmf22">#REF!</definedName>
    <definedName name="pjkmf23">#REF!</definedName>
    <definedName name="pjkmf24">#REF!</definedName>
    <definedName name="pjkmf25">#REF!</definedName>
    <definedName name="pjkmf26">#REF!</definedName>
    <definedName name="pjkmf27">#REF!</definedName>
    <definedName name="pjkmf28">#REF!</definedName>
    <definedName name="pjkmf29">#REF!</definedName>
    <definedName name="pjkmf3">#REF!</definedName>
    <definedName name="pjkmf30">#REF!</definedName>
    <definedName name="pjkmf31">#REF!</definedName>
    <definedName name="pjkmf32">#REF!</definedName>
    <definedName name="pjkmf33">#REF!</definedName>
    <definedName name="pjkmf34">#REF!</definedName>
    <definedName name="pjkmf35">#REF!</definedName>
    <definedName name="pjkmf4">#REF!</definedName>
    <definedName name="pjkmf5">#REF!</definedName>
    <definedName name="pjkmf6">#REF!</definedName>
    <definedName name="pjkmf7">#REF!</definedName>
    <definedName name="pjkmf8">#REF!</definedName>
    <definedName name="pjkmf9">#REF!</definedName>
    <definedName name="pjkmi1">#REF!</definedName>
    <definedName name="pjkmi10">#REF!</definedName>
    <definedName name="pjkmi11">#REF!</definedName>
    <definedName name="pjkmi12">#REF!</definedName>
    <definedName name="pjkmi13">#REF!</definedName>
    <definedName name="pjkmi14">#REF!</definedName>
    <definedName name="pjkmi15">#REF!</definedName>
    <definedName name="pjkmi16">#REF!</definedName>
    <definedName name="pjkmi17">#REF!</definedName>
    <definedName name="pjkmi18">#REF!</definedName>
    <definedName name="pjkmi19">#REF!</definedName>
    <definedName name="pjkmi2">#REF!</definedName>
    <definedName name="pjkmi20">#REF!</definedName>
    <definedName name="pjkmi21">#REF!</definedName>
    <definedName name="pjkmi22">#REF!</definedName>
    <definedName name="pjkmi23">#REF!</definedName>
    <definedName name="pjkmi24">#REF!</definedName>
    <definedName name="pjkmi25">#REF!</definedName>
    <definedName name="pjkmi27">#REF!</definedName>
    <definedName name="pjkmi28">#REF!</definedName>
    <definedName name="pjkmi29">#REF!</definedName>
    <definedName name="pjkmi3">#REF!</definedName>
    <definedName name="pjkmi30">#REF!</definedName>
    <definedName name="pjkmi31">#REF!</definedName>
    <definedName name="pjkmi32">#REF!</definedName>
    <definedName name="pjkmi33">#REF!</definedName>
    <definedName name="pjkmi34">#REF!</definedName>
    <definedName name="pjkmi35">#REF!</definedName>
    <definedName name="pjkmi4">#REF!</definedName>
    <definedName name="pjkmi5">#REF!</definedName>
    <definedName name="pjkmi6">#REF!</definedName>
    <definedName name="pjkmi7">#REF!</definedName>
    <definedName name="pjkmi8">#REF!</definedName>
    <definedName name="pjkmi9">#REF!</definedName>
    <definedName name="PL">#REF!</definedName>
    <definedName name="PL_25">#REF!</definedName>
    <definedName name="PL_4">#REF!</definedName>
    <definedName name="PL1_25">#REF!</definedName>
    <definedName name="PLA">#REF!</definedName>
    <definedName name="PLACA">#REF!</definedName>
    <definedName name="PLACA_OBRA">#REF!</definedName>
    <definedName name="placas">#N/A</definedName>
    <definedName name="PLACAS_11">#REF!</definedName>
    <definedName name="PLACAS_12">#REF!</definedName>
    <definedName name="PLACAS_13">#REF!</definedName>
    <definedName name="PLACAS_15">#REF!</definedName>
    <definedName name="PLACAS_16">#REF!</definedName>
    <definedName name="PLACAS_19">#REF!</definedName>
    <definedName name="PLACAS_28">#REF!</definedName>
    <definedName name="PLACAS_7">#REF!</definedName>
    <definedName name="PLACAS1">#REF!</definedName>
    <definedName name="plan" hidden="1">#REF!</definedName>
    <definedName name="PLAN_1">#REF!</definedName>
    <definedName name="Plan1" localSheetId="4" hidden="1">#REF!</definedName>
    <definedName name="Plan1" hidden="1">#REF!</definedName>
    <definedName name="PLANEJADA">#REF!</definedName>
    <definedName name="PLANILHA" localSheetId="4" hidden="1">{#N/A,#N/A,TRUE,"Serviços"}</definedName>
    <definedName name="PLANILHA" localSheetId="6" hidden="1">{#N/A,#N/A,TRUE,"Serviços"}</definedName>
    <definedName name="PLANILHA" hidden="1">{#N/A,#N/A,TRUE,"Serviços"}</definedName>
    <definedName name="Planilha_1ÁreaTotal" localSheetId="4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sOriginais">#REF!</definedName>
    <definedName name="plano">#REF!</definedName>
    <definedName name="Plapla_11">#REF!</definedName>
    <definedName name="Plapla_12">#REF!</definedName>
    <definedName name="Plapla_13">#REF!</definedName>
    <definedName name="Plapla_15">#REF!</definedName>
    <definedName name="Plapla_16">#REF!</definedName>
    <definedName name="Plapla_17">#REF!</definedName>
    <definedName name="Plapla_19">#REF!</definedName>
    <definedName name="Plapla_2">#REF!</definedName>
    <definedName name="Plapla_28">#REF!</definedName>
    <definedName name="Plapla_3">#REF!</definedName>
    <definedName name="Plapla_4">#REF!</definedName>
    <definedName name="Plapla_7">#REF!</definedName>
    <definedName name="Plapla_9">#REF!</definedName>
    <definedName name="PLBU">#REF!</definedName>
    <definedName name="PLCD">#REF!</definedName>
    <definedName name="PLCD97">#REF!</definedName>
    <definedName name="PLDA">#REF!</definedName>
    <definedName name="PLDD">"'file:///D:/Meus documentos/ANASTÁCIO/SERCEL/BR262990800.xls'#$SERVIÇOS.$#REF!$#REF!"</definedName>
    <definedName name="PLIQ">#REF!</definedName>
    <definedName name="pliq1">#REF!</definedName>
    <definedName name="PLL">#REF!</definedName>
    <definedName name="PLMBUQ">#REF!</definedName>
    <definedName name="PLPTE">#REF!</definedName>
    <definedName name="PLSM">#REF!</definedName>
    <definedName name="PLT">#REF!</definedName>
    <definedName name="PLVC">#REF!</definedName>
    <definedName name="PLVD">#REF!</definedName>
    <definedName name="PLW">#REF!</definedName>
    <definedName name="PLWA">#REF!</definedName>
    <definedName name="pm">#REF!</definedName>
    <definedName name="PM334_1" localSheetId="4">#REF!</definedName>
    <definedName name="PM334_1">#REF!</definedName>
    <definedName name="PM335_1" localSheetId="4">#REF!</definedName>
    <definedName name="PM335_1">#REF!</definedName>
    <definedName name="pm346_1" localSheetId="4">#REF!</definedName>
    <definedName name="pm346_1">#REF!</definedName>
    <definedName name="PM405_1">#REF!</definedName>
    <definedName name="PM406_1">#REF!</definedName>
    <definedName name="PM970_1">#REF!</definedName>
    <definedName name="PMBF">#REF!</definedName>
    <definedName name="PMBQ">#REF!</definedName>
    <definedName name="PMBQA">#REF!</definedName>
    <definedName name="PMBQT">#REF!</definedName>
    <definedName name="pmcapa_13">"'file:///C:/Documents and Settings/liev.refkalefsky/Desktop/MODELO/UT-08-07-BR174/L1 - 3A MED UT-01-08-07 FEV-08 TERCOM.XLS'#$TransBasc5m³.$#REF!$#REF!"</definedName>
    <definedName name="pmcapa_20">"$TransLocalBasc10m³.$#REF!$#REF!"</definedName>
    <definedName name="PMD">#REF!</definedName>
    <definedName name="pmedioaterro">#REF!</definedName>
    <definedName name="pmedioaterro_20">"$TransLocalBasc10m³.$#REF!$#REF!"</definedName>
    <definedName name="pmedior">"$TransComerc_Basc10m³.$#REF!$#REF!"</definedName>
    <definedName name="pmedior_20">"$TransLocalBasc10m³.$#REF!$#REF!"</definedName>
    <definedName name="pmgran_20">"$TransLocalBasc10m³.$#REF!$#REF!"</definedName>
    <definedName name="PMREC">#REF!</definedName>
    <definedName name="PNPBASELE">#REF!</definedName>
    <definedName name="PNPBASMEC">#REF!</definedName>
    <definedName name="PNV">#REF!</definedName>
    <definedName name="POÇO_VISIT">#REF!</definedName>
    <definedName name="POLIM">#REF!</definedName>
    <definedName name="Ponte" localSheetId="4">' Canteiro'!Ponte</definedName>
    <definedName name="Ponte" localSheetId="6">'Adm Local'!Ponte</definedName>
    <definedName name="Ponte">[0]!Ponte</definedName>
    <definedName name="Ponte_10" localSheetId="4">' Canteiro'!Ponte_10</definedName>
    <definedName name="Ponte_10" localSheetId="6">'Adm Local'!Ponte_10</definedName>
    <definedName name="Ponte_10">[0]!Ponte_10</definedName>
    <definedName name="Ponte_12" localSheetId="4">' Canteiro'!Ponte_12</definedName>
    <definedName name="Ponte_12" localSheetId="6">'Adm Local'!Ponte_12</definedName>
    <definedName name="Ponte_12">[0]!Ponte_12</definedName>
    <definedName name="Ponte_19" localSheetId="4">' Canteiro'!Ponte_19</definedName>
    <definedName name="Ponte_19" localSheetId="6">'Adm Local'!Ponte_19</definedName>
    <definedName name="Ponte_19">[0]!Ponte_19</definedName>
    <definedName name="Ponte_2" localSheetId="4">' Canteiro'!Ponte_2</definedName>
    <definedName name="Ponte_2" localSheetId="6">'Adm Local'!Ponte_2</definedName>
    <definedName name="Ponte_2">[0]!Ponte_2</definedName>
    <definedName name="Ponte_21" localSheetId="4">' Canteiro'!Ponte_21</definedName>
    <definedName name="Ponte_21" localSheetId="6">'Adm Local'!Ponte_21</definedName>
    <definedName name="Ponte_21">[0]!Ponte_21</definedName>
    <definedName name="Ponte_23" localSheetId="4">' Canteiro'!Ponte_23</definedName>
    <definedName name="Ponte_23" localSheetId="6">'Adm Local'!Ponte_23</definedName>
    <definedName name="Ponte_23">[0]!Ponte_23</definedName>
    <definedName name="Ponte_24" localSheetId="4">' Canteiro'!Ponte_24</definedName>
    <definedName name="Ponte_24" localSheetId="6">'Adm Local'!Ponte_24</definedName>
    <definedName name="Ponte_24">[0]!Ponte_24</definedName>
    <definedName name="Ponte_26" localSheetId="4">' Canteiro'!Ponte_26</definedName>
    <definedName name="Ponte_26" localSheetId="6">'Adm Local'!Ponte_26</definedName>
    <definedName name="Ponte_26">[0]!Ponte_26</definedName>
    <definedName name="Ponte_27" localSheetId="4">' Canteiro'!Ponte_27</definedName>
    <definedName name="Ponte_27" localSheetId="6">'Adm Local'!Ponte_27</definedName>
    <definedName name="Ponte_27">[0]!Ponte_27</definedName>
    <definedName name="Ponte_29" localSheetId="4">' Canteiro'!Ponte_29</definedName>
    <definedName name="Ponte_29" localSheetId="6">'Adm Local'!Ponte_29</definedName>
    <definedName name="Ponte_29">[0]!Ponte_29</definedName>
    <definedName name="Ponte_30" localSheetId="4">' Canteiro'!Ponte_30</definedName>
    <definedName name="Ponte_30" localSheetId="6">'Adm Local'!Ponte_30</definedName>
    <definedName name="Ponte_30">[0]!Ponte_30</definedName>
    <definedName name="Ponte_31" localSheetId="4">' Canteiro'!Ponte_31</definedName>
    <definedName name="Ponte_31" localSheetId="6">'Adm Local'!Ponte_31</definedName>
    <definedName name="Ponte_31">[0]!Ponte_31</definedName>
    <definedName name="Ponte_33" localSheetId="4">' Canteiro'!Ponte_33</definedName>
    <definedName name="Ponte_33" localSheetId="6">'Adm Local'!Ponte_33</definedName>
    <definedName name="Ponte_33">[0]!Ponte_33</definedName>
    <definedName name="Ponte_34" localSheetId="4">' Canteiro'!Ponte_34</definedName>
    <definedName name="Ponte_34" localSheetId="6">'Adm Local'!Ponte_34</definedName>
    <definedName name="Ponte_34">[0]!Ponte_34</definedName>
    <definedName name="Ponte_35" localSheetId="4">' Canteiro'!Ponte_35</definedName>
    <definedName name="Ponte_35" localSheetId="6">'Adm Local'!Ponte_35</definedName>
    <definedName name="Ponte_35">[0]!Ponte_35</definedName>
    <definedName name="Ponte_36" localSheetId="4">' Canteiro'!Ponte_36</definedName>
    <definedName name="Ponte_36" localSheetId="6">'Adm Local'!Ponte_36</definedName>
    <definedName name="Ponte_36">[0]!Ponte_36</definedName>
    <definedName name="Ponte_37" localSheetId="4">' Canteiro'!Ponte_37</definedName>
    <definedName name="Ponte_37" localSheetId="6">'Adm Local'!Ponte_37</definedName>
    <definedName name="Ponte_37">[0]!Ponte_37</definedName>
    <definedName name="Ponte_38" localSheetId="4">' Canteiro'!Ponte_38</definedName>
    <definedName name="Ponte_38" localSheetId="6">'Adm Local'!Ponte_38</definedName>
    <definedName name="Ponte_38">[0]!Ponte_38</definedName>
    <definedName name="Ponte_39" localSheetId="4">' Canteiro'!Ponte_39</definedName>
    <definedName name="Ponte_39" localSheetId="6">'Adm Local'!Ponte_39</definedName>
    <definedName name="Ponte_39">[0]!Ponte_39</definedName>
    <definedName name="Ponte_4" localSheetId="4">' Canteiro'!Ponte_4</definedName>
    <definedName name="Ponte_4" localSheetId="6">'Adm Local'!Ponte_4</definedName>
    <definedName name="Ponte_4">[0]!Ponte_4</definedName>
    <definedName name="Ponte_40" localSheetId="4">' Canteiro'!Ponte_40</definedName>
    <definedName name="Ponte_40" localSheetId="6">'Adm Local'!Ponte_40</definedName>
    <definedName name="Ponte_40">[0]!Ponte_40</definedName>
    <definedName name="Ponte_41" localSheetId="4">' Canteiro'!Ponte_41</definedName>
    <definedName name="Ponte_41" localSheetId="6">'Adm Local'!Ponte_41</definedName>
    <definedName name="Ponte_41">[0]!Ponte_41</definedName>
    <definedName name="Ponte_42" localSheetId="4">' Canteiro'!Ponte_42</definedName>
    <definedName name="Ponte_42" localSheetId="6">'Adm Local'!Ponte_42</definedName>
    <definedName name="Ponte_42">[0]!Ponte_42</definedName>
    <definedName name="Ponte_43" localSheetId="4">' Canteiro'!Ponte_43</definedName>
    <definedName name="Ponte_43" localSheetId="6">'Adm Local'!Ponte_43</definedName>
    <definedName name="Ponte_43">[0]!Ponte_43</definedName>
    <definedName name="Ponte_44" localSheetId="4">' Canteiro'!Ponte_44</definedName>
    <definedName name="Ponte_44" localSheetId="6">'Adm Local'!Ponte_44</definedName>
    <definedName name="Ponte_44">[0]!Ponte_44</definedName>
    <definedName name="Ponte_45" localSheetId="4">' Canteiro'!Ponte_45</definedName>
    <definedName name="Ponte_45" localSheetId="6">'Adm Local'!Ponte_45</definedName>
    <definedName name="Ponte_45">[0]!Ponte_45</definedName>
    <definedName name="Ponte_46" localSheetId="4">' Canteiro'!Ponte_46</definedName>
    <definedName name="Ponte_46" localSheetId="6">'Adm Local'!Ponte_46</definedName>
    <definedName name="Ponte_46">[0]!Ponte_46</definedName>
    <definedName name="Ponte_47" localSheetId="4">' Canteiro'!Ponte_47</definedName>
    <definedName name="Ponte_47" localSheetId="6">'Adm Local'!Ponte_47</definedName>
    <definedName name="Ponte_47">[0]!Ponte_47</definedName>
    <definedName name="Ponte_48" localSheetId="4">' Canteiro'!Ponte_48</definedName>
    <definedName name="Ponte_48" localSheetId="6">'Adm Local'!Ponte_48</definedName>
    <definedName name="Ponte_48">[0]!Ponte_48</definedName>
    <definedName name="Ponte_51" localSheetId="4">' Canteiro'!Ponte_51</definedName>
    <definedName name="Ponte_51" localSheetId="6">'Adm Local'!Ponte_51</definedName>
    <definedName name="Ponte_51">[0]!Ponte_51</definedName>
    <definedName name="Ponte_52" localSheetId="4">' Canteiro'!Ponte_52</definedName>
    <definedName name="Ponte_52" localSheetId="6">'Adm Local'!Ponte_52</definedName>
    <definedName name="Ponte_52">[0]!Ponte_52</definedName>
    <definedName name="Ponte_53" localSheetId="4">' Canteiro'!Ponte_53</definedName>
    <definedName name="Ponte_53" localSheetId="6">'Adm Local'!Ponte_53</definedName>
    <definedName name="Ponte_53">[0]!Ponte_53</definedName>
    <definedName name="Ponte_55" localSheetId="4">' Canteiro'!Ponte_55</definedName>
    <definedName name="Ponte_55" localSheetId="6">'Adm Local'!Ponte_55</definedName>
    <definedName name="Ponte_55">[0]!Ponte_55</definedName>
    <definedName name="Ponte_58" localSheetId="4">' Canteiro'!Ponte_58</definedName>
    <definedName name="Ponte_58" localSheetId="6">'Adm Local'!Ponte_58</definedName>
    <definedName name="Ponte_58">[0]!Ponte_58</definedName>
    <definedName name="Ponte_59" localSheetId="4">' Canteiro'!Ponte_59</definedName>
    <definedName name="Ponte_59" localSheetId="6">'Adm Local'!Ponte_59</definedName>
    <definedName name="Ponte_59">[0]!Ponte_59</definedName>
    <definedName name="Ponte_60" localSheetId="4">' Canteiro'!Ponte_60</definedName>
    <definedName name="Ponte_60" localSheetId="6">'Adm Local'!Ponte_60</definedName>
    <definedName name="Ponte_60">[0]!Ponte_60</definedName>
    <definedName name="Ponte_61" localSheetId="4">' Canteiro'!Ponte_61</definedName>
    <definedName name="Ponte_61" localSheetId="6">'Adm Local'!Ponte_61</definedName>
    <definedName name="Ponte_61">[0]!Ponte_61</definedName>
    <definedName name="Ponte_62" localSheetId="4">' Canteiro'!Ponte_62</definedName>
    <definedName name="Ponte_62" localSheetId="6">'Adm Local'!Ponte_62</definedName>
    <definedName name="Ponte_62">[0]!Ponte_62</definedName>
    <definedName name="Ponte_63" localSheetId="4">' Canteiro'!Ponte_63</definedName>
    <definedName name="Ponte_63" localSheetId="6">'Adm Local'!Ponte_63</definedName>
    <definedName name="Ponte_63">[0]!Ponte_63</definedName>
    <definedName name="Ponte_64" localSheetId="4">' Canteiro'!Ponte_64</definedName>
    <definedName name="Ponte_64" localSheetId="6">'Adm Local'!Ponte_64</definedName>
    <definedName name="Ponte_64">[0]!Ponte_64</definedName>
    <definedName name="Ponte_65" localSheetId="4">' Canteiro'!Ponte_65</definedName>
    <definedName name="Ponte_65" localSheetId="6">'Adm Local'!Ponte_65</definedName>
    <definedName name="Ponte_65">[0]!Ponte_65</definedName>
    <definedName name="Ponte_66" localSheetId="4">' Canteiro'!Ponte_66</definedName>
    <definedName name="Ponte_66" localSheetId="6">'Adm Local'!Ponte_66</definedName>
    <definedName name="Ponte_66">[0]!Ponte_66</definedName>
    <definedName name="Ponte_67" localSheetId="4">' Canteiro'!Ponte_67</definedName>
    <definedName name="Ponte_67" localSheetId="6">'Adm Local'!Ponte_67</definedName>
    <definedName name="Ponte_67">[0]!Ponte_67</definedName>
    <definedName name="Ponte_68" localSheetId="4">' Canteiro'!Ponte_68</definedName>
    <definedName name="Ponte_68" localSheetId="6">'Adm Local'!Ponte_68</definedName>
    <definedName name="Ponte_68">[0]!Ponte_68</definedName>
    <definedName name="Ponte_69" localSheetId="4">' Canteiro'!Ponte_69</definedName>
    <definedName name="Ponte_69" localSheetId="6">'Adm Local'!Ponte_69</definedName>
    <definedName name="Ponte_69">[0]!Ponte_69</definedName>
    <definedName name="Ponte_70" localSheetId="4">' Canteiro'!Ponte_70</definedName>
    <definedName name="Ponte_70" localSheetId="6">'Adm Local'!Ponte_70</definedName>
    <definedName name="Ponte_70">[0]!Ponte_70</definedName>
    <definedName name="Ponte_71" localSheetId="4">' Canteiro'!Ponte_71</definedName>
    <definedName name="Ponte_71" localSheetId="6">'Adm Local'!Ponte_71</definedName>
    <definedName name="Ponte_71">[0]!Ponte_71</definedName>
    <definedName name="Ponte_72" localSheetId="4">' Canteiro'!Ponte_72</definedName>
    <definedName name="Ponte_72" localSheetId="6">'Adm Local'!Ponte_72</definedName>
    <definedName name="Ponte_72">[0]!Ponte_72</definedName>
    <definedName name="Ponte_8" localSheetId="4">' Canteiro'!Ponte_8</definedName>
    <definedName name="Ponte_8" localSheetId="6">'Adm Local'!Ponte_8</definedName>
    <definedName name="Ponte_8">[0]!Ponte_8</definedName>
    <definedName name="ponto">#N/A</definedName>
    <definedName name="popopopo" localSheetId="4" hidden="1">{#N/A,#N/A,FALSE,"MO (2)"}</definedName>
    <definedName name="popopopo" localSheetId="6" hidden="1">{#N/A,#N/A,FALSE,"MO (2)"}</definedName>
    <definedName name="popopopo" hidden="1">{#N/A,#N/A,FALSE,"MO (2)"}</definedName>
    <definedName name="PORT_QUANT">#REF!</definedName>
    <definedName name="PORT_QUANT_REM">#REF!</definedName>
    <definedName name="PORT_SEMI_QUANT">#REF!</definedName>
    <definedName name="PORT_SEMI_QUANT_BR104">#REF!</definedName>
    <definedName name="PORT_SEMI_QUANT_BR104SUL">#REF!</definedName>
    <definedName name="PORT_SEMI_TIPO">#REF!</definedName>
    <definedName name="PORT_SEMI_TIPO_BR104">#REF!</definedName>
    <definedName name="PORT_SEMI_TIPO_BR104SUL">#REF!</definedName>
    <definedName name="PORT_TIPO">#REF!</definedName>
    <definedName name="PORT_TIPO_REM">#REF!</definedName>
    <definedName name="Posição" localSheetId="4" hidden="1">#REF!</definedName>
    <definedName name="Posição" hidden="1">#REF!</definedName>
    <definedName name="Posição_OAC" localSheetId="4">#REF!</definedName>
    <definedName name="Posição_OAC">#REF!</definedName>
    <definedName name="PosiçãoDispositivoLateralOAE">#REF!</definedName>
    <definedName name="PosiçãoNãoseaplicaOAC">#REF!</definedName>
    <definedName name="PosiçãoOAC">#REF!</definedName>
    <definedName name="potencia">#REF!</definedName>
    <definedName name="pp">#REF!</definedName>
    <definedName name="PPAG">#REF!</definedName>
    <definedName name="PPCOFINS">#REF!</definedName>
    <definedName name="PPEDREIRO">#N/A</definedName>
    <definedName name="PPEDREIRO_1">#REF!</definedName>
    <definedName name="PPEN">#REF!</definedName>
    <definedName name="PPFRE">#REF!</definedName>
    <definedName name="PPICMS">#REF!</definedName>
    <definedName name="PPINTOR">#N/A</definedName>
    <definedName name="PPINTOR_1">#REF!</definedName>
    <definedName name="PPIPI">#REF!</definedName>
    <definedName name="PPL">#REF!</definedName>
    <definedName name="PPLA">#REF!</definedName>
    <definedName name="PPLT">#REF!</definedName>
    <definedName name="PPPIS">#REF!</definedName>
    <definedName name="PPREP">#REF!</definedName>
    <definedName name="PPSAL">#REF!</definedName>
    <definedName name="pq">#REF!</definedName>
    <definedName name="PQP.">#REF!</definedName>
    <definedName name="PQVALE">#REF!</definedName>
    <definedName name="PRA">#REF!</definedName>
    <definedName name="PRANCHA">#REF!</definedName>
    <definedName name="PRANCHAS">#REF!</definedName>
    <definedName name="PRAT" localSheetId="4">#REF!</definedName>
    <definedName name="PRAT">#REF!</definedName>
    <definedName name="PRATICAB" localSheetId="4">#REF!</definedName>
    <definedName name="PRATICAB">#REF!</definedName>
    <definedName name="Prazo" localSheetId="4">#REF!</definedName>
    <definedName name="Prazo">#REF!</definedName>
    <definedName name="PRBQ">#REF!</definedName>
    <definedName name="PRCB">#REF!</definedName>
    <definedName name="PRCC">#REF!</definedName>
    <definedName name="PRCCL">#REF!</definedName>
    <definedName name="Prd" hidden="1">#N/A</definedName>
    <definedName name="PrdAux" hidden="1">#N/A</definedName>
    <definedName name="PRDM">#REF!</definedName>
    <definedName name="PRE">#REF!</definedName>
    <definedName name="PREC">#REF!</definedName>
    <definedName name="PREC_1">#REF!</definedName>
    <definedName name="Preço_Improd.">#REF!</definedName>
    <definedName name="Preço_parcial">#REF!</definedName>
    <definedName name="Preço_parcial_15">#REF!</definedName>
    <definedName name="Preço_prod.">#REF!</definedName>
    <definedName name="PREÇO_UNIT_serviço">OFFSET(#REF!,0,0,COUNTA(#REF!),1)</definedName>
    <definedName name="preco1" localSheetId="4">#REF!</definedName>
    <definedName name="preco1">#REF!</definedName>
    <definedName name="PREÇOS">#REF!</definedName>
    <definedName name="PREÇOS_10">#REF!</definedName>
    <definedName name="PREÇOS_10_1">"$#REF!.$A$5:$B$9"</definedName>
    <definedName name="PREÇOS_10_10">"$#REF!.$A$5:$B$9"</definedName>
    <definedName name="PREÇOS_10_11">"$#REF!.$A$5:$B$9"</definedName>
    <definedName name="PREÇOS_10_12">"$#REF!.$A$5:$B$9"</definedName>
    <definedName name="PREÇOS_10_15">"$#REF!.$A$1:$B$4"</definedName>
    <definedName name="PREÇOS_10_16">"$#REF!.$A$1:$B$4"</definedName>
    <definedName name="PREÇOS_10_22">#REF!</definedName>
    <definedName name="PREÇOS_10_24">#REF!</definedName>
    <definedName name="PREÇOS_10_25">#REF!</definedName>
    <definedName name="PREÇOS_10_29">"$#REF!.$A$5:$B$9"</definedName>
    <definedName name="PREÇOS_10_3">"$#REF!.$A$1:$B$4"</definedName>
    <definedName name="PREÇOS_10_3_1">"$#REF!.$A$1:$B$4"</definedName>
    <definedName name="PREÇOS_10_4">"$#REF!.$A$5:$B$9"</definedName>
    <definedName name="PREÇOS_10_4_1">"$#REF!.$A$5:$B$9"</definedName>
    <definedName name="PREÇOS_10_5">"$#REF!.$A$5:$B$9"</definedName>
    <definedName name="PREÇOS_10_5_1">"$#REF!.$A$5:$B$9"</definedName>
    <definedName name="PREÇOS_10_6">"$#REF!.$A$5:$B$9"</definedName>
    <definedName name="PREÇOS_10_6_1">"$#REF!.$A$5:$B$9"</definedName>
    <definedName name="PREÇOS_10_7">#REF!</definedName>
    <definedName name="PREÇOS_10_7_1">"$#REF!.$A$5:$B$9"</definedName>
    <definedName name="PREÇOS_10_7_1_1">"$#REF!.$A$5:$B$9"</definedName>
    <definedName name="PREÇOS_10_7_1_1_1">"$#REF!.$A$5:$B$9"</definedName>
    <definedName name="PREÇOS_10_8">#REF!</definedName>
    <definedName name="PREÇOS_10_9">"$#REF!.$A$5:$B$9"</definedName>
    <definedName name="PREÇOS_11">"$#REF!.$A$5:$B$9"</definedName>
    <definedName name="PREÇOS_12">"$#REF!.$A$5:$B$9"</definedName>
    <definedName name="PREÇOS_15">"$#REF!.$A$1:$B$4"</definedName>
    <definedName name="PREÇOS_16">"$#REF!.$A$1:$B$4"</definedName>
    <definedName name="PREÇOS_17">#REF!</definedName>
    <definedName name="PREÇOS_17_10">"$#REF!.$A$5:$B$9"</definedName>
    <definedName name="PREÇOS_17_11">"$#REF!.$A$5:$B$9"</definedName>
    <definedName name="PREÇOS_17_12">"$#REF!.$A$5:$B$9"</definedName>
    <definedName name="PREÇOS_17_15">"$#REF!.$A$1:$B$4"</definedName>
    <definedName name="PREÇOS_17_16">"$#REF!.$A$1:$B$4"</definedName>
    <definedName name="PREÇOS_17_22">#REF!</definedName>
    <definedName name="PREÇOS_17_24">#REF!</definedName>
    <definedName name="PREÇOS_17_25">#REF!</definedName>
    <definedName name="PREÇOS_17_29">"$#REF!.$A$5:$B$9"</definedName>
    <definedName name="PREÇOS_17_3">"$#REF!.$A$1:$B$4"</definedName>
    <definedName name="PREÇOS_17_3_1">"$#REF!.$A$1:$B$4"</definedName>
    <definedName name="PREÇOS_17_4">"$#REF!.$A$5:$B$9"</definedName>
    <definedName name="PREÇOS_17_4_1">"$#REF!.$A$5:$B$9"</definedName>
    <definedName name="PREÇOS_17_5">"$#REF!.$A$5:$B$9"</definedName>
    <definedName name="PREÇOS_17_5_1">"$#REF!.$A$5:$B$9"</definedName>
    <definedName name="PREÇOS_17_6">"$#REF!.$A$5:$B$9"</definedName>
    <definedName name="PREÇOS_17_6_1">"$#REF!.$A$5:$B$9"</definedName>
    <definedName name="PREÇOS_17_7">#REF!</definedName>
    <definedName name="PREÇOS_17_7_1">"$#REF!.$A$5:$B$9"</definedName>
    <definedName name="PREÇOS_17_7_1_1">"$#REF!.$A$5:$B$9"</definedName>
    <definedName name="PREÇOS_17_7_1_1_1">"$#REF!.$A$5:$B$9"</definedName>
    <definedName name="PREÇOS_17_8">#REF!</definedName>
    <definedName name="PREÇOS_17_9">"$#REF!.$A$5:$B$9"</definedName>
    <definedName name="PREÇOS_22">#REF!</definedName>
    <definedName name="PREÇOS_24">#REF!</definedName>
    <definedName name="PREÇOS_25">#REF!</definedName>
    <definedName name="PREÇOS_29">"$#REF!.$A$5:$B$9"</definedName>
    <definedName name="PREÇOS_3">"$#REF!.$A$1:$B$4"</definedName>
    <definedName name="PREÇOS_3_1">"$#REF!.$A$1:$B$4"</definedName>
    <definedName name="PREÇOS_4">"$#REF!.$A$5:$B$9"</definedName>
    <definedName name="PREÇOS_4_1">"$#REF!.$A$5:$B$9"</definedName>
    <definedName name="PREÇOS_5">"$#REF!.$A$5:$B$9"</definedName>
    <definedName name="PREÇOS_5_1">"$#REF!.$A$5:$B$9"</definedName>
    <definedName name="PREÇOS_6">#REF!</definedName>
    <definedName name="PREÇOS_6_1">"$#REF!.$A$5:$B$9"</definedName>
    <definedName name="PREÇOS_6_1_1">"$#REF!.$A$5:$B$9"</definedName>
    <definedName name="PREÇOS_6_10">"$#REF!.$A$5:$B$9"</definedName>
    <definedName name="PREÇOS_6_11">"$#REF!.$A$5:$B$9"</definedName>
    <definedName name="PREÇOS_6_12">"$#REF!.$A$5:$B$9"</definedName>
    <definedName name="PREÇOS_6_15">"$#REF!.$A$1:$B$4"</definedName>
    <definedName name="PREÇOS_6_16">"$#REF!.$A$1:$B$4"</definedName>
    <definedName name="PREÇOS_6_22">#REF!</definedName>
    <definedName name="PREÇOS_6_24">#REF!</definedName>
    <definedName name="PREÇOS_6_25">#REF!</definedName>
    <definedName name="PREÇOS_6_29">"$#REF!.$A$5:$B$9"</definedName>
    <definedName name="PREÇOS_6_3">"$#REF!.$A$1:$B$4"</definedName>
    <definedName name="PREÇOS_6_3_1">"$#REF!.$A$1:$B$4"</definedName>
    <definedName name="PREÇOS_6_4">"$#REF!.$A$5:$B$9"</definedName>
    <definedName name="PREÇOS_6_4_1">"$#REF!.$A$5:$B$9"</definedName>
    <definedName name="PREÇOS_6_5">"$#REF!.$A$5:$B$9"</definedName>
    <definedName name="PREÇOS_6_5_1">"$#REF!.$A$5:$B$9"</definedName>
    <definedName name="PREÇOS_6_6">"$#REF!.$A$5:$B$9"</definedName>
    <definedName name="PREÇOS_6_6_1">"$#REF!.$A$5:$B$9"</definedName>
    <definedName name="PREÇOS_6_7">#REF!</definedName>
    <definedName name="PREÇOS_6_7_1">"$#REF!.$A$5:$B$9"</definedName>
    <definedName name="PREÇOS_6_7_1_1">"$#REF!.$A$5:$B$9"</definedName>
    <definedName name="PREÇOS_6_7_1_1_1">"$#REF!.$A$5:$B$9"</definedName>
    <definedName name="PREÇOS_6_8">#REF!</definedName>
    <definedName name="PREÇOS_6_9">"$#REF!.$A$5:$B$9"</definedName>
    <definedName name="PREÇOS_7">#REF!</definedName>
    <definedName name="PREÇOS_7_1">#REF!</definedName>
    <definedName name="PREÇOS_7_1_1">"$#REF!.$A$5:$B$9"</definedName>
    <definedName name="PREÇOS_7_1_1_1">"$#REF!.$A$5:$B$9"</definedName>
    <definedName name="PREÇOS_7_1_1_1_1">"$#REF!.$A$5:$B$9"</definedName>
    <definedName name="PREÇOS_7_10">"$#REF!.$A$5:$B$9"</definedName>
    <definedName name="PREÇOS_7_11">"$#REF!.$A$5:$B$9"</definedName>
    <definedName name="PREÇOS_7_12">"$#REF!.$A$5:$B$9"</definedName>
    <definedName name="PREÇOS_7_15">"$#REF!.$A$1:$B$4"</definedName>
    <definedName name="PREÇOS_7_16">"$#REF!.$A$1:$B$4"</definedName>
    <definedName name="PREÇOS_7_22">#REF!</definedName>
    <definedName name="PREÇOS_7_24">#REF!</definedName>
    <definedName name="PREÇOS_7_25">#REF!</definedName>
    <definedName name="PREÇOS_7_29">"$#REF!.$A$5:$B$9"</definedName>
    <definedName name="PREÇOS_7_3">"$#REF!.$A$1:$B$4"</definedName>
    <definedName name="PREÇOS_7_3_1">"$#REF!.$A$1:$B$4"</definedName>
    <definedName name="PREÇOS_7_4">"$#REF!.$A$5:$B$9"</definedName>
    <definedName name="PREÇOS_7_4_1">"$#REF!.$A$5:$B$9"</definedName>
    <definedName name="PREÇOS_7_5">"$#REF!.$A$5:$B$9"</definedName>
    <definedName name="PREÇOS_7_5_1">"$#REF!.$A$5:$B$9"</definedName>
    <definedName name="PREÇOS_7_6">"$#REF!.$A$5:$B$9"</definedName>
    <definedName name="PREÇOS_7_6_1">"$#REF!.$A$5:$B$9"</definedName>
    <definedName name="PREÇOS_7_7">#REF!</definedName>
    <definedName name="PREÇOS_7_7_1">"$#REF!.$A$5:$B$9"</definedName>
    <definedName name="PREÇOS_7_7_1_1">"$#REF!.$A$5:$B$9"</definedName>
    <definedName name="PREÇOS_7_7_1_1_1">"$#REF!.$A$5:$B$9"</definedName>
    <definedName name="PREÇOS_7_8">#REF!</definedName>
    <definedName name="PREÇOS_7_9">"$#REF!.$A$5:$B$9"</definedName>
    <definedName name="PREÇOS_8">#REF!</definedName>
    <definedName name="PREÇOS_8_1">#REF!</definedName>
    <definedName name="PREÇOS_8_1_1">#REF!</definedName>
    <definedName name="PREÇOS_8_10">"$#REF!.$A$5:$B$9"</definedName>
    <definedName name="PREÇOS_8_11">"$#REF!.$A$5:$B$9"</definedName>
    <definedName name="PREÇOS_8_12">"$#REF!.$A$5:$B$9"</definedName>
    <definedName name="PREÇOS_8_15">"$#REF!.$A$1:$B$4"</definedName>
    <definedName name="PREÇOS_8_16">"$#REF!.$A$1:$B$4"</definedName>
    <definedName name="PREÇOS_8_22">#REF!</definedName>
    <definedName name="PREÇOS_8_24">#REF!</definedName>
    <definedName name="PREÇOS_8_25">#REF!</definedName>
    <definedName name="PREÇOS_8_29">"$#REF!.$A$5:$B$9"</definedName>
    <definedName name="PREÇOS_8_3">"$#REF!.$A$1:$B$4"</definedName>
    <definedName name="PREÇOS_8_3_1">"$#REF!.$A$1:$B$4"</definedName>
    <definedName name="PREÇOS_8_4">"$#REF!.$A$5:$B$9"</definedName>
    <definedName name="PREÇOS_8_4_1">"$#REF!.$A$5:$B$9"</definedName>
    <definedName name="PREÇOS_8_5">"$#REF!.$A$5:$B$9"</definedName>
    <definedName name="PREÇOS_8_5_1">"$#REF!.$A$5:$B$9"</definedName>
    <definedName name="PREÇOS_8_6">"$#REF!.$A$5:$B$9"</definedName>
    <definedName name="PREÇOS_8_6_1">"$#REF!.$A$5:$B$9"</definedName>
    <definedName name="PREÇOS_8_7">#REF!</definedName>
    <definedName name="PREÇOS_8_7_1">"$#REF!.$A$5:$B$9"</definedName>
    <definedName name="PREÇOS_8_7_1_1">"$#REF!.$A$5:$B$9"</definedName>
    <definedName name="PREÇOS_8_7_1_1_1">"$#REF!.$A$5:$B$9"</definedName>
    <definedName name="PREÇOS_8_8">#REF!</definedName>
    <definedName name="PREÇOS_8_9">"$#REF!.$A$5:$B$9"</definedName>
    <definedName name="PREÇOS_9">#REF!</definedName>
    <definedName name="PREÇOS_9_1">"$#REF!.$A$5:$B$9"</definedName>
    <definedName name="PREÇOS_9_10">"$#REF!.$A$5:$B$9"</definedName>
    <definedName name="PREÇOS_9_11">"$#REF!.$A$5:$B$9"</definedName>
    <definedName name="PREÇOS_9_12">"$#REF!.$A$5:$B$9"</definedName>
    <definedName name="PREÇOS_9_15">"$#REF!.$A$1:$B$4"</definedName>
    <definedName name="PREÇOS_9_16">"$#REF!.$A$1:$B$4"</definedName>
    <definedName name="PREÇOS_9_22">#REF!</definedName>
    <definedName name="PREÇOS_9_24">#REF!</definedName>
    <definedName name="PREÇOS_9_25">#REF!</definedName>
    <definedName name="PREÇOS_9_29">"$#REF!.$A$5:$B$9"</definedName>
    <definedName name="PREÇOS_9_3">"$#REF!.$A$1:$B$4"</definedName>
    <definedName name="PREÇOS_9_3_1">"$#REF!.$A$1:$B$4"</definedName>
    <definedName name="PREÇOS_9_4">"$#REF!.$A$5:$B$9"</definedName>
    <definedName name="PREÇOS_9_4_1">"$#REF!.$A$5:$B$9"</definedName>
    <definedName name="PREÇOS_9_5">"$#REF!.$A$5:$B$9"</definedName>
    <definedName name="PREÇOS_9_5_1">"$#REF!.$A$5:$B$9"</definedName>
    <definedName name="PREÇOS_9_6">"$#REF!.$A$5:$B$9"</definedName>
    <definedName name="PREÇOS_9_6_1">"$#REF!.$A$5:$B$9"</definedName>
    <definedName name="PREÇOS_9_7">#REF!</definedName>
    <definedName name="PREÇOS_9_7_1">"$#REF!.$A$5:$B$9"</definedName>
    <definedName name="PREÇOS_9_7_1_1">"$#REF!.$A$5:$B$9"</definedName>
    <definedName name="PREÇOS_9_7_1_1_1">"$#REF!.$A$5:$B$9"</definedName>
    <definedName name="PREÇOS_9_8">#REF!</definedName>
    <definedName name="PREÇOS_9_9">"$#REF!.$A$5:$B$9"</definedName>
    <definedName name="PREÇOSOBRAS">#REF!</definedName>
    <definedName name="PreçoUnit_3ªF">OFFSET(#REF!,MATCH("3ª FAIXA",#REF!,0),0,MATCH("ACOSTAMENTO",#REF!,0)-MATCH("3ª FAIXA",#REF!,0),1)</definedName>
    <definedName name="PreçoUnit_Acost">OFFSET(#REF!,MATCH("ACOSTAMENTO",#REF!,0),0,MATCH("DRENAGEM SUPERFICIAL",#REF!,0)-MATCH("ACOSTAMENTO",#REF!,0),1)</definedName>
    <definedName name="PreçoUnit_Pista">OFFSET(#REF!,MATCH("PISTA ROLAMENTO",#REF!,0),0,MATCH("3ª FAIXA",#REF!,0)-MATCH("PISTA ROLAMENTO",#REF!,0),1)</definedName>
    <definedName name="PRECP" localSheetId="4">#REF!</definedName>
    <definedName name="PRECP">#REF!</definedName>
    <definedName name="PRECREV">#REF!</definedName>
    <definedName name="PREGO">#REF!</definedName>
    <definedName name="premissas" hidden="1">#REF!</definedName>
    <definedName name="PREMN">#REF!</definedName>
    <definedName name="PresençaFaixaAdicional">#REF!</definedName>
    <definedName name="Previsao" localSheetId="4" hidden="1">{"'Índice'!$A$1:$K$49"}</definedName>
    <definedName name="Previsao" localSheetId="6" hidden="1">{"'Índice'!$A$1:$K$49"}</definedName>
    <definedName name="Previsao" hidden="1">{"'Índice'!$A$1:$K$49"}</definedName>
    <definedName name="PrevisãoJunhoDez2016">#REF!</definedName>
    <definedName name="PRGC">#REF!</definedName>
    <definedName name="primeira">#REF!</definedName>
    <definedName name="primeira_3">#REF!</definedName>
    <definedName name="primeira_4">#REF!</definedName>
    <definedName name="primeira_5">#REF!</definedName>
    <definedName name="primeiraa">#REF!</definedName>
    <definedName name="PRINC.">#REF!</definedName>
    <definedName name="Print">#REF!</definedName>
    <definedName name="Print_25">#REF!</definedName>
    <definedName name="Print_Area_MI" localSheetId="4">#REF!</definedName>
    <definedName name="Print_Area_MI">#REF!</definedName>
    <definedName name="Print_Area_MI_1" localSheetId="4">#REF!</definedName>
    <definedName name="Print_Area_MI_1">#REF!</definedName>
    <definedName name="Print_Area_MI_10" localSheetId="4">#REF!</definedName>
    <definedName name="Print_Area_MI_10">#REF!</definedName>
    <definedName name="Print_Area_MI_10_1">#REF!</definedName>
    <definedName name="Print_Area_MI_10_1_6">#REF!</definedName>
    <definedName name="Print_Area_MI_10_10">#REF!</definedName>
    <definedName name="Print_Area_MI_10_10_6">#REF!</definedName>
    <definedName name="Print_Area_MI_10_11">#REF!</definedName>
    <definedName name="Print_Area_MI_10_11_6">#REF!</definedName>
    <definedName name="Print_Area_MI_10_12">#REF!</definedName>
    <definedName name="Print_Area_MI_10_12_6">#REF!</definedName>
    <definedName name="Print_Area_MI_10_13">#REF!</definedName>
    <definedName name="Print_Area_MI_10_13_6">#REF!</definedName>
    <definedName name="Print_Area_MI_10_14">#REF!</definedName>
    <definedName name="Print_Area_MI_10_14_6">#REF!</definedName>
    <definedName name="Print_Area_MI_10_15">#REF!</definedName>
    <definedName name="Print_Area_MI_10_15_6">#REF!</definedName>
    <definedName name="Print_Area_MI_10_16">#REF!</definedName>
    <definedName name="Print_Area_MI_10_16_6">#REF!</definedName>
    <definedName name="Print_Area_MI_10_17">#REF!</definedName>
    <definedName name="Print_Area_MI_10_17_6">#REF!</definedName>
    <definedName name="Print_Area_MI_10_2">#REF!</definedName>
    <definedName name="Print_Area_MI_10_2_6">#REF!</definedName>
    <definedName name="Print_Area_MI_10_30">#REF!</definedName>
    <definedName name="Print_Area_MI_10_30_6">#REF!</definedName>
    <definedName name="Print_Area_MI_10_31">#REF!</definedName>
    <definedName name="Print_Area_MI_10_31_6">#REF!</definedName>
    <definedName name="Print_Area_MI_10_32">#REF!</definedName>
    <definedName name="Print_Area_MI_10_32_6">#REF!</definedName>
    <definedName name="Print_Area_MI_10_33">#REF!</definedName>
    <definedName name="Print_Area_MI_10_33_6">#REF!</definedName>
    <definedName name="Print_Area_MI_10_34">#REF!</definedName>
    <definedName name="Print_Area_MI_10_34_6">#REF!</definedName>
    <definedName name="Print_Area_MI_10_35">#REF!</definedName>
    <definedName name="Print_Area_MI_10_35_6">#REF!</definedName>
    <definedName name="Print_Area_MI_10_36">#REF!</definedName>
    <definedName name="Print_Area_MI_10_36_6">#REF!</definedName>
    <definedName name="Print_Area_MI_10_37">#REF!</definedName>
    <definedName name="Print_Area_MI_10_37_6">#REF!</definedName>
    <definedName name="Print_Area_MI_10_38">#REF!</definedName>
    <definedName name="Print_Area_MI_10_38_6">#REF!</definedName>
    <definedName name="Print_Area_MI_10_39">#REF!</definedName>
    <definedName name="Print_Area_MI_10_39_6">#REF!</definedName>
    <definedName name="Print_Area_MI_10_40">#REF!</definedName>
    <definedName name="Print_Area_MI_10_40_6">#REF!</definedName>
    <definedName name="Print_Area_MI_10_41">#REF!</definedName>
    <definedName name="Print_Area_MI_10_41_6">#REF!</definedName>
    <definedName name="Print_Area_MI_10_42">#REF!</definedName>
    <definedName name="Print_Area_MI_10_42_6">#REF!</definedName>
    <definedName name="Print_Area_MI_10_44">#REF!</definedName>
    <definedName name="Print_Area_MI_10_44_6">#REF!</definedName>
    <definedName name="Print_Area_MI_10_45">#REF!</definedName>
    <definedName name="Print_Area_MI_10_45_6">#REF!</definedName>
    <definedName name="Print_Area_MI_10_46">#REF!</definedName>
    <definedName name="Print_Area_MI_10_46_6">#REF!</definedName>
    <definedName name="Print_Area_MI_10_47">#REF!</definedName>
    <definedName name="Print_Area_MI_10_47_6">#REF!</definedName>
    <definedName name="Print_Area_MI_10_48">#REF!</definedName>
    <definedName name="Print_Area_MI_10_48_6">#REF!</definedName>
    <definedName name="Print_Area_MI_10_49">#REF!</definedName>
    <definedName name="Print_Area_MI_10_49_6">#REF!</definedName>
    <definedName name="Print_Area_MI_10_51">#REF!</definedName>
    <definedName name="Print_Area_MI_10_51_6">#REF!</definedName>
    <definedName name="Print_Area_MI_10_52">#REF!</definedName>
    <definedName name="Print_Area_MI_10_52_6">#REF!</definedName>
    <definedName name="Print_Area_MI_10_6">#REF!</definedName>
    <definedName name="Print_Area_MI_10_9">#REF!</definedName>
    <definedName name="Print_Area_MI_10_9_6">#REF!</definedName>
    <definedName name="Print_Area_MI_11">#REF!</definedName>
    <definedName name="Print_Area_MI_11_1">#REF!</definedName>
    <definedName name="Print_Area_MI_11_1_6">#REF!</definedName>
    <definedName name="Print_Area_MI_11_10">#REF!</definedName>
    <definedName name="Print_Area_MI_11_10_6">#REF!</definedName>
    <definedName name="Print_Area_MI_11_11">#REF!</definedName>
    <definedName name="Print_Area_MI_11_11_6">#REF!</definedName>
    <definedName name="Print_Area_MI_11_12">#REF!</definedName>
    <definedName name="Print_Area_MI_11_12_6">#REF!</definedName>
    <definedName name="Print_Area_MI_11_13">#REF!</definedName>
    <definedName name="Print_Area_MI_11_13_6">#REF!</definedName>
    <definedName name="Print_Area_MI_11_14">#REF!</definedName>
    <definedName name="Print_Area_MI_11_14_6">#REF!</definedName>
    <definedName name="Print_Area_MI_11_15">#REF!</definedName>
    <definedName name="Print_Area_MI_11_15_6">#REF!</definedName>
    <definedName name="Print_Area_MI_11_16">#REF!</definedName>
    <definedName name="Print_Area_MI_11_16_6">#REF!</definedName>
    <definedName name="Print_Area_MI_11_17">#REF!</definedName>
    <definedName name="Print_Area_MI_11_17_6">#REF!</definedName>
    <definedName name="Print_Area_MI_11_19">#REF!</definedName>
    <definedName name="Print_Area_MI_11_20">#REF!</definedName>
    <definedName name="Print_Area_MI_11_23">#REF!</definedName>
    <definedName name="Print_Area_MI_11_25">#REF!</definedName>
    <definedName name="Print_Area_MI_11_30">#REF!</definedName>
    <definedName name="Print_Area_MI_11_30_6">#REF!</definedName>
    <definedName name="Print_Area_MI_11_31">#REF!</definedName>
    <definedName name="Print_Area_MI_11_31_6">#REF!</definedName>
    <definedName name="Print_Area_MI_11_32">#REF!</definedName>
    <definedName name="Print_Area_MI_11_32_6">#REF!</definedName>
    <definedName name="Print_Area_MI_11_33">#REF!</definedName>
    <definedName name="Print_Area_MI_11_33_6">#REF!</definedName>
    <definedName name="Print_Area_MI_11_34">#REF!</definedName>
    <definedName name="Print_Area_MI_11_34_6">#REF!</definedName>
    <definedName name="Print_Area_MI_11_35">#REF!</definedName>
    <definedName name="Print_Area_MI_11_35_6">#REF!</definedName>
    <definedName name="Print_Area_MI_11_36">#REF!</definedName>
    <definedName name="Print_Area_MI_11_36_6">#REF!</definedName>
    <definedName name="Print_Area_MI_11_37">#REF!</definedName>
    <definedName name="Print_Area_MI_11_37_6">#REF!</definedName>
    <definedName name="Print_Area_MI_11_38">#REF!</definedName>
    <definedName name="Print_Area_MI_11_38_6">#REF!</definedName>
    <definedName name="Print_Area_MI_11_39">#REF!</definedName>
    <definedName name="Print_Area_MI_11_39_6">#REF!</definedName>
    <definedName name="Print_Area_MI_11_40">#REF!</definedName>
    <definedName name="Print_Area_MI_11_40_6">#REF!</definedName>
    <definedName name="Print_Area_MI_11_41">#REF!</definedName>
    <definedName name="Print_Area_MI_11_41_6">#REF!</definedName>
    <definedName name="Print_Area_MI_11_42">#REF!</definedName>
    <definedName name="Print_Area_MI_11_42_6">#REF!</definedName>
    <definedName name="Print_Area_MI_11_44">#REF!</definedName>
    <definedName name="Print_Area_MI_11_44_6">#REF!</definedName>
    <definedName name="Print_Area_MI_11_45">#REF!</definedName>
    <definedName name="Print_Area_MI_11_45_6">#REF!</definedName>
    <definedName name="Print_Area_MI_11_46">#REF!</definedName>
    <definedName name="Print_Area_MI_11_46_6">#REF!</definedName>
    <definedName name="Print_Area_MI_11_47">#REF!</definedName>
    <definedName name="Print_Area_MI_11_47_6">#REF!</definedName>
    <definedName name="Print_Area_MI_11_48">#REF!</definedName>
    <definedName name="Print_Area_MI_11_48_6">#REF!</definedName>
    <definedName name="Print_Area_MI_11_49">#REF!</definedName>
    <definedName name="Print_Area_MI_11_49_6">#REF!</definedName>
    <definedName name="Print_Area_MI_11_51">#REF!</definedName>
    <definedName name="Print_Area_MI_11_51_6">#REF!</definedName>
    <definedName name="Print_Area_MI_11_52">#REF!</definedName>
    <definedName name="Print_Area_MI_11_52_6">#REF!</definedName>
    <definedName name="Print_Area_MI_11_6">#REF!</definedName>
    <definedName name="Print_Area_MI_11_9">#REF!</definedName>
    <definedName name="Print_Area_MI_11_9_6">#REF!</definedName>
    <definedName name="Print_Area_MI_12">#REF!</definedName>
    <definedName name="Print_Area_MI_12_1">#REF!</definedName>
    <definedName name="Print_Area_MI_12_1_6">#REF!</definedName>
    <definedName name="Print_Area_MI_12_10">#REF!</definedName>
    <definedName name="Print_Area_MI_12_10_6">#REF!</definedName>
    <definedName name="Print_Area_MI_12_11">#REF!</definedName>
    <definedName name="Print_Area_MI_12_11_6">#REF!</definedName>
    <definedName name="Print_Area_MI_12_12">#REF!</definedName>
    <definedName name="Print_Area_MI_12_12_6">#REF!</definedName>
    <definedName name="Print_Area_MI_12_13">#REF!</definedName>
    <definedName name="Print_Area_MI_12_13_6">#REF!</definedName>
    <definedName name="Print_Area_MI_12_14">#REF!</definedName>
    <definedName name="Print_Area_MI_12_14_6">#REF!</definedName>
    <definedName name="Print_Area_MI_12_15">#REF!</definedName>
    <definedName name="Print_Area_MI_12_15_6">#REF!</definedName>
    <definedName name="Print_Area_MI_12_16">#REF!</definedName>
    <definedName name="Print_Area_MI_12_16_6">#REF!</definedName>
    <definedName name="Print_Area_MI_12_17">#REF!</definedName>
    <definedName name="Print_Area_MI_12_17_6">#REF!</definedName>
    <definedName name="Print_Area_MI_12_2">#REF!</definedName>
    <definedName name="Print_Area_MI_12_2_6">#REF!</definedName>
    <definedName name="Print_Area_MI_12_30">#REF!</definedName>
    <definedName name="Print_Area_MI_12_30_6">#REF!</definedName>
    <definedName name="Print_Area_MI_12_31">#REF!</definedName>
    <definedName name="Print_Area_MI_12_31_6">#REF!</definedName>
    <definedName name="Print_Area_MI_12_32">#REF!</definedName>
    <definedName name="Print_Area_MI_12_32_6">#REF!</definedName>
    <definedName name="Print_Area_MI_12_33">#REF!</definedName>
    <definedName name="Print_Area_MI_12_33_6">#REF!</definedName>
    <definedName name="Print_Area_MI_12_34">#REF!</definedName>
    <definedName name="Print_Area_MI_12_34_6">#REF!</definedName>
    <definedName name="Print_Area_MI_12_35">#REF!</definedName>
    <definedName name="Print_Area_MI_12_35_6">#REF!</definedName>
    <definedName name="Print_Area_MI_12_36">#REF!</definedName>
    <definedName name="Print_Area_MI_12_36_6">#REF!</definedName>
    <definedName name="Print_Area_MI_12_37">#REF!</definedName>
    <definedName name="Print_Area_MI_12_37_6">#REF!</definedName>
    <definedName name="Print_Area_MI_12_38">#REF!</definedName>
    <definedName name="Print_Area_MI_12_38_6">#REF!</definedName>
    <definedName name="Print_Area_MI_12_39">#REF!</definedName>
    <definedName name="Print_Area_MI_12_39_6">#REF!</definedName>
    <definedName name="Print_Area_MI_12_40">#REF!</definedName>
    <definedName name="Print_Area_MI_12_40_6">#REF!</definedName>
    <definedName name="Print_Area_MI_12_41">#REF!</definedName>
    <definedName name="Print_Area_MI_12_41_6">#REF!</definedName>
    <definedName name="Print_Area_MI_12_42">#REF!</definedName>
    <definedName name="Print_Area_MI_12_42_6">#REF!</definedName>
    <definedName name="Print_Area_MI_12_44">#REF!</definedName>
    <definedName name="Print_Area_MI_12_44_6">#REF!</definedName>
    <definedName name="Print_Area_MI_12_45">#REF!</definedName>
    <definedName name="Print_Area_MI_12_45_6">#REF!</definedName>
    <definedName name="Print_Area_MI_12_46">#REF!</definedName>
    <definedName name="Print_Area_MI_12_46_6">#REF!</definedName>
    <definedName name="Print_Area_MI_12_47">#REF!</definedName>
    <definedName name="Print_Area_MI_12_47_6">#REF!</definedName>
    <definedName name="Print_Area_MI_12_48">#REF!</definedName>
    <definedName name="Print_Area_MI_12_48_6">#REF!</definedName>
    <definedName name="Print_Area_MI_12_49">#REF!</definedName>
    <definedName name="Print_Area_MI_12_49_6">#REF!</definedName>
    <definedName name="Print_Area_MI_12_51">#REF!</definedName>
    <definedName name="Print_Area_MI_12_51_6">#REF!</definedName>
    <definedName name="Print_Area_MI_12_52">#REF!</definedName>
    <definedName name="Print_Area_MI_12_52_6">#REF!</definedName>
    <definedName name="Print_Area_MI_12_6">#REF!</definedName>
    <definedName name="Print_Area_MI_12_9">#REF!</definedName>
    <definedName name="Print_Area_MI_12_9_6">#REF!</definedName>
    <definedName name="Print_Area_MI_13">#REF!</definedName>
    <definedName name="Print_Area_MI_13_1">#REF!</definedName>
    <definedName name="Print_Area_MI_13_1_6">#REF!</definedName>
    <definedName name="Print_Area_MI_13_10">#REF!</definedName>
    <definedName name="Print_Area_MI_13_10_6">#REF!</definedName>
    <definedName name="Print_Area_MI_13_11">#REF!</definedName>
    <definedName name="Print_Area_MI_13_11_6">#REF!</definedName>
    <definedName name="Print_Area_MI_13_12">#REF!</definedName>
    <definedName name="Print_Area_MI_13_12_6">#REF!</definedName>
    <definedName name="Print_Area_MI_13_13">#REF!</definedName>
    <definedName name="Print_Area_MI_13_13_6">#REF!</definedName>
    <definedName name="Print_Area_MI_13_14">#REF!</definedName>
    <definedName name="Print_Area_MI_13_14_6">#REF!</definedName>
    <definedName name="Print_Area_MI_13_15">#REF!</definedName>
    <definedName name="Print_Area_MI_13_15_6">#REF!</definedName>
    <definedName name="Print_Area_MI_13_16">#REF!</definedName>
    <definedName name="Print_Area_MI_13_16_6">#REF!</definedName>
    <definedName name="Print_Area_MI_13_17">#REF!</definedName>
    <definedName name="Print_Area_MI_13_17_6">#REF!</definedName>
    <definedName name="Print_Area_MI_13_30">#REF!</definedName>
    <definedName name="Print_Area_MI_13_30_6">#REF!</definedName>
    <definedName name="Print_Area_MI_13_31">#REF!</definedName>
    <definedName name="Print_Area_MI_13_31_6">#REF!</definedName>
    <definedName name="Print_Area_MI_13_32">#REF!</definedName>
    <definedName name="Print_Area_MI_13_32_6">#REF!</definedName>
    <definedName name="Print_Area_MI_13_33">#REF!</definedName>
    <definedName name="Print_Area_MI_13_33_6">#REF!</definedName>
    <definedName name="Print_Area_MI_13_34">#REF!</definedName>
    <definedName name="Print_Area_MI_13_34_6">#REF!</definedName>
    <definedName name="Print_Area_MI_13_35">#REF!</definedName>
    <definedName name="Print_Area_MI_13_35_6">#REF!</definedName>
    <definedName name="Print_Area_MI_13_36">#REF!</definedName>
    <definedName name="Print_Area_MI_13_36_6">#REF!</definedName>
    <definedName name="Print_Area_MI_13_37">#REF!</definedName>
    <definedName name="Print_Area_MI_13_37_6">#REF!</definedName>
    <definedName name="Print_Area_MI_13_38">#REF!</definedName>
    <definedName name="Print_Area_MI_13_38_6">#REF!</definedName>
    <definedName name="Print_Area_MI_13_39">#REF!</definedName>
    <definedName name="Print_Area_MI_13_39_6">#REF!</definedName>
    <definedName name="Print_Area_MI_13_40">#REF!</definedName>
    <definedName name="Print_Area_MI_13_40_6">#REF!</definedName>
    <definedName name="Print_Area_MI_13_41">#REF!</definedName>
    <definedName name="Print_Area_MI_13_41_6">#REF!</definedName>
    <definedName name="Print_Area_MI_13_42">#REF!</definedName>
    <definedName name="Print_Area_MI_13_42_6">#REF!</definedName>
    <definedName name="Print_Area_MI_13_44">#REF!</definedName>
    <definedName name="Print_Area_MI_13_44_6">#REF!</definedName>
    <definedName name="Print_Area_MI_13_45">#REF!</definedName>
    <definedName name="Print_Area_MI_13_45_6">#REF!</definedName>
    <definedName name="Print_Area_MI_13_46">#REF!</definedName>
    <definedName name="Print_Area_MI_13_46_6">#REF!</definedName>
    <definedName name="Print_Area_MI_13_47">#REF!</definedName>
    <definedName name="Print_Area_MI_13_47_6">#REF!</definedName>
    <definedName name="Print_Area_MI_13_48">#REF!</definedName>
    <definedName name="Print_Area_MI_13_48_6">#REF!</definedName>
    <definedName name="Print_Area_MI_13_49">#REF!</definedName>
    <definedName name="Print_Area_MI_13_49_6">#REF!</definedName>
    <definedName name="Print_Area_MI_13_51">#REF!</definedName>
    <definedName name="Print_Area_MI_13_51_6">#REF!</definedName>
    <definedName name="Print_Area_MI_13_52">#REF!</definedName>
    <definedName name="Print_Area_MI_13_52_6">#REF!</definedName>
    <definedName name="Print_Area_MI_13_6">#REF!</definedName>
    <definedName name="Print_Area_MI_13_9">#REF!</definedName>
    <definedName name="Print_Area_MI_13_9_6">#REF!</definedName>
    <definedName name="Print_Area_MI_14">#REF!</definedName>
    <definedName name="Print_Area_MI_14_1">#REF!</definedName>
    <definedName name="Print_Area_MI_14_1_6">#REF!</definedName>
    <definedName name="Print_Area_MI_14_10">#REF!</definedName>
    <definedName name="Print_Area_MI_14_10_6">#REF!</definedName>
    <definedName name="Print_Area_MI_14_11">#REF!</definedName>
    <definedName name="Print_Area_MI_14_11_6">#REF!</definedName>
    <definedName name="Print_Area_MI_14_12">#REF!</definedName>
    <definedName name="Print_Area_MI_14_12_6">#REF!</definedName>
    <definedName name="Print_Area_MI_14_13">#REF!</definedName>
    <definedName name="Print_Area_MI_14_13_6">#REF!</definedName>
    <definedName name="Print_Area_MI_14_14">#REF!</definedName>
    <definedName name="Print_Area_MI_14_14_6">#REF!</definedName>
    <definedName name="Print_Area_MI_14_15">#REF!</definedName>
    <definedName name="Print_Area_MI_14_15_6">#REF!</definedName>
    <definedName name="Print_Area_MI_14_16">#REF!</definedName>
    <definedName name="Print_Area_MI_14_16_6">#REF!</definedName>
    <definedName name="Print_Area_MI_14_17">#REF!</definedName>
    <definedName name="Print_Area_MI_14_17_6">#REF!</definedName>
    <definedName name="Print_Area_MI_14_30">#REF!</definedName>
    <definedName name="Print_Area_MI_14_30_6">#REF!</definedName>
    <definedName name="Print_Area_MI_14_31">#REF!</definedName>
    <definedName name="Print_Area_MI_14_31_6">#REF!</definedName>
    <definedName name="Print_Area_MI_14_32">#REF!</definedName>
    <definedName name="Print_Area_MI_14_32_6">#REF!</definedName>
    <definedName name="Print_Area_MI_14_33">#REF!</definedName>
    <definedName name="Print_Area_MI_14_33_6">#REF!</definedName>
    <definedName name="Print_Area_MI_14_34">#REF!</definedName>
    <definedName name="Print_Area_MI_14_34_6">#REF!</definedName>
    <definedName name="Print_Area_MI_14_35">#REF!</definedName>
    <definedName name="Print_Area_MI_14_35_6">#REF!</definedName>
    <definedName name="Print_Area_MI_14_36">#REF!</definedName>
    <definedName name="Print_Area_MI_14_36_6">#REF!</definedName>
    <definedName name="Print_Area_MI_14_37">#REF!</definedName>
    <definedName name="Print_Area_MI_14_37_6">#REF!</definedName>
    <definedName name="Print_Area_MI_14_38">#REF!</definedName>
    <definedName name="Print_Area_MI_14_38_6">#REF!</definedName>
    <definedName name="Print_Area_MI_14_39">#REF!</definedName>
    <definedName name="Print_Area_MI_14_39_6">#REF!</definedName>
    <definedName name="Print_Area_MI_14_40">#REF!</definedName>
    <definedName name="Print_Area_MI_14_40_6">#REF!</definedName>
    <definedName name="Print_Area_MI_14_41">#REF!</definedName>
    <definedName name="Print_Area_MI_14_41_6">#REF!</definedName>
    <definedName name="Print_Area_MI_14_42">#REF!</definedName>
    <definedName name="Print_Area_MI_14_42_6">#REF!</definedName>
    <definedName name="Print_Area_MI_14_44">#REF!</definedName>
    <definedName name="Print_Area_MI_14_44_6">#REF!</definedName>
    <definedName name="Print_Area_MI_14_45">#REF!</definedName>
    <definedName name="Print_Area_MI_14_45_6">#REF!</definedName>
    <definedName name="Print_Area_MI_14_46">#REF!</definedName>
    <definedName name="Print_Area_MI_14_46_6">#REF!</definedName>
    <definedName name="Print_Area_MI_14_47">#REF!</definedName>
    <definedName name="Print_Area_MI_14_47_6">#REF!</definedName>
    <definedName name="Print_Area_MI_14_48">#REF!</definedName>
    <definedName name="Print_Area_MI_14_48_6">#REF!</definedName>
    <definedName name="Print_Area_MI_14_49">#REF!</definedName>
    <definedName name="Print_Area_MI_14_49_6">#REF!</definedName>
    <definedName name="Print_Area_MI_14_51">#REF!</definedName>
    <definedName name="Print_Area_MI_14_51_6">#REF!</definedName>
    <definedName name="Print_Area_MI_14_52">#REF!</definedName>
    <definedName name="Print_Area_MI_14_52_6">#REF!</definedName>
    <definedName name="Print_Area_MI_14_6">#REF!</definedName>
    <definedName name="Print_Area_MI_14_9">#REF!</definedName>
    <definedName name="Print_Area_MI_14_9_6">#REF!</definedName>
    <definedName name="Print_Area_MI_15">#REF!</definedName>
    <definedName name="Print_Area_MI_15_1">#REF!</definedName>
    <definedName name="Print_Area_MI_15_1_6">#REF!</definedName>
    <definedName name="Print_Area_MI_15_10">#REF!</definedName>
    <definedName name="Print_Area_MI_15_10_6">#REF!</definedName>
    <definedName name="Print_Area_MI_15_11">#REF!</definedName>
    <definedName name="Print_Area_MI_15_11_6">#REF!</definedName>
    <definedName name="Print_Area_MI_15_12">#REF!</definedName>
    <definedName name="Print_Area_MI_15_12_6">#REF!</definedName>
    <definedName name="Print_Area_MI_15_13">#REF!</definedName>
    <definedName name="Print_Area_MI_15_13_6">#REF!</definedName>
    <definedName name="Print_Area_MI_15_14">#REF!</definedName>
    <definedName name="Print_Area_MI_15_14_6">#REF!</definedName>
    <definedName name="Print_Area_MI_15_15">#REF!</definedName>
    <definedName name="Print_Area_MI_15_15_6">#REF!</definedName>
    <definedName name="Print_Area_MI_15_16">#REF!</definedName>
    <definedName name="Print_Area_MI_15_16_6">#REF!</definedName>
    <definedName name="Print_Area_MI_15_17">#REF!</definedName>
    <definedName name="Print_Area_MI_15_17_6">#REF!</definedName>
    <definedName name="Print_Area_MI_15_30">#REF!</definedName>
    <definedName name="Print_Area_MI_15_30_6">#REF!</definedName>
    <definedName name="Print_Area_MI_15_31">#REF!</definedName>
    <definedName name="Print_Area_MI_15_31_6">#REF!</definedName>
    <definedName name="Print_Area_MI_15_32">#REF!</definedName>
    <definedName name="Print_Area_MI_15_32_6">#REF!</definedName>
    <definedName name="Print_Area_MI_15_33">#REF!</definedName>
    <definedName name="Print_Area_MI_15_33_6">#REF!</definedName>
    <definedName name="Print_Area_MI_15_34">#REF!</definedName>
    <definedName name="Print_Area_MI_15_34_6">#REF!</definedName>
    <definedName name="Print_Area_MI_15_35">#REF!</definedName>
    <definedName name="Print_Area_MI_15_35_6">#REF!</definedName>
    <definedName name="Print_Area_MI_15_36">#REF!</definedName>
    <definedName name="Print_Area_MI_15_36_6">#REF!</definedName>
    <definedName name="Print_Area_MI_15_37">#REF!</definedName>
    <definedName name="Print_Area_MI_15_37_6">#REF!</definedName>
    <definedName name="Print_Area_MI_15_38">#REF!</definedName>
    <definedName name="Print_Area_MI_15_38_6">#REF!</definedName>
    <definedName name="Print_Area_MI_15_39">#REF!</definedName>
    <definedName name="Print_Area_MI_15_39_6">#REF!</definedName>
    <definedName name="Print_Area_MI_15_40">#REF!</definedName>
    <definedName name="Print_Area_MI_15_40_6">#REF!</definedName>
    <definedName name="Print_Area_MI_15_41">#REF!</definedName>
    <definedName name="Print_Area_MI_15_41_6">#REF!</definedName>
    <definedName name="Print_Area_MI_15_42">#REF!</definedName>
    <definedName name="Print_Area_MI_15_42_6">#REF!</definedName>
    <definedName name="Print_Area_MI_15_44">#REF!</definedName>
    <definedName name="Print_Area_MI_15_44_6">#REF!</definedName>
    <definedName name="Print_Area_MI_15_45">#REF!</definedName>
    <definedName name="Print_Area_MI_15_45_6">#REF!</definedName>
    <definedName name="Print_Area_MI_15_46">#REF!</definedName>
    <definedName name="Print_Area_MI_15_46_6">#REF!</definedName>
    <definedName name="Print_Area_MI_15_47">#REF!</definedName>
    <definedName name="Print_Area_MI_15_47_6">#REF!</definedName>
    <definedName name="Print_Area_MI_15_48">#REF!</definedName>
    <definedName name="Print_Area_MI_15_48_6">#REF!</definedName>
    <definedName name="Print_Area_MI_15_49">#REF!</definedName>
    <definedName name="Print_Area_MI_15_49_6">#REF!</definedName>
    <definedName name="Print_Area_MI_15_51">#REF!</definedName>
    <definedName name="Print_Area_MI_15_51_6">#REF!</definedName>
    <definedName name="Print_Area_MI_15_52">#REF!</definedName>
    <definedName name="Print_Area_MI_15_52_6">#REF!</definedName>
    <definedName name="Print_Area_MI_15_6">#REF!</definedName>
    <definedName name="Print_Area_MI_15_9">#REF!</definedName>
    <definedName name="Print_Area_MI_15_9_6">#REF!</definedName>
    <definedName name="Print_Area_MI_16">#REF!</definedName>
    <definedName name="Print_Area_MI_16_1">#REF!</definedName>
    <definedName name="Print_Area_MI_16_1_6">#REF!</definedName>
    <definedName name="Print_Area_MI_16_10">#REF!</definedName>
    <definedName name="Print_Area_MI_16_10_6">#REF!</definedName>
    <definedName name="Print_Area_MI_16_11">#REF!</definedName>
    <definedName name="Print_Area_MI_16_11_6">#REF!</definedName>
    <definedName name="Print_Area_MI_16_12">#REF!</definedName>
    <definedName name="Print_Area_MI_16_12_6">#REF!</definedName>
    <definedName name="Print_Area_MI_16_13">#REF!</definedName>
    <definedName name="Print_Area_MI_16_13_6">#REF!</definedName>
    <definedName name="Print_Area_MI_16_14">#REF!</definedName>
    <definedName name="Print_Area_MI_16_14_6">#REF!</definedName>
    <definedName name="Print_Area_MI_16_15">#REF!</definedName>
    <definedName name="Print_Area_MI_16_15_6">#REF!</definedName>
    <definedName name="Print_Area_MI_16_16">#REF!</definedName>
    <definedName name="Print_Area_MI_16_16_6">#REF!</definedName>
    <definedName name="Print_Area_MI_16_17">#REF!</definedName>
    <definedName name="Print_Area_MI_16_17_6">#REF!</definedName>
    <definedName name="Print_Area_MI_16_30">#REF!</definedName>
    <definedName name="Print_Area_MI_16_30_6">#REF!</definedName>
    <definedName name="Print_Area_MI_16_31">#REF!</definedName>
    <definedName name="Print_Area_MI_16_31_6">#REF!</definedName>
    <definedName name="Print_Area_MI_16_32">#REF!</definedName>
    <definedName name="Print_Area_MI_16_32_6">#REF!</definedName>
    <definedName name="Print_Area_MI_16_33">#REF!</definedName>
    <definedName name="Print_Area_MI_16_33_6">#REF!</definedName>
    <definedName name="Print_Area_MI_16_34">#REF!</definedName>
    <definedName name="Print_Area_MI_16_34_6">#REF!</definedName>
    <definedName name="Print_Area_MI_16_35">#REF!</definedName>
    <definedName name="Print_Area_MI_16_35_6">#REF!</definedName>
    <definedName name="Print_Area_MI_16_36">#REF!</definedName>
    <definedName name="Print_Area_MI_16_36_6">#REF!</definedName>
    <definedName name="Print_Area_MI_16_37">#REF!</definedName>
    <definedName name="Print_Area_MI_16_37_6">#REF!</definedName>
    <definedName name="Print_Area_MI_16_38">#REF!</definedName>
    <definedName name="Print_Area_MI_16_38_6">#REF!</definedName>
    <definedName name="Print_Area_MI_16_39">#REF!</definedName>
    <definedName name="Print_Area_MI_16_39_6">#REF!</definedName>
    <definedName name="Print_Area_MI_16_40">#REF!</definedName>
    <definedName name="Print_Area_MI_16_40_6">#REF!</definedName>
    <definedName name="Print_Area_MI_16_41">#REF!</definedName>
    <definedName name="Print_Area_MI_16_41_6">#REF!</definedName>
    <definedName name="Print_Area_MI_16_42">#REF!</definedName>
    <definedName name="Print_Area_MI_16_42_6">#REF!</definedName>
    <definedName name="Print_Area_MI_16_44">#REF!</definedName>
    <definedName name="Print_Area_MI_16_44_6">#REF!</definedName>
    <definedName name="Print_Area_MI_16_45">#REF!</definedName>
    <definedName name="Print_Area_MI_16_45_6">#REF!</definedName>
    <definedName name="Print_Area_MI_16_46">#REF!</definedName>
    <definedName name="Print_Area_MI_16_46_6">#REF!</definedName>
    <definedName name="Print_Area_MI_16_47">#REF!</definedName>
    <definedName name="Print_Area_MI_16_47_6">#REF!</definedName>
    <definedName name="Print_Area_MI_16_48">#REF!</definedName>
    <definedName name="Print_Area_MI_16_48_6">#REF!</definedName>
    <definedName name="Print_Area_MI_16_49">#REF!</definedName>
    <definedName name="Print_Area_MI_16_49_6">#REF!</definedName>
    <definedName name="Print_Area_MI_16_51">#REF!</definedName>
    <definedName name="Print_Area_MI_16_51_6">#REF!</definedName>
    <definedName name="Print_Area_MI_16_52">#REF!</definedName>
    <definedName name="Print_Area_MI_16_52_6">#REF!</definedName>
    <definedName name="Print_Area_MI_16_6">#REF!</definedName>
    <definedName name="Print_Area_MI_16_9">#REF!</definedName>
    <definedName name="Print_Area_MI_16_9_6">#REF!</definedName>
    <definedName name="Print_Area_MI_17">#REF!</definedName>
    <definedName name="Print_Area_MI_17_1">#REF!</definedName>
    <definedName name="Print_Area_MI_17_1_6">#REF!</definedName>
    <definedName name="Print_Area_MI_17_10">#REF!</definedName>
    <definedName name="Print_Area_MI_17_10_6">#REF!</definedName>
    <definedName name="Print_Area_MI_17_11">#REF!</definedName>
    <definedName name="Print_Area_MI_17_11_6">#REF!</definedName>
    <definedName name="Print_Area_MI_17_12">#REF!</definedName>
    <definedName name="Print_Area_MI_17_12_6">#REF!</definedName>
    <definedName name="Print_Area_MI_17_13">#REF!</definedName>
    <definedName name="Print_Area_MI_17_13_6">#REF!</definedName>
    <definedName name="Print_Area_MI_17_14">#REF!</definedName>
    <definedName name="Print_Area_MI_17_14_6">#REF!</definedName>
    <definedName name="Print_Area_MI_17_15">#REF!</definedName>
    <definedName name="Print_Area_MI_17_15_6">#REF!</definedName>
    <definedName name="Print_Area_MI_17_16">#REF!</definedName>
    <definedName name="Print_Area_MI_17_16_6">#REF!</definedName>
    <definedName name="Print_Area_MI_17_17">#REF!</definedName>
    <definedName name="Print_Area_MI_17_17_6">#REF!</definedName>
    <definedName name="Print_Area_MI_17_2">#REF!</definedName>
    <definedName name="Print_Area_MI_17_2_6">#REF!</definedName>
    <definedName name="Print_Area_MI_17_30">#REF!</definedName>
    <definedName name="Print_Area_MI_17_30_6">#REF!</definedName>
    <definedName name="Print_Area_MI_17_31">#REF!</definedName>
    <definedName name="Print_Area_MI_17_31_6">#REF!</definedName>
    <definedName name="Print_Area_MI_17_32">#REF!</definedName>
    <definedName name="Print_Area_MI_17_32_6">#REF!</definedName>
    <definedName name="Print_Area_MI_17_33">#REF!</definedName>
    <definedName name="Print_Area_MI_17_33_6">#REF!</definedName>
    <definedName name="Print_Area_MI_17_34">#REF!</definedName>
    <definedName name="Print_Area_MI_17_34_6">#REF!</definedName>
    <definedName name="Print_Area_MI_17_35">#REF!</definedName>
    <definedName name="Print_Area_MI_17_35_6">#REF!</definedName>
    <definedName name="Print_Area_MI_17_36">#REF!</definedName>
    <definedName name="Print_Area_MI_17_36_6">#REF!</definedName>
    <definedName name="Print_Area_MI_17_37">#REF!</definedName>
    <definedName name="Print_Area_MI_17_37_6">#REF!</definedName>
    <definedName name="Print_Area_MI_17_38">#REF!</definedName>
    <definedName name="Print_Area_MI_17_38_6">#REF!</definedName>
    <definedName name="Print_Area_MI_17_39">#REF!</definedName>
    <definedName name="Print_Area_MI_17_39_6">#REF!</definedName>
    <definedName name="Print_Area_MI_17_40">#REF!</definedName>
    <definedName name="Print_Area_MI_17_40_6">#REF!</definedName>
    <definedName name="Print_Area_MI_17_41">#REF!</definedName>
    <definedName name="Print_Area_MI_17_41_6">#REF!</definedName>
    <definedName name="Print_Area_MI_17_42">#REF!</definedName>
    <definedName name="Print_Area_MI_17_42_6">#REF!</definedName>
    <definedName name="Print_Area_MI_17_44">#REF!</definedName>
    <definedName name="Print_Area_MI_17_44_6">#REF!</definedName>
    <definedName name="Print_Area_MI_17_45">#REF!</definedName>
    <definedName name="Print_Area_MI_17_45_6">#REF!</definedName>
    <definedName name="Print_Area_MI_17_46">#REF!</definedName>
    <definedName name="Print_Area_MI_17_46_6">#REF!</definedName>
    <definedName name="Print_Area_MI_17_47">#REF!</definedName>
    <definedName name="Print_Area_MI_17_47_6">#REF!</definedName>
    <definedName name="Print_Area_MI_17_48">#REF!</definedName>
    <definedName name="Print_Area_MI_17_48_6">#REF!</definedName>
    <definedName name="Print_Area_MI_17_49">#REF!</definedName>
    <definedName name="Print_Area_MI_17_49_6">#REF!</definedName>
    <definedName name="Print_Area_MI_17_51">#REF!</definedName>
    <definedName name="Print_Area_MI_17_51_6">#REF!</definedName>
    <definedName name="Print_Area_MI_17_52">#REF!</definedName>
    <definedName name="Print_Area_MI_17_52_6">#REF!</definedName>
    <definedName name="Print_Area_MI_17_6">#REF!</definedName>
    <definedName name="Print_Area_MI_17_9">#REF!</definedName>
    <definedName name="Print_Area_MI_17_9_6">#REF!</definedName>
    <definedName name="Print_Area_MI_18">#REF!</definedName>
    <definedName name="Print_Area_MI_18_10">#REF!</definedName>
    <definedName name="Print_Area_MI_18_10_6">#REF!</definedName>
    <definedName name="Print_Area_MI_18_11">#REF!</definedName>
    <definedName name="Print_Area_MI_18_11_6">#REF!</definedName>
    <definedName name="Print_Area_MI_18_12">#REF!</definedName>
    <definedName name="Print_Area_MI_18_12_6">#REF!</definedName>
    <definedName name="Print_Area_MI_18_13">#REF!</definedName>
    <definedName name="Print_Area_MI_18_13_6">#REF!</definedName>
    <definedName name="Print_Area_MI_18_14">#REF!</definedName>
    <definedName name="Print_Area_MI_18_14_6">#REF!</definedName>
    <definedName name="Print_Area_MI_18_15">#REF!</definedName>
    <definedName name="Print_Area_MI_18_15_6">#REF!</definedName>
    <definedName name="Print_Area_MI_18_16">#REF!</definedName>
    <definedName name="Print_Area_MI_18_16_6">#REF!</definedName>
    <definedName name="Print_Area_MI_18_17">#REF!</definedName>
    <definedName name="Print_Area_MI_18_17_6">#REF!</definedName>
    <definedName name="Print_Area_MI_18_30">#REF!</definedName>
    <definedName name="Print_Area_MI_18_30_6">#REF!</definedName>
    <definedName name="Print_Area_MI_18_31">#REF!</definedName>
    <definedName name="Print_Area_MI_18_31_6">#REF!</definedName>
    <definedName name="Print_Area_MI_18_32">#REF!</definedName>
    <definedName name="Print_Area_MI_18_32_6">#REF!</definedName>
    <definedName name="Print_Area_MI_18_33">#REF!</definedName>
    <definedName name="Print_Area_MI_18_33_6">#REF!</definedName>
    <definedName name="Print_Area_MI_18_34">#REF!</definedName>
    <definedName name="Print_Area_MI_18_34_6">#REF!</definedName>
    <definedName name="Print_Area_MI_18_35">#REF!</definedName>
    <definedName name="Print_Area_MI_18_35_6">#REF!</definedName>
    <definedName name="Print_Area_MI_18_36">#REF!</definedName>
    <definedName name="Print_Area_MI_18_36_6">#REF!</definedName>
    <definedName name="Print_Area_MI_18_37">#REF!</definedName>
    <definedName name="Print_Area_MI_18_37_6">#REF!</definedName>
    <definedName name="Print_Area_MI_18_38">#REF!</definedName>
    <definedName name="Print_Area_MI_18_38_6">#REF!</definedName>
    <definedName name="Print_Area_MI_18_39">#REF!</definedName>
    <definedName name="Print_Area_MI_18_39_6">#REF!</definedName>
    <definedName name="Print_Area_MI_18_40">#REF!</definedName>
    <definedName name="Print_Area_MI_18_40_6">#REF!</definedName>
    <definedName name="Print_Area_MI_18_41">#REF!</definedName>
    <definedName name="Print_Area_MI_18_41_6">#REF!</definedName>
    <definedName name="Print_Area_MI_18_42">#REF!</definedName>
    <definedName name="Print_Area_MI_18_42_6">#REF!</definedName>
    <definedName name="Print_Area_MI_18_44">#REF!</definedName>
    <definedName name="Print_Area_MI_18_44_6">#REF!</definedName>
    <definedName name="Print_Area_MI_18_45">#REF!</definedName>
    <definedName name="Print_Area_MI_18_45_6">#REF!</definedName>
    <definedName name="Print_Area_MI_18_46">#REF!</definedName>
    <definedName name="Print_Area_MI_18_46_6">#REF!</definedName>
    <definedName name="Print_Area_MI_18_47">#REF!</definedName>
    <definedName name="Print_Area_MI_18_47_6">#REF!</definedName>
    <definedName name="Print_Area_MI_18_48">#REF!</definedName>
    <definedName name="Print_Area_MI_18_48_6">#REF!</definedName>
    <definedName name="Print_Area_MI_18_49">#REF!</definedName>
    <definedName name="Print_Area_MI_18_49_6">#REF!</definedName>
    <definedName name="Print_Area_MI_18_51">#REF!</definedName>
    <definedName name="Print_Area_MI_18_51_6">#REF!</definedName>
    <definedName name="Print_Area_MI_18_52">#REF!</definedName>
    <definedName name="Print_Area_MI_18_52_6">#REF!</definedName>
    <definedName name="Print_Area_MI_18_6">#REF!</definedName>
    <definedName name="Print_Area_MI_18_9">#REF!</definedName>
    <definedName name="Print_Area_MI_18_9_6">#REF!</definedName>
    <definedName name="Print_Area_MI_19">#REF!</definedName>
    <definedName name="Print_Area_MI_19_10">#REF!</definedName>
    <definedName name="Print_Area_MI_19_10_6">#REF!</definedName>
    <definedName name="Print_Area_MI_19_11">#REF!</definedName>
    <definedName name="Print_Area_MI_19_11_6">#REF!</definedName>
    <definedName name="Print_Area_MI_19_12">#REF!</definedName>
    <definedName name="Print_Area_MI_19_12_6">#REF!</definedName>
    <definedName name="Print_Area_MI_19_13">#REF!</definedName>
    <definedName name="Print_Area_MI_19_13_6">#REF!</definedName>
    <definedName name="Print_Area_MI_19_14">#REF!</definedName>
    <definedName name="Print_Area_MI_19_14_6">#REF!</definedName>
    <definedName name="Print_Area_MI_19_15">#REF!</definedName>
    <definedName name="Print_Area_MI_19_15_6">#REF!</definedName>
    <definedName name="Print_Area_MI_19_16">#REF!</definedName>
    <definedName name="Print_Area_MI_19_16_6">#REF!</definedName>
    <definedName name="Print_Area_MI_19_17">#REF!</definedName>
    <definedName name="Print_Area_MI_19_17_6">#REF!</definedName>
    <definedName name="Print_Area_MI_19_24">#REF!</definedName>
    <definedName name="Print_Area_MI_19_25">#REF!</definedName>
    <definedName name="Print_Area_MI_19_29">"$#REF!.$A$12:$F$121"</definedName>
    <definedName name="Print_Area_MI_19_30">#REF!</definedName>
    <definedName name="Print_Area_MI_19_30_6">#REF!</definedName>
    <definedName name="Print_Area_MI_19_31">#REF!</definedName>
    <definedName name="Print_Area_MI_19_31_6">#REF!</definedName>
    <definedName name="Print_Area_MI_19_32">#REF!</definedName>
    <definedName name="Print_Area_MI_19_32_6">#REF!</definedName>
    <definedName name="Print_Area_MI_19_33">#REF!</definedName>
    <definedName name="Print_Area_MI_19_33_6">#REF!</definedName>
    <definedName name="Print_Area_MI_19_34">#REF!</definedName>
    <definedName name="Print_Area_MI_19_34_6">#REF!</definedName>
    <definedName name="Print_Area_MI_19_35">#REF!</definedName>
    <definedName name="Print_Area_MI_19_35_6">#REF!</definedName>
    <definedName name="Print_Area_MI_19_36">#REF!</definedName>
    <definedName name="Print_Area_MI_19_36_6">#REF!</definedName>
    <definedName name="Print_Area_MI_19_37">#REF!</definedName>
    <definedName name="Print_Area_MI_19_37_6">#REF!</definedName>
    <definedName name="Print_Area_MI_19_38">#REF!</definedName>
    <definedName name="Print_Area_MI_19_38_6">#REF!</definedName>
    <definedName name="Print_Area_MI_19_39">#REF!</definedName>
    <definedName name="Print_Area_MI_19_39_6">#REF!</definedName>
    <definedName name="Print_Area_MI_19_40">#REF!</definedName>
    <definedName name="Print_Area_MI_19_40_6">#REF!</definedName>
    <definedName name="Print_Area_MI_19_41">#REF!</definedName>
    <definedName name="Print_Area_MI_19_41_6">#REF!</definedName>
    <definedName name="Print_Area_MI_19_42">#REF!</definedName>
    <definedName name="Print_Area_MI_19_42_6">#REF!</definedName>
    <definedName name="Print_Area_MI_19_44">#REF!</definedName>
    <definedName name="Print_Area_MI_19_44_6">#REF!</definedName>
    <definedName name="Print_Area_MI_19_45">#REF!</definedName>
    <definedName name="Print_Area_MI_19_45_6">#REF!</definedName>
    <definedName name="Print_Area_MI_19_46">#REF!</definedName>
    <definedName name="Print_Area_MI_19_46_6">#REF!</definedName>
    <definedName name="Print_Area_MI_19_47">#REF!</definedName>
    <definedName name="Print_Area_MI_19_47_6">#REF!</definedName>
    <definedName name="Print_Area_MI_19_48">#REF!</definedName>
    <definedName name="Print_Area_MI_19_48_6">#REF!</definedName>
    <definedName name="Print_Area_MI_19_49">#REF!</definedName>
    <definedName name="Print_Area_MI_19_49_6">#REF!</definedName>
    <definedName name="Print_Area_MI_19_51">#REF!</definedName>
    <definedName name="Print_Area_MI_19_51_6">#REF!</definedName>
    <definedName name="Print_Area_MI_19_52">#REF!</definedName>
    <definedName name="Print_Area_MI_19_52_6">#REF!</definedName>
    <definedName name="Print_Area_MI_19_6">#REF!</definedName>
    <definedName name="Print_Area_MI_19_8">#REF!</definedName>
    <definedName name="Print_Area_MI_19_9">#REF!</definedName>
    <definedName name="Print_Area_MI_19_9_6">#REF!</definedName>
    <definedName name="Print_Area_MI_2">#REF!</definedName>
    <definedName name="Print_Area_MI_2_6">#REF!</definedName>
    <definedName name="Print_Area_MI_20">#REF!</definedName>
    <definedName name="Print_Area_MI_20_10">#REF!</definedName>
    <definedName name="Print_Area_MI_20_10_6">#REF!</definedName>
    <definedName name="Print_Area_MI_20_11">#REF!</definedName>
    <definedName name="Print_Area_MI_20_11_6">#REF!</definedName>
    <definedName name="Print_Area_MI_20_12">#REF!</definedName>
    <definedName name="Print_Area_MI_20_12_6">#REF!</definedName>
    <definedName name="Print_Area_MI_20_13">#REF!</definedName>
    <definedName name="Print_Area_MI_20_13_6">#REF!</definedName>
    <definedName name="Print_Area_MI_20_14">#REF!</definedName>
    <definedName name="Print_Area_MI_20_14_6">#REF!</definedName>
    <definedName name="Print_Area_MI_20_15">#REF!</definedName>
    <definedName name="Print_Area_MI_20_15_6">#REF!</definedName>
    <definedName name="Print_Area_MI_20_16">#REF!</definedName>
    <definedName name="Print_Area_MI_20_16_6">#REF!</definedName>
    <definedName name="Print_Area_MI_20_17">#REF!</definedName>
    <definedName name="Print_Area_MI_20_17_6">#REF!</definedName>
    <definedName name="Print_Area_MI_20_30">#REF!</definedName>
    <definedName name="Print_Area_MI_20_30_6">#REF!</definedName>
    <definedName name="Print_Area_MI_20_31">#REF!</definedName>
    <definedName name="Print_Area_MI_20_31_6">#REF!</definedName>
    <definedName name="Print_Area_MI_20_32">#REF!</definedName>
    <definedName name="Print_Area_MI_20_32_6">#REF!</definedName>
    <definedName name="Print_Area_MI_20_33">#REF!</definedName>
    <definedName name="Print_Area_MI_20_33_6">#REF!</definedName>
    <definedName name="Print_Area_MI_20_34">#REF!</definedName>
    <definedName name="Print_Area_MI_20_34_6">#REF!</definedName>
    <definedName name="Print_Area_MI_20_35">#REF!</definedName>
    <definedName name="Print_Area_MI_20_35_6">#REF!</definedName>
    <definedName name="Print_Area_MI_20_36">#REF!</definedName>
    <definedName name="Print_Area_MI_20_36_6">#REF!</definedName>
    <definedName name="Print_Area_MI_20_37">#REF!</definedName>
    <definedName name="Print_Area_MI_20_37_6">#REF!</definedName>
    <definedName name="Print_Area_MI_20_38">#REF!</definedName>
    <definedName name="Print_Area_MI_20_38_6">#REF!</definedName>
    <definedName name="Print_Area_MI_20_39">#REF!</definedName>
    <definedName name="Print_Area_MI_20_39_6">#REF!</definedName>
    <definedName name="Print_Area_MI_20_40">#REF!</definedName>
    <definedName name="Print_Area_MI_20_40_6">#REF!</definedName>
    <definedName name="Print_Area_MI_20_41">#REF!</definedName>
    <definedName name="Print_Area_MI_20_41_6">#REF!</definedName>
    <definedName name="Print_Area_MI_20_42">#REF!</definedName>
    <definedName name="Print_Area_MI_20_42_6">#REF!</definedName>
    <definedName name="Print_Area_MI_20_44">#REF!</definedName>
    <definedName name="Print_Area_MI_20_44_6">#REF!</definedName>
    <definedName name="Print_Area_MI_20_45">#REF!</definedName>
    <definedName name="Print_Area_MI_20_45_6">#REF!</definedName>
    <definedName name="Print_Area_MI_20_46">#REF!</definedName>
    <definedName name="Print_Area_MI_20_46_6">#REF!</definedName>
    <definedName name="Print_Area_MI_20_47">#REF!</definedName>
    <definedName name="Print_Area_MI_20_47_6">#REF!</definedName>
    <definedName name="Print_Area_MI_20_48">#REF!</definedName>
    <definedName name="Print_Area_MI_20_48_6">#REF!</definedName>
    <definedName name="Print_Area_MI_20_49">#REF!</definedName>
    <definedName name="Print_Area_MI_20_49_6">#REF!</definedName>
    <definedName name="Print_Area_MI_20_51">#REF!</definedName>
    <definedName name="Print_Area_MI_20_51_6">#REF!</definedName>
    <definedName name="Print_Area_MI_20_52">#REF!</definedName>
    <definedName name="Print_Area_MI_20_52_6">#REF!</definedName>
    <definedName name="Print_Area_MI_20_6">#REF!</definedName>
    <definedName name="Print_Area_MI_20_9">#REF!</definedName>
    <definedName name="Print_Area_MI_20_9_6">#REF!</definedName>
    <definedName name="Print_Area_MI_21">#REF!</definedName>
    <definedName name="Print_Area_MI_21_1">#REF!</definedName>
    <definedName name="Print_Area_MI_21_10">#REF!</definedName>
    <definedName name="Print_Area_MI_21_10_6">#REF!</definedName>
    <definedName name="Print_Area_MI_21_11">#REF!</definedName>
    <definedName name="Print_Area_MI_21_11_6">#REF!</definedName>
    <definedName name="Print_Area_MI_21_12">#REF!</definedName>
    <definedName name="Print_Area_MI_21_12_6">#REF!</definedName>
    <definedName name="Print_Area_MI_21_13">#REF!</definedName>
    <definedName name="Print_Area_MI_21_13_6">#REF!</definedName>
    <definedName name="Print_Area_MI_21_14">#REF!</definedName>
    <definedName name="Print_Area_MI_21_14_6">#REF!</definedName>
    <definedName name="Print_Area_MI_21_15">#REF!</definedName>
    <definedName name="Print_Area_MI_21_15_6">#REF!</definedName>
    <definedName name="Print_Area_MI_21_16">#REF!</definedName>
    <definedName name="Print_Area_MI_21_16_6">#REF!</definedName>
    <definedName name="Print_Area_MI_21_17">#REF!</definedName>
    <definedName name="Print_Area_MI_21_17_6">#REF!</definedName>
    <definedName name="Print_Area_MI_21_19">#REF!</definedName>
    <definedName name="Print_Area_MI_21_19_24">#REF!</definedName>
    <definedName name="Print_Area_MI_21_19_25">#REF!</definedName>
    <definedName name="Print_Area_MI_21_19_29">"$#REF!.$A$12:$F$128"</definedName>
    <definedName name="Print_Area_MI_21_19_8">#REF!</definedName>
    <definedName name="Print_Area_MI_21_22">#REF!</definedName>
    <definedName name="Print_Area_MI_21_24">#REF!</definedName>
    <definedName name="Print_Area_MI_21_25">#REF!</definedName>
    <definedName name="Print_Area_MI_21_29">"$#REF!.$A$13:$F$127"</definedName>
    <definedName name="Print_Area_MI_21_3">"$#REF!.$A$6:$G$177"</definedName>
    <definedName name="Print_Area_MI_21_3_1">"$#REF!.$A$6:$G$177"</definedName>
    <definedName name="Print_Area_MI_21_30">#REF!</definedName>
    <definedName name="Print_Area_MI_21_30_6">#REF!</definedName>
    <definedName name="Print_Area_MI_21_31">#REF!</definedName>
    <definedName name="Print_Area_MI_21_31_6">#REF!</definedName>
    <definedName name="Print_Area_MI_21_32">#REF!</definedName>
    <definedName name="Print_Area_MI_21_32_6">#REF!</definedName>
    <definedName name="Print_Area_MI_21_33">#REF!</definedName>
    <definedName name="Print_Area_MI_21_33_6">#REF!</definedName>
    <definedName name="Print_Area_MI_21_34">#REF!</definedName>
    <definedName name="Print_Area_MI_21_34_6">#REF!</definedName>
    <definedName name="Print_Area_MI_21_35">#REF!</definedName>
    <definedName name="Print_Area_MI_21_35_6">#REF!</definedName>
    <definedName name="Print_Area_MI_21_36">#REF!</definedName>
    <definedName name="Print_Area_MI_21_36_6">#REF!</definedName>
    <definedName name="Print_Area_MI_21_37">#REF!</definedName>
    <definedName name="Print_Area_MI_21_37_6">#REF!</definedName>
    <definedName name="Print_Area_MI_21_38">#REF!</definedName>
    <definedName name="Print_Area_MI_21_38_6">#REF!</definedName>
    <definedName name="Print_Area_MI_21_39">#REF!</definedName>
    <definedName name="Print_Area_MI_21_39_6">#REF!</definedName>
    <definedName name="Print_Area_MI_21_4">"$#REF!.$A$13:$F$158"</definedName>
    <definedName name="Print_Area_MI_21_4_1">"$#REF!.$A$13:$F$129"</definedName>
    <definedName name="Print_Area_MI_21_40">#REF!</definedName>
    <definedName name="Print_Area_MI_21_40_6">#REF!</definedName>
    <definedName name="Print_Area_MI_21_41">#REF!</definedName>
    <definedName name="Print_Area_MI_21_41_6">#REF!</definedName>
    <definedName name="Print_Area_MI_21_42">#REF!</definedName>
    <definedName name="Print_Area_MI_21_42_6">#REF!</definedName>
    <definedName name="Print_Area_MI_21_44">#REF!</definedName>
    <definedName name="Print_Area_MI_21_44_6">#REF!</definedName>
    <definedName name="Print_Area_MI_21_45">#REF!</definedName>
    <definedName name="Print_Area_MI_21_45_6">#REF!</definedName>
    <definedName name="Print_Area_MI_21_46">#REF!</definedName>
    <definedName name="Print_Area_MI_21_46_6">#REF!</definedName>
    <definedName name="Print_Area_MI_21_47">#REF!</definedName>
    <definedName name="Print_Area_MI_21_47_6">#REF!</definedName>
    <definedName name="Print_Area_MI_21_48">#REF!</definedName>
    <definedName name="Print_Area_MI_21_48_6">#REF!</definedName>
    <definedName name="Print_Area_MI_21_49">#REF!</definedName>
    <definedName name="Print_Area_MI_21_49_6">#REF!</definedName>
    <definedName name="Print_Area_MI_21_5">"$#REF!.$A$13:$F$158"</definedName>
    <definedName name="Print_Area_MI_21_5_1">"$#REF!.$A$13:$F$129"</definedName>
    <definedName name="Print_Area_MI_21_51">#REF!</definedName>
    <definedName name="Print_Area_MI_21_51_6">#REF!</definedName>
    <definedName name="Print_Area_MI_21_52">#REF!</definedName>
    <definedName name="Print_Area_MI_21_52_6">#REF!</definedName>
    <definedName name="Print_Area_MI_21_6">#REF!</definedName>
    <definedName name="Print_Area_MI_21_6_1">"$#REF!.$A$13:$F$129"</definedName>
    <definedName name="Print_Area_MI_21_7">#REF!</definedName>
    <definedName name="Print_Area_MI_21_7_1">"$#REF!.$A$13:$F$158"</definedName>
    <definedName name="Print_Area_MI_21_7_1_1">"$#REF!.$A$13:$F$129"</definedName>
    <definedName name="Print_Area_MI_21_7_1_1_1">"$#REF!.$A$13:$F$129"</definedName>
    <definedName name="Print_Area_MI_21_8">#REF!</definedName>
    <definedName name="Print_Area_MI_21_9">#REF!</definedName>
    <definedName name="Print_Area_MI_21_9_6">#REF!</definedName>
    <definedName name="Print_Area_MI_22">#REF!</definedName>
    <definedName name="Print_Area_MI_23">#REF!</definedName>
    <definedName name="Print_Area_MI_24">#REF!</definedName>
    <definedName name="Print_Area_MI_25">#REF!</definedName>
    <definedName name="Print_Area_MI_29">"$#REF!.$A$13:$F$120"</definedName>
    <definedName name="Print_Area_MI_3">#REF!</definedName>
    <definedName name="Print_Area_MI_3_1">"$#REF!.$A$6:$G$170"</definedName>
    <definedName name="Print_Area_MI_30">#REF!</definedName>
    <definedName name="Print_Area_MI_30_6">#REF!</definedName>
    <definedName name="Print_Area_MI_31">#REF!</definedName>
    <definedName name="Print_Area_MI_31_6">#REF!</definedName>
    <definedName name="Print_Area_MI_32">#REF!</definedName>
    <definedName name="Print_Area_MI_32_6">#REF!</definedName>
    <definedName name="Print_Area_MI_33">#REF!</definedName>
    <definedName name="Print_Area_MI_33_6">#REF!</definedName>
    <definedName name="Print_Area_MI_34">#REF!</definedName>
    <definedName name="Print_Area_MI_34_6">#REF!</definedName>
    <definedName name="Print_Area_MI_35">#REF!</definedName>
    <definedName name="Print_Area_MI_35_6">#REF!</definedName>
    <definedName name="Print_Area_MI_36">#REF!</definedName>
    <definedName name="Print_Area_MI_36_6">#REF!</definedName>
    <definedName name="Print_Area_MI_37">#REF!</definedName>
    <definedName name="Print_Area_MI_37_6">#REF!</definedName>
    <definedName name="Print_Area_MI_38">#REF!</definedName>
    <definedName name="Print_Area_MI_38_6">#REF!</definedName>
    <definedName name="Print_Area_MI_39">#REF!</definedName>
    <definedName name="Print_Area_MI_39_6">#REF!</definedName>
    <definedName name="Print_Area_MI_4">#REF!</definedName>
    <definedName name="Print_Area_MI_4_1">"$#REF!.$A$13:$F$122"</definedName>
    <definedName name="Print_Area_MI_4_10">#REF!</definedName>
    <definedName name="Print_Area_MI_4_10_6">#REF!</definedName>
    <definedName name="Print_Area_MI_4_11">#REF!</definedName>
    <definedName name="Print_Area_MI_4_11_6">#REF!</definedName>
    <definedName name="Print_Area_MI_4_12">#REF!</definedName>
    <definedName name="Print_Area_MI_4_12_6">#REF!</definedName>
    <definedName name="Print_Area_MI_4_13">#REF!</definedName>
    <definedName name="Print_Area_MI_4_13_6">#REF!</definedName>
    <definedName name="Print_Area_MI_4_14">#REF!</definedName>
    <definedName name="Print_Area_MI_4_14_6">#REF!</definedName>
    <definedName name="Print_Area_MI_4_15">#REF!</definedName>
    <definedName name="Print_Area_MI_4_15_6">#REF!</definedName>
    <definedName name="Print_Area_MI_4_16">#REF!</definedName>
    <definedName name="Print_Area_MI_4_16_6">#REF!</definedName>
    <definedName name="Print_Area_MI_4_17">#REF!</definedName>
    <definedName name="Print_Area_MI_4_17_6">#REF!</definedName>
    <definedName name="Print_Area_MI_4_2">#REF!</definedName>
    <definedName name="Print_Area_MI_4_2_6">#REF!</definedName>
    <definedName name="Print_Area_MI_4_30">#REF!</definedName>
    <definedName name="Print_Area_MI_4_30_6">#REF!</definedName>
    <definedName name="Print_Area_MI_4_31">#REF!</definedName>
    <definedName name="Print_Area_MI_4_31_6">#REF!</definedName>
    <definedName name="Print_Area_MI_4_32">#REF!</definedName>
    <definedName name="Print_Area_MI_4_32_6">#REF!</definedName>
    <definedName name="Print_Area_MI_4_33">#REF!</definedName>
    <definedName name="Print_Area_MI_4_33_6">#REF!</definedName>
    <definedName name="Print_Area_MI_4_34">#REF!</definedName>
    <definedName name="Print_Area_MI_4_34_6">#REF!</definedName>
    <definedName name="Print_Area_MI_4_35">#REF!</definedName>
    <definedName name="Print_Area_MI_4_35_6">#REF!</definedName>
    <definedName name="Print_Area_MI_4_36">#REF!</definedName>
    <definedName name="Print_Area_MI_4_36_6">#REF!</definedName>
    <definedName name="Print_Area_MI_4_37">#REF!</definedName>
    <definedName name="Print_Area_MI_4_37_6">#REF!</definedName>
    <definedName name="Print_Area_MI_4_38">#REF!</definedName>
    <definedName name="Print_Area_MI_4_38_6">#REF!</definedName>
    <definedName name="Print_Area_MI_4_39">#REF!</definedName>
    <definedName name="Print_Area_MI_4_39_6">#REF!</definedName>
    <definedName name="Print_Area_MI_4_40">#REF!</definedName>
    <definedName name="Print_Area_MI_4_40_6">#REF!</definedName>
    <definedName name="Print_Area_MI_4_41">#REF!</definedName>
    <definedName name="Print_Area_MI_4_41_6">#REF!</definedName>
    <definedName name="Print_Area_MI_4_42">#REF!</definedName>
    <definedName name="Print_Area_MI_4_42_6">#REF!</definedName>
    <definedName name="Print_Area_MI_4_44">#REF!</definedName>
    <definedName name="Print_Area_MI_4_44_6">#REF!</definedName>
    <definedName name="Print_Area_MI_4_45">#REF!</definedName>
    <definedName name="Print_Area_MI_4_45_6">#REF!</definedName>
    <definedName name="Print_Area_MI_4_46">#REF!</definedName>
    <definedName name="Print_Area_MI_4_46_6">#REF!</definedName>
    <definedName name="Print_Area_MI_4_47">#REF!</definedName>
    <definedName name="Print_Area_MI_4_47_6">#REF!</definedName>
    <definedName name="Print_Area_MI_4_48">#REF!</definedName>
    <definedName name="Print_Area_MI_4_48_6">#REF!</definedName>
    <definedName name="Print_Area_MI_4_49">#REF!</definedName>
    <definedName name="Print_Area_MI_4_49_6">#REF!</definedName>
    <definedName name="Print_Area_MI_4_51">#REF!</definedName>
    <definedName name="Print_Area_MI_4_51_6">#REF!</definedName>
    <definedName name="Print_Area_MI_4_52">#REF!</definedName>
    <definedName name="Print_Area_MI_4_52_6">#REF!</definedName>
    <definedName name="Print_Area_MI_4_6">#REF!</definedName>
    <definedName name="Print_Area_MI_4_9">#REF!</definedName>
    <definedName name="Print_Area_MI_4_9_6">#REF!</definedName>
    <definedName name="Print_Area_MI_40">#REF!</definedName>
    <definedName name="Print_Area_MI_40_6">#REF!</definedName>
    <definedName name="Print_Area_MI_41">#REF!</definedName>
    <definedName name="Print_Area_MI_41_6">#REF!</definedName>
    <definedName name="Print_Area_MI_42">#REF!</definedName>
    <definedName name="Print_Area_MI_42_6">#REF!</definedName>
    <definedName name="Print_Area_MI_44">#REF!</definedName>
    <definedName name="Print_Area_MI_44_6">#REF!</definedName>
    <definedName name="Print_Area_MI_45">#REF!</definedName>
    <definedName name="Print_Area_MI_45_6">#REF!</definedName>
    <definedName name="Print_Area_MI_46">#REF!</definedName>
    <definedName name="Print_Area_MI_46_6">#REF!</definedName>
    <definedName name="Print_Area_MI_47">#REF!</definedName>
    <definedName name="Print_Area_MI_47_6">#REF!</definedName>
    <definedName name="Print_Area_MI_48">#REF!</definedName>
    <definedName name="Print_Area_MI_48_6">#REF!</definedName>
    <definedName name="Print_Area_MI_49">#REF!</definedName>
    <definedName name="Print_Area_MI_49_6">#REF!</definedName>
    <definedName name="Print_Area_MI_5">#REF!</definedName>
    <definedName name="Print_Area_MI_5_1">"$#REF!.$A$13:$F$122"</definedName>
    <definedName name="Print_Area_MI_5_19">#REF!</definedName>
    <definedName name="Print_Area_MI_5_20">#REF!</definedName>
    <definedName name="Print_Area_MI_5_23">#REF!</definedName>
    <definedName name="Print_Area_MI_5_25">#REF!</definedName>
    <definedName name="Print_Area_MI_5_6">#REF!</definedName>
    <definedName name="Print_Area_MI_51">#REF!</definedName>
    <definedName name="Print_Area_MI_51_6">#REF!</definedName>
    <definedName name="Print_Area_MI_52">#REF!</definedName>
    <definedName name="Print_Area_MI_52_6">#REF!</definedName>
    <definedName name="Print_Area_MI_6">#REF!</definedName>
    <definedName name="Print_Area_MI_6_1">"$#REF!.$A$13:$F$122"</definedName>
    <definedName name="Print_Area_MI_7">#REF!</definedName>
    <definedName name="Print_Area_MI_7_1">"$#REF!.$A$13:$F$151"</definedName>
    <definedName name="Print_Area_MI_7_1_1">"$#REF!.$A$13:$F$122"</definedName>
    <definedName name="Print_Area_MI_7_1_1_1">"$#REF!.$A$13:$F$122"</definedName>
    <definedName name="Print_Area_MI_8">#REF!</definedName>
    <definedName name="Print_Area_MI_8_10">#REF!</definedName>
    <definedName name="Print_Area_MI_8_10_6">#REF!</definedName>
    <definedName name="Print_Area_MI_8_11">#REF!</definedName>
    <definedName name="Print_Area_MI_8_11_6">#REF!</definedName>
    <definedName name="Print_Area_MI_8_12">#REF!</definedName>
    <definedName name="Print_Area_MI_8_12_6">#REF!</definedName>
    <definedName name="Print_Area_MI_8_13">#REF!</definedName>
    <definedName name="Print_Area_MI_8_13_6">#REF!</definedName>
    <definedName name="Print_Area_MI_8_14">#REF!</definedName>
    <definedName name="Print_Area_MI_8_14_6">#REF!</definedName>
    <definedName name="Print_Area_MI_8_15">#REF!</definedName>
    <definedName name="Print_Area_MI_8_15_6">#REF!</definedName>
    <definedName name="Print_Area_MI_8_16">#REF!</definedName>
    <definedName name="Print_Area_MI_8_16_6">#REF!</definedName>
    <definedName name="Print_Area_MI_8_17">#REF!</definedName>
    <definedName name="Print_Area_MI_8_17_6">#REF!</definedName>
    <definedName name="Print_Area_MI_8_30">#REF!</definedName>
    <definedName name="Print_Area_MI_8_30_6">#REF!</definedName>
    <definedName name="Print_Area_MI_8_31">#REF!</definedName>
    <definedName name="Print_Area_MI_8_31_6">#REF!</definedName>
    <definedName name="Print_Area_MI_8_32">#REF!</definedName>
    <definedName name="Print_Area_MI_8_32_6">#REF!</definedName>
    <definedName name="Print_Area_MI_8_33">#REF!</definedName>
    <definedName name="Print_Area_MI_8_33_6">#REF!</definedName>
    <definedName name="Print_Area_MI_8_34">#REF!</definedName>
    <definedName name="Print_Area_MI_8_34_6">#REF!</definedName>
    <definedName name="Print_Area_MI_8_35">#REF!</definedName>
    <definedName name="Print_Area_MI_8_35_6">#REF!</definedName>
    <definedName name="Print_Area_MI_8_36">#REF!</definedName>
    <definedName name="Print_Area_MI_8_36_6">#REF!</definedName>
    <definedName name="Print_Area_MI_8_37">#REF!</definedName>
    <definedName name="Print_Area_MI_8_37_6">#REF!</definedName>
    <definedName name="Print_Area_MI_8_38">#REF!</definedName>
    <definedName name="Print_Area_MI_8_38_6">#REF!</definedName>
    <definedName name="Print_Area_MI_8_39">#REF!</definedName>
    <definedName name="Print_Area_MI_8_39_6">#REF!</definedName>
    <definedName name="Print_Area_MI_8_40">#REF!</definedName>
    <definedName name="Print_Area_MI_8_40_6">#REF!</definedName>
    <definedName name="Print_Area_MI_8_41">#REF!</definedName>
    <definedName name="Print_Area_MI_8_41_6">#REF!</definedName>
    <definedName name="Print_Area_MI_8_42">#REF!</definedName>
    <definedName name="Print_Area_MI_8_42_6">#REF!</definedName>
    <definedName name="Print_Area_MI_8_44">#REF!</definedName>
    <definedName name="Print_Area_MI_8_44_6">#REF!</definedName>
    <definedName name="Print_Area_MI_8_45">#REF!</definedName>
    <definedName name="Print_Area_MI_8_45_6">#REF!</definedName>
    <definedName name="Print_Area_MI_8_46">#REF!</definedName>
    <definedName name="Print_Area_MI_8_46_6">#REF!</definedName>
    <definedName name="Print_Area_MI_8_47">#REF!</definedName>
    <definedName name="Print_Area_MI_8_47_6">#REF!</definedName>
    <definedName name="Print_Area_MI_8_48">#REF!</definedName>
    <definedName name="Print_Area_MI_8_48_6">#REF!</definedName>
    <definedName name="Print_Area_MI_8_49">#REF!</definedName>
    <definedName name="Print_Area_MI_8_49_6">#REF!</definedName>
    <definedName name="Print_Area_MI_8_51">#REF!</definedName>
    <definedName name="Print_Area_MI_8_51_6">#REF!</definedName>
    <definedName name="Print_Area_MI_8_52">#REF!</definedName>
    <definedName name="Print_Area_MI_8_52_6">#REF!</definedName>
    <definedName name="Print_Area_MI_8_6">#REF!</definedName>
    <definedName name="Print_Area_MI_8_9">#REF!</definedName>
    <definedName name="Print_Area_MI_8_9_6">#REF!</definedName>
    <definedName name="Print_Area_MI_9">#REF!</definedName>
    <definedName name="Print_Area_MI_9_1" localSheetId="4">#REF!</definedName>
    <definedName name="Print_Area_MI_9_1">#REF!</definedName>
    <definedName name="Print_Area_MI_9_1_6" localSheetId="4">#REF!</definedName>
    <definedName name="Print_Area_MI_9_1_6">#REF!</definedName>
    <definedName name="Print_Area_MI_9_10" localSheetId="4">#REF!</definedName>
    <definedName name="Print_Area_MI_9_10">#REF!</definedName>
    <definedName name="Print_Area_MI_9_10_6" localSheetId="4">#REF!</definedName>
    <definedName name="Print_Area_MI_9_10_6">#REF!</definedName>
    <definedName name="Print_Area_MI_9_11" localSheetId="4">#REF!</definedName>
    <definedName name="Print_Area_MI_9_11">#REF!</definedName>
    <definedName name="Print_Area_MI_9_11_6" localSheetId="4">#REF!</definedName>
    <definedName name="Print_Area_MI_9_11_6">#REF!</definedName>
    <definedName name="Print_Area_MI_9_12">#REF!</definedName>
    <definedName name="Print_Area_MI_9_12_6">#REF!</definedName>
    <definedName name="Print_Area_MI_9_13">#REF!</definedName>
    <definedName name="Print_Area_MI_9_13_6">#REF!</definedName>
    <definedName name="Print_Area_MI_9_14">#REF!</definedName>
    <definedName name="Print_Area_MI_9_14_6">#REF!</definedName>
    <definedName name="Print_Area_MI_9_15">#REF!</definedName>
    <definedName name="Print_Area_MI_9_15_6">#REF!</definedName>
    <definedName name="Print_Area_MI_9_16">#REF!</definedName>
    <definedName name="Print_Area_MI_9_16_6">#REF!</definedName>
    <definedName name="Print_Area_MI_9_17">#REF!</definedName>
    <definedName name="Print_Area_MI_9_17_6">#REF!</definedName>
    <definedName name="Print_Area_MI_9_19">#REF!</definedName>
    <definedName name="Print_Area_MI_9_20">#REF!</definedName>
    <definedName name="Print_Area_MI_9_23">#REF!</definedName>
    <definedName name="Print_Area_MI_9_25">#REF!</definedName>
    <definedName name="Print_Area_MI_9_30" localSheetId="4">#REF!</definedName>
    <definedName name="Print_Area_MI_9_30">#REF!</definedName>
    <definedName name="Print_Area_MI_9_30_6" localSheetId="4">#REF!</definedName>
    <definedName name="Print_Area_MI_9_30_6">#REF!</definedName>
    <definedName name="Print_Area_MI_9_31" localSheetId="4">#REF!</definedName>
    <definedName name="Print_Area_MI_9_31">#REF!</definedName>
    <definedName name="Print_Area_MI_9_31_6">#REF!</definedName>
    <definedName name="Print_Area_MI_9_32">#REF!</definedName>
    <definedName name="Print_Area_MI_9_32_6">#REF!</definedName>
    <definedName name="Print_Area_MI_9_33">#REF!</definedName>
    <definedName name="Print_Area_MI_9_33_6">#REF!</definedName>
    <definedName name="Print_Area_MI_9_34">#REF!</definedName>
    <definedName name="Print_Area_MI_9_34_6">#REF!</definedName>
    <definedName name="Print_Area_MI_9_35">#REF!</definedName>
    <definedName name="Print_Area_MI_9_35_6">#REF!</definedName>
    <definedName name="Print_Area_MI_9_36">#REF!</definedName>
    <definedName name="Print_Area_MI_9_36_6">#REF!</definedName>
    <definedName name="Print_Area_MI_9_37">#REF!</definedName>
    <definedName name="Print_Area_MI_9_37_6">#REF!</definedName>
    <definedName name="Print_Area_MI_9_38">#REF!</definedName>
    <definedName name="Print_Area_MI_9_38_6">#REF!</definedName>
    <definedName name="Print_Area_MI_9_39">#REF!</definedName>
    <definedName name="Print_Area_MI_9_39_6">#REF!</definedName>
    <definedName name="Print_Area_MI_9_40">#REF!</definedName>
    <definedName name="Print_Area_MI_9_40_6">#REF!</definedName>
    <definedName name="Print_Area_MI_9_41">#REF!</definedName>
    <definedName name="Print_Area_MI_9_41_6">#REF!</definedName>
    <definedName name="Print_Area_MI_9_42">#REF!</definedName>
    <definedName name="Print_Area_MI_9_42_6">#REF!</definedName>
    <definedName name="Print_Area_MI_9_44">#REF!</definedName>
    <definedName name="Print_Area_MI_9_44_6">#REF!</definedName>
    <definedName name="Print_Area_MI_9_45">#REF!</definedName>
    <definedName name="Print_Area_MI_9_45_6">#REF!</definedName>
    <definedName name="Print_Area_MI_9_46">#REF!</definedName>
    <definedName name="Print_Area_MI_9_46_6">#REF!</definedName>
    <definedName name="Print_Area_MI_9_47">#REF!</definedName>
    <definedName name="Print_Area_MI_9_47_6">#REF!</definedName>
    <definedName name="Print_Area_MI_9_48">#REF!</definedName>
    <definedName name="Print_Area_MI_9_48_6">#REF!</definedName>
    <definedName name="Print_Area_MI_9_49">#REF!</definedName>
    <definedName name="Print_Area_MI_9_49_6">#REF!</definedName>
    <definedName name="Print_Area_MI_9_51">#REF!</definedName>
    <definedName name="Print_Area_MI_9_51_6">#REF!</definedName>
    <definedName name="Print_Area_MI_9_52">#REF!</definedName>
    <definedName name="Print_Area_MI_9_52_6">#REF!</definedName>
    <definedName name="Print_Area_MI_9_6">#REF!</definedName>
    <definedName name="Print_Area_MI_9_9">#REF!</definedName>
    <definedName name="Print_Area_MI_9_9_6">#REF!</definedName>
    <definedName name="Print_Area_MII">#REF!</definedName>
    <definedName name="PRINT_TITLES_MI">#REF!</definedName>
    <definedName name="PRINT_TITLES_MI_1">#REF!</definedName>
    <definedName name="PRINT_TITLES_MI_10">"$#REF!.$A$5:$IS$12"</definedName>
    <definedName name="PRINT_TITLES_MI_11">"$#REF!.$A$5:$IS$12"</definedName>
    <definedName name="PRINT_TITLES_MI_12">"$#REF!.$A$5:$IS$12"</definedName>
    <definedName name="PRINT_TITLES_MI_15">#REF!</definedName>
    <definedName name="PRINT_TITLES_MI_16">"$#REF!.$A$1:$IN$6"</definedName>
    <definedName name="PRINT_TITLES_MI_19">#REF!</definedName>
    <definedName name="PRINT_TITLES_MI_19_24">#REF!</definedName>
    <definedName name="PRINT_TITLES_MI_19_25">#REF!</definedName>
    <definedName name="PRINT_TITLES_MI_19_29">"$#REF!.$A$5:$IS$11"</definedName>
    <definedName name="PRINT_TITLES_MI_19_8">#REF!</definedName>
    <definedName name="PRINT_TITLES_MI_21">#REF!</definedName>
    <definedName name="PRINT_TITLES_MI_22">#REF!</definedName>
    <definedName name="PRINT_TITLES_MI_24">#REF!</definedName>
    <definedName name="PRINT_TITLES_MI_25">#REF!</definedName>
    <definedName name="PRINT_TITLES_MI_29">"$#REF!.$A$5:$IS$12"</definedName>
    <definedName name="PRINT_TITLES_MI_3">#REF!</definedName>
    <definedName name="PRINT_TITLES_MI_3_1">"$#REF!.$A$1:$IV$5"</definedName>
    <definedName name="PRINT_TITLES_MI_4">#REF!</definedName>
    <definedName name="PRINT_TITLES_MI_4_1">"$#REF!.$A$5:$IS$12"</definedName>
    <definedName name="PRINT_TITLES_MI_5">#REF!</definedName>
    <definedName name="PRINT_TITLES_MI_5_1">"$#REF!.$A$5:$IS$12"</definedName>
    <definedName name="PRINT_TITLES_MI_6">"$#REF!.$A$5:$IS$12"</definedName>
    <definedName name="PRINT_TITLES_MI_6_1">"$#REF!.$A$5:$IS$12"</definedName>
    <definedName name="PRINT_TITLES_MI_7">#REF!</definedName>
    <definedName name="PRINT_TITLES_MI_7_1">"$#REF!.$A$5:$IS$12"</definedName>
    <definedName name="PRINT_TITLES_MI_7_1_1">"$#REF!.$A$5:$IS$12"</definedName>
    <definedName name="PRINT_TITLES_MI_7_1_1_1">"$#REF!.$A$5:$IS$12"</definedName>
    <definedName name="PRINT_TITLES_MI_8">#REF!</definedName>
    <definedName name="PRINT_TITLES_MI_9">"$#REF!.$A$5:$IS$12"</definedName>
    <definedName name="PRINT_TITLES_MII">#REF!</definedName>
    <definedName name="Priny_Area_MI2">#REF!</definedName>
    <definedName name="Priny_Area_MI2_19">#REF!</definedName>
    <definedName name="Priny_Area_MI2_23">#REF!</definedName>
    <definedName name="Priny_Area_MI2_25">#REF!</definedName>
    <definedName name="Prioridade">#REF!,#REF!</definedName>
    <definedName name="PRM1C">#REF!</definedName>
    <definedName name="PRMCC">"'file:///D:/Meus documentos/ANASTÁCIO/SERCEL/BR262990800.xls'#$SERVIÇOS.$#REF!$#REF!"</definedName>
    <definedName name="PRMN">#REF!</definedName>
    <definedName name="PROD_1" localSheetId="4" hidden="1">{#N/A,#N/A,TRUE,"Serviços"}</definedName>
    <definedName name="PROD_1" localSheetId="6" hidden="1">{#N/A,#N/A,TRUE,"Serviços"}</definedName>
    <definedName name="PROD_1" localSheetId="3" hidden="1">{#N/A,#N/A,TRUE,"Serviços"}</definedName>
    <definedName name="PROD_1" hidden="1">{#N/A,#N/A,TRUE,"Serviços"}</definedName>
    <definedName name="PROD_11" localSheetId="4" hidden="1">{#N/A,#N/A,TRUE,"Serviços"}</definedName>
    <definedName name="PROD_11" localSheetId="6" hidden="1">{#N/A,#N/A,TRUE,"Serviços"}</definedName>
    <definedName name="PROD_11" localSheetId="3" hidden="1">{#N/A,#N/A,TRUE,"Serviços"}</definedName>
    <definedName name="PROD_11" hidden="1">{#N/A,#N/A,TRUE,"Serviços"}</definedName>
    <definedName name="ProdAnexo">#REF!</definedName>
    <definedName name="ProdNome">#REF!</definedName>
    <definedName name="produção">#REF!</definedName>
    <definedName name="produçao1">#REF!</definedName>
    <definedName name="PRODUCAO364">#N/A</definedName>
    <definedName name="PRODUCAO364_1">#REF!</definedName>
    <definedName name="proj">#REF!</definedName>
    <definedName name="proj_2">#REF!</definedName>
    <definedName name="PROJETO">#REF!</definedName>
    <definedName name="PROJETO_10">#REF!</definedName>
    <definedName name="PROJETO_10_15">#REF!</definedName>
    <definedName name="PROJETO_15">#REF!</definedName>
    <definedName name="PROJETO_17">#REF!</definedName>
    <definedName name="PROJETO_17_15">#REF!</definedName>
    <definedName name="PROJETO_6">#REF!</definedName>
    <definedName name="PROJETO_6_15">#REF!</definedName>
    <definedName name="PROJETO_7">#REF!</definedName>
    <definedName name="PROJETO_7_15">#REF!</definedName>
    <definedName name="PROJETO_8">#REF!</definedName>
    <definedName name="PROJETO_8_15">#REF!</definedName>
    <definedName name="PROJETO_9">#REF!</definedName>
    <definedName name="PROJETO_9_15">#REF!</definedName>
    <definedName name="PROMZ" localSheetId="4">#REF!</definedName>
    <definedName name="PROMZ">#REF!</definedName>
    <definedName name="proposta">#REF!</definedName>
    <definedName name="prot.ambient">#REF!</definedName>
    <definedName name="prot.ambient_1">#REF!</definedName>
    <definedName name="prot.ambient_2">#REF!</definedName>
    <definedName name="prot.ambient_3">#REF!</definedName>
    <definedName name="prot.ambient_4">#REF!</definedName>
    <definedName name="ProteçãoAmbiental">#REF!</definedName>
    <definedName name="PRP" localSheetId="4">#REF!</definedName>
    <definedName name="PRP">#REF!</definedName>
    <definedName name="PRPA" localSheetId="4">#REF!</definedName>
    <definedName name="PRPA">#REF!</definedName>
    <definedName name="PRPL" localSheetId="4">#REF!</definedName>
    <definedName name="PRPL">#REF!</definedName>
    <definedName name="PRPT">#REF!</definedName>
    <definedName name="PRR1C">#REF!</definedName>
    <definedName name="PRRMBF">"'file:///D:/Meus documentos/ANASTÁCIO/SERCEL/BR262990800.xls'#$SERVIÇOS.$#REF!$#REF!"</definedName>
    <definedName name="PRRP">#REF!</definedName>
    <definedName name="prs" localSheetId="4" hidden="1">{#N/A,#N/A,FALSE,"310.1";#N/A,#N/A,FALSE,"321.1";#N/A,#N/A,FALSE,"320.3";#N/A,#N/A,FALSE,"330.1"}</definedName>
    <definedName name="prs" localSheetId="6" hidden="1">{#N/A,#N/A,FALSE,"310.1";#N/A,#N/A,FALSE,"321.1";#N/A,#N/A,FALSE,"320.3";#N/A,#N/A,FALSE,"330.1"}</definedName>
    <definedName name="prs" hidden="1">{#N/A,#N/A,FALSE,"310.1";#N/A,#N/A,FALSE,"321.1";#N/A,#N/A,FALSE,"320.3";#N/A,#N/A,FALSE,"330.1"}</definedName>
    <definedName name="PRT_SNV">#REF!</definedName>
    <definedName name="PRT_SOLUCAO">#REF!</definedName>
    <definedName name="PRT_TIPO">#REF!</definedName>
    <definedName name="PRZ" localSheetId="4">#REF!</definedName>
    <definedName name="PRZ">#REF!</definedName>
    <definedName name="psbr1">#REF!</definedName>
    <definedName name="psbr2">#REF!</definedName>
    <definedName name="psbr3">#REF!</definedName>
    <definedName name="psbr4">#REF!</definedName>
    <definedName name="psbr5">#REF!</definedName>
    <definedName name="psbr6">#REF!</definedName>
    <definedName name="psbr7">#REF!</definedName>
    <definedName name="psbr8">#REF!</definedName>
    <definedName name="psbr9">#REF!</definedName>
    <definedName name="PSCB">#REF!</definedName>
    <definedName name="PSERVENTE">#N/A</definedName>
    <definedName name="PSERVENTE_1">#REF!</definedName>
    <definedName name="PSERVIÇOS">#REF!</definedName>
    <definedName name="PSERVIÇOS_1">#REF!</definedName>
    <definedName name="PSERVIÇOS_25">#REF!</definedName>
    <definedName name="PSINAL">#REF!</definedName>
    <definedName name="pskmf1">#REF!</definedName>
    <definedName name="pskmf2">#REF!</definedName>
    <definedName name="pskmf3">#REF!</definedName>
    <definedName name="pskmf4">#REF!</definedName>
    <definedName name="pskmf5">#REF!</definedName>
    <definedName name="pskmf6">#REF!</definedName>
    <definedName name="pskmf7">#REF!</definedName>
    <definedName name="pskmf8">#REF!</definedName>
    <definedName name="pskmf9">#REF!</definedName>
    <definedName name="pskmi1">#REF!</definedName>
    <definedName name="pskmi2">#REF!</definedName>
    <definedName name="pskmi3">#REF!</definedName>
    <definedName name="pskmi4">#REF!</definedName>
    <definedName name="pskmi5">#REF!</definedName>
    <definedName name="pskmi6">#REF!</definedName>
    <definedName name="pskmi7">#REF!</definedName>
    <definedName name="pskmi8">#REF!</definedName>
    <definedName name="pskmi9">#REF!</definedName>
    <definedName name="PST">#REF!</definedName>
    <definedName name="pt_cap20mbuq">#REF!</definedName>
    <definedName name="pt_cm30rp">#REF!</definedName>
    <definedName name="pt_rl1claf">#REF!</definedName>
    <definedName name="pt_rl1claf_13">#REF!</definedName>
    <definedName name="pt_rl1claf_13_19">#REF!</definedName>
    <definedName name="pt_rl1claf_13_23">#REF!</definedName>
    <definedName name="pt_rl1claf_13_25">#REF!</definedName>
    <definedName name="pt_rl1claf_19">#REF!</definedName>
    <definedName name="pt_rl1claf_23">#REF!</definedName>
    <definedName name="pt_rl1claf_24">#REF!</definedName>
    <definedName name="pt_rl1claf_24_13">#REF!</definedName>
    <definedName name="pt_rl1claf_24_13_19">#REF!</definedName>
    <definedName name="pt_rl1claf_24_13_23">#REF!</definedName>
    <definedName name="pt_rl1claf_24_13_25">#REF!</definedName>
    <definedName name="pt_rl1claf_24_19">#REF!</definedName>
    <definedName name="pt_rl1claf_24_23">#REF!</definedName>
    <definedName name="pt_rl1claf_24_25">#REF!</definedName>
    <definedName name="pt_rl1claf_25">#REF!</definedName>
    <definedName name="pt_rm1cmbb">#REF!</definedName>
    <definedName name="pt_rm1cmbb_13">#REF!</definedName>
    <definedName name="pt_rm1cmbb_13_19">#REF!</definedName>
    <definedName name="pt_rm1cmbb_13_23">#REF!</definedName>
    <definedName name="pt_rm1cmbb_13_25">#REF!</definedName>
    <definedName name="pt_rm1cmbb_19">#REF!</definedName>
    <definedName name="pt_rm1cmbb_23">#REF!</definedName>
    <definedName name="pt_rm1cmbb_24">#REF!</definedName>
    <definedName name="pt_rm1cmbb_24_13">#REF!</definedName>
    <definedName name="pt_rm1cmbb_24_13_19">#REF!</definedName>
    <definedName name="pt_rm1cmbb_24_13_23">#REF!</definedName>
    <definedName name="pt_rm1cmbb_24_13_25">#REF!</definedName>
    <definedName name="pt_rm1cmbb_24_19">#REF!</definedName>
    <definedName name="pt_rm1cmbb_24_23">#REF!</definedName>
    <definedName name="pt_rm1cmbb_24_25">#REF!</definedName>
    <definedName name="pt_rm1cmbb_25">#REF!</definedName>
    <definedName name="pt_rm1cmbuf">#REF!</definedName>
    <definedName name="pt_rm1cmbuf_13">#REF!</definedName>
    <definedName name="pt_rm1cmbuf_13_19">#REF!</definedName>
    <definedName name="pt_rm1cmbuf_13_23">#REF!</definedName>
    <definedName name="pt_rm1cmbuf_13_25">#REF!</definedName>
    <definedName name="pt_rm1cmbuf_19">#REF!</definedName>
    <definedName name="pt_rm1cmbuf_23">#REF!</definedName>
    <definedName name="pt_rm1cmbuf_24">#REF!</definedName>
    <definedName name="pt_rm1cmbuf_24_13">#REF!</definedName>
    <definedName name="pt_rm1cmbuf_24_13_19">#REF!</definedName>
    <definedName name="pt_rm1cmbuf_24_13_23">#REF!</definedName>
    <definedName name="pt_rm1cmbuf_24_13_25">#REF!</definedName>
    <definedName name="pt_rm1cmbuf_24_19">#REF!</definedName>
    <definedName name="pt_rm1cmbuf_24_23">#REF!</definedName>
    <definedName name="pt_rm1cmbuf_24_25">#REF!</definedName>
    <definedName name="pt_rm1cmbuf_25">#REF!</definedName>
    <definedName name="pt_rr1cpl">#REF!</definedName>
    <definedName name="pt_rr1cpl_13">#REF!</definedName>
    <definedName name="pt_rr1cpl_13_19">#REF!</definedName>
    <definedName name="pt_rr1cpl_13_23">#REF!</definedName>
    <definedName name="pt_rr1cpl_13_25">#REF!</definedName>
    <definedName name="pt_rr1cpl_19">#REF!</definedName>
    <definedName name="pt_rr1cpl_23">#REF!</definedName>
    <definedName name="pt_rr1cpl_24">#REF!</definedName>
    <definedName name="pt_rr1cpl_24_13">#REF!</definedName>
    <definedName name="pt_rr1cpl_24_13_19">#REF!</definedName>
    <definedName name="pt_rr1cpl_24_13_23">#REF!</definedName>
    <definedName name="pt_rr1cpl_24_13_25">#REF!</definedName>
    <definedName name="pt_rr1cpl_24_19">#REF!</definedName>
    <definedName name="pt_rr1cpl_24_23">#REF!</definedName>
    <definedName name="pt_rr1cpl_24_25">#REF!</definedName>
    <definedName name="pt_rr1cpl_25">#REF!</definedName>
    <definedName name="pt_rr1ctb">#REF!</definedName>
    <definedName name="pt_rr1ctbemerg">#REF!</definedName>
    <definedName name="pt_rr2ccsa">#REF!</definedName>
    <definedName name="pt_rr2ccsa_13">#REF!</definedName>
    <definedName name="pt_rr2ccsa_13_19">#REF!</definedName>
    <definedName name="pt_rr2ccsa_13_23">#REF!</definedName>
    <definedName name="pt_rr2ccsa_13_25">#REF!</definedName>
    <definedName name="pt_rr2ccsa_19">#REF!</definedName>
    <definedName name="pt_rr2ccsa_23">#REF!</definedName>
    <definedName name="pt_rr2ccsa_24">#REF!</definedName>
    <definedName name="pt_rr2ccsa_24_13">#REF!</definedName>
    <definedName name="pt_rr2ccsa_24_13_19">#REF!</definedName>
    <definedName name="pt_rr2ccsa_24_13_23">#REF!</definedName>
    <definedName name="pt_rr2ccsa_24_13_25">#REF!</definedName>
    <definedName name="pt_rr2ccsa_24_19">#REF!</definedName>
    <definedName name="pt_rr2ccsa_24_23">#REF!</definedName>
    <definedName name="pt_rr2ccsa_24_25">#REF!</definedName>
    <definedName name="pt_rr2ccsa_25">#REF!</definedName>
    <definedName name="pt_rr2ctsd">#REF!</definedName>
    <definedName name="pt_rr2ctsd_13">#REF!</definedName>
    <definedName name="pt_rr2ctsd_13_19">#REF!</definedName>
    <definedName name="pt_rr2ctsd_13_23">#REF!</definedName>
    <definedName name="pt_rr2ctsd_13_25">#REF!</definedName>
    <definedName name="pt_rr2ctsd_19">#REF!</definedName>
    <definedName name="pt_rr2ctsd_23">#REF!</definedName>
    <definedName name="pt_rr2ctsd_24">#REF!</definedName>
    <definedName name="pt_rr2ctsd_24_13">#REF!</definedName>
    <definedName name="pt_rr2ctsd_24_13_19">#REF!</definedName>
    <definedName name="pt_rr2ctsd_24_13_23">#REF!</definedName>
    <definedName name="pt_rr2ctsd_24_13_25">#REF!</definedName>
    <definedName name="pt_rr2ctsd_24_19">#REF!</definedName>
    <definedName name="pt_rr2ctsd_24_23">#REF!</definedName>
    <definedName name="pt_rr2ctsd_24_25">#REF!</definedName>
    <definedName name="pt_rr2ctsd_25">#REF!</definedName>
    <definedName name="pt_rr2ctss">#REF!</definedName>
    <definedName name="PTB" localSheetId="4">#REF!</definedName>
    <definedName name="PTB">#REF!</definedName>
    <definedName name="PTBA" localSheetId="4">#REF!</definedName>
    <definedName name="PTBA">#REF!</definedName>
    <definedName name="PTBT" localSheetId="4">#REF!</definedName>
    <definedName name="PTBT">#REF!</definedName>
    <definedName name="PTCAP20">#REF!</definedName>
    <definedName name="PTCAP20MBQ">#REF!</definedName>
    <definedName name="PTCB4">#REF!</definedName>
    <definedName name="PTCC4">#REF!</definedName>
    <definedName name="PTCCB10">#REF!</definedName>
    <definedName name="PTCM30">#REF!</definedName>
    <definedName name="PTCM30IMP">#REF!</definedName>
    <definedName name="PTCM30RP">#REF!</definedName>
    <definedName name="PTCM30TB">#REF!</definedName>
    <definedName name="pte" localSheetId="4">' Canteiro'!pte</definedName>
    <definedName name="pte" localSheetId="6">'Adm Local'!pte</definedName>
    <definedName name="pte">[0]!pte</definedName>
    <definedName name="pte_38" localSheetId="4">' Canteiro'!pte_38</definedName>
    <definedName name="pte_38" localSheetId="6">'Adm Local'!pte_38</definedName>
    <definedName name="pte_38">[0]!pte_38</definedName>
    <definedName name="PTEB4" localSheetId="4">#REF!</definedName>
    <definedName name="PTEB4">#REF!</definedName>
    <definedName name="PTEMULCS" localSheetId="4">#REF!</definedName>
    <definedName name="PTEMULCS">#REF!</definedName>
    <definedName name="PTEMULTSD" localSheetId="4">#REF!</definedName>
    <definedName name="PTEMULTSD">#REF!</definedName>
    <definedName name="PTEMULTSS">#REF!</definedName>
    <definedName name="PTLCB10">#REF!</definedName>
    <definedName name="PTLMB">#REF!</definedName>
    <definedName name="Pto" hidden="1">ROUND(#REF!*#REF!,2)</definedName>
    <definedName name="PTONSUCATA" localSheetId="4">#REF!</definedName>
    <definedName name="PTONSUCATA">#REF!</definedName>
    <definedName name="PTRL1CLAMAG" localSheetId="4">#REF!</definedName>
    <definedName name="PTRL1CLAMAG">#REF!</definedName>
    <definedName name="PTRL1CMBF" localSheetId="4">#REF!</definedName>
    <definedName name="PTRL1CMBF">#REF!</definedName>
    <definedName name="PTRM1C">#REF!</definedName>
    <definedName name="PTRR1C">#REF!</definedName>
    <definedName name="PTRR1CPL">#REF!</definedName>
    <definedName name="PTRR1CST">#REF!</definedName>
    <definedName name="PTSCAP20MBQ">#REF!</definedName>
    <definedName name="PTSCM30IMP">#REF!</definedName>
    <definedName name="PTSCM30RP">#REF!</definedName>
    <definedName name="PTSCM30TB">#REF!</definedName>
    <definedName name="PTSD">#REF!</definedName>
    <definedName name="PTSD2">#REF!</definedName>
    <definedName name="PTSEMULCS">#REF!</definedName>
    <definedName name="PTSEMULMICRO">#REF!</definedName>
    <definedName name="PTSEMULTSD">#REF!</definedName>
    <definedName name="PTSEMULTSS">#REF!</definedName>
    <definedName name="PTSRL1CLAMAG">#REF!</definedName>
    <definedName name="PTSRL1CMBF">#REF!</definedName>
    <definedName name="PTSRR1CPL">#REF!</definedName>
    <definedName name="PTSRR1CST">#REF!</definedName>
    <definedName name="pu334_1">#REF!</definedName>
    <definedName name="pu335_1">#REF!</definedName>
    <definedName name="PU3S0120000">#N/A</definedName>
    <definedName name="PU3S0120000_1">#REF!</definedName>
    <definedName name="PU3S0193000">#N/A</definedName>
    <definedName name="PU3S0193000_1">#REF!</definedName>
    <definedName name="PU3S0220001">#N/A</definedName>
    <definedName name="PU3S0220001_1">#REF!</definedName>
    <definedName name="PU3S0223000">#N/A</definedName>
    <definedName name="PU3S0223000_1">#REF!</definedName>
    <definedName name="PU3S0240000">#N/A</definedName>
    <definedName name="PU3S0240000_1">#REF!</definedName>
    <definedName name="PU3S0251000">#N/A</definedName>
    <definedName name="PU3S0251000_1">#REF!</definedName>
    <definedName name="PU3S0253001">#N/A</definedName>
    <definedName name="PU3S0253001_1">#REF!</definedName>
    <definedName name="PU3S0254000">#N/A</definedName>
    <definedName name="PU3S0254000_1">#REF!</definedName>
    <definedName name="PU3S0260100">#N/A</definedName>
    <definedName name="PU3S0260100_1">#REF!</definedName>
    <definedName name="PU3S0290000">#N/A</definedName>
    <definedName name="PU3S0290000_1">#REF!</definedName>
    <definedName name="PU3S0331000">#N/A</definedName>
    <definedName name="PU3S0331000_1">#REF!</definedName>
    <definedName name="PU3S0332901">#N/A</definedName>
    <definedName name="PU3S0332901_1">#REF!</definedName>
    <definedName name="PU3S0334002">#N/A</definedName>
    <definedName name="PU3S0334002_1">#REF!</definedName>
    <definedName name="PU3S0335300">#N/A</definedName>
    <definedName name="PU3S0335300_1">#REF!</definedName>
    <definedName name="PU3S0337000">#N/A</definedName>
    <definedName name="PU3S0337000_1">#REF!</definedName>
    <definedName name="PU3S0394001">#N/A</definedName>
    <definedName name="PU3S0394001_1">#REF!</definedName>
    <definedName name="PU3S0394002">#N/A</definedName>
    <definedName name="PU3S0394002_1">#REF!</definedName>
    <definedName name="PU3S0395000">#N/A</definedName>
    <definedName name="PU3S0395000_1">#REF!</definedName>
    <definedName name="PU3S0400000">#N/A</definedName>
    <definedName name="PU3S0400000_1">#REF!</definedName>
    <definedName name="PU3S0400001">#N/A</definedName>
    <definedName name="PU3S0400001_1">#REF!</definedName>
    <definedName name="PU3S0459000">#N/A</definedName>
    <definedName name="PU3S0459000_1">#REF!</definedName>
    <definedName name="PU3S0499908">#N/A</definedName>
    <definedName name="PU3S0499908_1">#REF!</definedName>
    <definedName name="PU3S0500000">#N/A</definedName>
    <definedName name="PU3S0500000_1">#REF!</definedName>
    <definedName name="PU3S0500100">#N/A</definedName>
    <definedName name="PU3S0500100_1">#REF!</definedName>
    <definedName name="PU3S0510102">#N/A</definedName>
    <definedName name="PU3S0510102_1">#REF!</definedName>
    <definedName name="PU3S0810000">#N/A</definedName>
    <definedName name="PU3S0810000_1">#REF!</definedName>
    <definedName name="PU3S0810101">#N/A</definedName>
    <definedName name="PU3S0810101_1">#REF!</definedName>
    <definedName name="PU3S0810102">#N/A</definedName>
    <definedName name="PU3S0810102_1">#REF!</definedName>
    <definedName name="PU3S0810201">#N/A</definedName>
    <definedName name="PU3S0810201_1">#REF!</definedName>
    <definedName name="PU3S0810900">#N/A</definedName>
    <definedName name="PU3S0810900_1">#REF!</definedName>
    <definedName name="PU3S0820000">#N/A</definedName>
    <definedName name="PU3S0820000_1">#REF!</definedName>
    <definedName name="PU3S0830001">#N/A</definedName>
    <definedName name="PU3S0830001_1">#REF!</definedName>
    <definedName name="PU3S0830101">#N/A</definedName>
    <definedName name="PU3S0830101_1">#REF!</definedName>
    <definedName name="PU3S0830102">#N/A</definedName>
    <definedName name="PU3S0830102_1">#REF!</definedName>
    <definedName name="PU3S0830103">#N/A</definedName>
    <definedName name="PU3S0830103_1">#REF!</definedName>
    <definedName name="PU3S0830201">#N/A</definedName>
    <definedName name="PU3S0830201_1">#REF!</definedName>
    <definedName name="PU3S0830202">#N/A</definedName>
    <definedName name="PU3S0830202_1">#REF!</definedName>
    <definedName name="PU3S0830203">#N/A</definedName>
    <definedName name="PU3S0830203_1">#REF!</definedName>
    <definedName name="PU3S0830204">#N/A</definedName>
    <definedName name="PU3S0830204_1">#REF!</definedName>
    <definedName name="PU3S0830205">#N/A</definedName>
    <definedName name="PU3S0830205_1">#REF!</definedName>
    <definedName name="PU3S0840000">#N/A</definedName>
    <definedName name="PU3S0840000_1">#REF!</definedName>
    <definedName name="PU3S0840001">#N/A</definedName>
    <definedName name="PU3S0840001_1">#REF!</definedName>
    <definedName name="PU3S0840002">#N/A</definedName>
    <definedName name="PU3S0840002_1">#REF!</definedName>
    <definedName name="PU3S0840100">#N/A</definedName>
    <definedName name="PU3S0840100_1">#REF!</definedName>
    <definedName name="PU3S0840200">#N/A</definedName>
    <definedName name="PU3S0840200_1">#REF!</definedName>
    <definedName name="PU3S0840300">#N/A</definedName>
    <definedName name="PU3S0840300_1">#REF!</definedName>
    <definedName name="PU3S0840400">#N/A</definedName>
    <definedName name="PU3S0840400_1">#REF!</definedName>
    <definedName name="PU3S0850000">#N/A</definedName>
    <definedName name="PU3S0850000_1">#REF!</definedName>
    <definedName name="PU3S0850100">#N/A</definedName>
    <definedName name="PU3S0850100_1">#REF!</definedName>
    <definedName name="PU3S0851000">#N/A</definedName>
    <definedName name="PU3S0851000_1">#REF!</definedName>
    <definedName name="PU3S0851100">#N/A</definedName>
    <definedName name="PU3S0851100_1">#REF!</definedName>
    <definedName name="PU3S0890000">#N/A</definedName>
    <definedName name="PU3S0890000_1">#REF!</definedName>
    <definedName name="PU3S0890001">#N/A</definedName>
    <definedName name="PU3S0890001_1">#REF!</definedName>
    <definedName name="PU3S0890100">#N/A</definedName>
    <definedName name="PU3S0890100_1">#REF!</definedName>
    <definedName name="PU3S0890101">#N/A</definedName>
    <definedName name="PU3S0890101_1">#REF!</definedName>
    <definedName name="PU3S0891000">#N/A</definedName>
    <definedName name="PU3S0891000_1">#REF!</definedName>
    <definedName name="PU3S0900200">#N/A</definedName>
    <definedName name="PU3S0900200_1">#REF!</definedName>
    <definedName name="PU3S0900203">#N/A</definedName>
    <definedName name="PU3S0900203_1">#REF!</definedName>
    <definedName name="PU3S0900241">#N/A</definedName>
    <definedName name="PU3S0900241_1">#REF!</definedName>
    <definedName name="PU3S0920270">#N/A</definedName>
    <definedName name="PU3S0920270_1">#REF!</definedName>
    <definedName name="PU4S0612001">#N/A</definedName>
    <definedName name="PU4S0612001_1">#REF!</definedName>
    <definedName name="PU4S0612101">#N/A</definedName>
    <definedName name="PU4S0612101_1">#REF!</definedName>
    <definedName name="PU4S0612111">#N/A</definedName>
    <definedName name="PU4S0612111_1">#REF!</definedName>
    <definedName name="PU4S0620002">#N/A</definedName>
    <definedName name="PU4S0620002_1">#REF!</definedName>
    <definedName name="PUE412_1">#REF!</definedName>
    <definedName name="pum405_1">#REF!</definedName>
    <definedName name="pum406_1">#REF!</definedName>
    <definedName name="pum609_1">#REF!</definedName>
    <definedName name="pum969_1">#REF!</definedName>
    <definedName name="Pun" hidden="1">#N/A</definedName>
    <definedName name="Pun_26">NA()</definedName>
    <definedName name="Pun_27">NA()</definedName>
    <definedName name="PUPA">#REF!</definedName>
    <definedName name="PUPJ">#REF!</definedName>
    <definedName name="PVC">#REF!</definedName>
    <definedName name="q" localSheetId="4" hidden="1">{"'Índice'!$A$1:$K$49"}</definedName>
    <definedName name="q" localSheetId="6" hidden="1">{"'Índice'!$A$1:$K$49"}</definedName>
    <definedName name="q" hidden="1">{"'Índice'!$A$1:$K$49"}</definedName>
    <definedName name="q_1">#REF!</definedName>
    <definedName name="Q_11">"$#REF!.$#REF!$#REF!:$#REF!$#REF!"</definedName>
    <definedName name="Q_12">"$#REF!.$#REF!$#REF!:$#REF!$#REF!"</definedName>
    <definedName name="Q_15">"'file:///B:/PATO - BR - 425 aditivo.xls'#$COMPOS1.$#REF!$#REF!:$#REF!$#REF!"</definedName>
    <definedName name="Q_16">"$#REF!.$#REF!$#REF!:$#REF!$#REF!"</definedName>
    <definedName name="Q_2">#REF!</definedName>
    <definedName name="q_25">#REF!</definedName>
    <definedName name="Q_3">#REF!</definedName>
    <definedName name="Q_5">"$#REF!.$#REF!$#REF!:$#REF!$#REF!"</definedName>
    <definedName name="Q_6">#REF!</definedName>
    <definedName name="Q_9">"$#REF!.$#REF!$#REF!:$#REF!$#REF!"</definedName>
    <definedName name="q_caiação">#REF!</definedName>
    <definedName name="QD" localSheetId="4" hidden="1">#REF!</definedName>
    <definedName name="QD" hidden="1">#REF!</definedName>
    <definedName name="Qd.Comp.Miranda">#N/A</definedName>
    <definedName name="QER" localSheetId="4">#REF!</definedName>
    <definedName name="QER">#REF!</definedName>
    <definedName name="qp">#REF!</definedName>
    <definedName name="qq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>#REF!</definedName>
    <definedName name="qq_16">"$#REF!.$A$1:$J$33"</definedName>
    <definedName name="QQ_2">#N/A</definedName>
    <definedName name="qq_2_" localSheetId="4">' Canteiro'!qq_2_</definedName>
    <definedName name="qq_2_" localSheetId="6">'Adm Local'!qq_2_</definedName>
    <definedName name="qq_2_">[0]!qq_2_</definedName>
    <definedName name="qq_2__38" localSheetId="4">' Canteiro'!qq_2__38</definedName>
    <definedName name="qq_2__38" localSheetId="6">'Adm Local'!qq_2__38</definedName>
    <definedName name="qq_2__38">[0]!qq_2__38</definedName>
    <definedName name="QQ_2_1" localSheetId="4">' Canteiro'!QQ_2_1</definedName>
    <definedName name="QQ_2_1" localSheetId="6">'Adm Local'!QQ_2_1</definedName>
    <definedName name="QQ_2_1">[0]!QQ_2_1</definedName>
    <definedName name="QQ_2_10" localSheetId="4">' Canteiro'!QQ_2_10</definedName>
    <definedName name="QQ_2_10" localSheetId="6">'Adm Local'!QQ_2_10</definedName>
    <definedName name="QQ_2_10">[0]!QQ_2_10</definedName>
    <definedName name="QQ_2_12" localSheetId="4">' Canteiro'!QQ_2_12</definedName>
    <definedName name="QQ_2_12" localSheetId="6">'Adm Local'!QQ_2_12</definedName>
    <definedName name="QQ_2_12">[0]!QQ_2_12</definedName>
    <definedName name="QQ_2_13" localSheetId="4">' Canteiro'!QQ_2_13</definedName>
    <definedName name="QQ_2_13" localSheetId="6">'Adm Local'!QQ_2_13</definedName>
    <definedName name="QQ_2_13">[0]!QQ_2_13</definedName>
    <definedName name="QQ_2_14" localSheetId="4">' Canteiro'!QQ_2_14</definedName>
    <definedName name="QQ_2_14" localSheetId="6">'Adm Local'!QQ_2_14</definedName>
    <definedName name="QQ_2_14">[0]!QQ_2_14</definedName>
    <definedName name="QQ_2_15">#N/A</definedName>
    <definedName name="QQ_2_19">#N/A</definedName>
    <definedName name="QQ_2_2" localSheetId="4">' Canteiro'!QQ_2_2</definedName>
    <definedName name="QQ_2_2" localSheetId="6">'Adm Local'!QQ_2_2</definedName>
    <definedName name="QQ_2_2">[0]!QQ_2_2</definedName>
    <definedName name="QQ_2_20">#N/A</definedName>
    <definedName name="QQ_2_21">#N/A</definedName>
    <definedName name="QQ_2_22" localSheetId="4">' Canteiro'!QQ_2_22</definedName>
    <definedName name="QQ_2_22" localSheetId="6">'Adm Local'!QQ_2_22</definedName>
    <definedName name="QQ_2_22">[0]!QQ_2_22</definedName>
    <definedName name="QQ_2_23">#N/A</definedName>
    <definedName name="QQ_2_24">#N/A</definedName>
    <definedName name="QQ_2_25" localSheetId="4">' Canteiro'!QQ_2_25</definedName>
    <definedName name="QQ_2_25" localSheetId="6">'Adm Local'!QQ_2_25</definedName>
    <definedName name="QQ_2_25">[0]!QQ_2_25</definedName>
    <definedName name="QQ_2_26" localSheetId="4">' Canteiro'!QQ_2_26</definedName>
    <definedName name="QQ_2_26" localSheetId="6">'Adm Local'!QQ_2_26</definedName>
    <definedName name="QQ_2_26">[0]!QQ_2_26</definedName>
    <definedName name="QQ_2_27" localSheetId="4">' Canteiro'!QQ_2_27</definedName>
    <definedName name="QQ_2_27" localSheetId="6">'Adm Local'!QQ_2_27</definedName>
    <definedName name="QQ_2_27">[0]!QQ_2_27</definedName>
    <definedName name="QQ_2_28" localSheetId="4">' Canteiro'!QQ_2_28</definedName>
    <definedName name="QQ_2_28" localSheetId="6">'Adm Local'!QQ_2_28</definedName>
    <definedName name="QQ_2_28">[0]!QQ_2_28</definedName>
    <definedName name="QQ_2_29" localSheetId="4">' Canteiro'!QQ_2_29</definedName>
    <definedName name="QQ_2_29" localSheetId="6">'Adm Local'!QQ_2_29</definedName>
    <definedName name="QQ_2_29">[0]!QQ_2_29</definedName>
    <definedName name="QQ_2_3" localSheetId="4">' Canteiro'!QQ_2_3</definedName>
    <definedName name="QQ_2_3" localSheetId="6">'Adm Local'!QQ_2_3</definedName>
    <definedName name="QQ_2_3">[0]!QQ_2_3</definedName>
    <definedName name="QQ_2_30" localSheetId="4">' Canteiro'!QQ_2_30</definedName>
    <definedName name="QQ_2_30" localSheetId="6">'Adm Local'!QQ_2_30</definedName>
    <definedName name="QQ_2_30">[0]!QQ_2_30</definedName>
    <definedName name="QQ_2_31" localSheetId="4">' Canteiro'!QQ_2_31</definedName>
    <definedName name="QQ_2_31" localSheetId="6">'Adm Local'!QQ_2_31</definedName>
    <definedName name="QQ_2_31">[0]!QQ_2_31</definedName>
    <definedName name="QQ_2_32" localSheetId="4">' Canteiro'!QQ_2_32</definedName>
    <definedName name="QQ_2_32" localSheetId="6">'Adm Local'!QQ_2_32</definedName>
    <definedName name="QQ_2_32">[0]!QQ_2_32</definedName>
    <definedName name="QQ_2_33" localSheetId="4">' Canteiro'!QQ_2_33</definedName>
    <definedName name="QQ_2_33" localSheetId="6">'Adm Local'!QQ_2_33</definedName>
    <definedName name="QQ_2_33">[0]!QQ_2_33</definedName>
    <definedName name="QQ_2_34" localSheetId="4">' Canteiro'!QQ_2_34</definedName>
    <definedName name="QQ_2_34" localSheetId="6">'Adm Local'!QQ_2_34</definedName>
    <definedName name="QQ_2_34">[0]!QQ_2_34</definedName>
    <definedName name="QQ_2_35" localSheetId="4">' Canteiro'!QQ_2_35</definedName>
    <definedName name="QQ_2_35" localSheetId="6">'Adm Local'!QQ_2_35</definedName>
    <definedName name="QQ_2_35">[0]!QQ_2_35</definedName>
    <definedName name="QQ_2_36" localSheetId="4">' Canteiro'!QQ_2_36</definedName>
    <definedName name="QQ_2_36" localSheetId="6">'Adm Local'!QQ_2_36</definedName>
    <definedName name="QQ_2_36">[0]!QQ_2_36</definedName>
    <definedName name="QQ_2_37" localSheetId="4">' Canteiro'!QQ_2_37</definedName>
    <definedName name="QQ_2_37" localSheetId="6">'Adm Local'!QQ_2_37</definedName>
    <definedName name="QQ_2_37">[0]!QQ_2_37</definedName>
    <definedName name="QQ_2_38" localSheetId="4">' Canteiro'!QQ_2_38</definedName>
    <definedName name="QQ_2_38" localSheetId="6">'Adm Local'!QQ_2_38</definedName>
    <definedName name="QQ_2_38">[0]!QQ_2_38</definedName>
    <definedName name="QQ_2_39" localSheetId="4">' Canteiro'!QQ_2_39</definedName>
    <definedName name="QQ_2_39" localSheetId="6">'Adm Local'!QQ_2_39</definedName>
    <definedName name="QQ_2_39">[0]!QQ_2_39</definedName>
    <definedName name="QQ_2_4" localSheetId="4">' Canteiro'!QQ_2_4</definedName>
    <definedName name="QQ_2_4" localSheetId="6">'Adm Local'!QQ_2_4</definedName>
    <definedName name="QQ_2_4">[0]!QQ_2_4</definedName>
    <definedName name="QQ_2_40" localSheetId="4">' Canteiro'!QQ_2_40</definedName>
    <definedName name="QQ_2_40" localSheetId="6">'Adm Local'!QQ_2_40</definedName>
    <definedName name="QQ_2_40">[0]!QQ_2_40</definedName>
    <definedName name="QQ_2_41" localSheetId="4">' Canteiro'!QQ_2_41</definedName>
    <definedName name="QQ_2_41" localSheetId="6">'Adm Local'!QQ_2_41</definedName>
    <definedName name="QQ_2_41">[0]!QQ_2_41</definedName>
    <definedName name="QQ_2_42" localSheetId="4">' Canteiro'!QQ_2_42</definedName>
    <definedName name="QQ_2_42" localSheetId="6">'Adm Local'!QQ_2_42</definedName>
    <definedName name="QQ_2_42">[0]!QQ_2_42</definedName>
    <definedName name="QQ_2_43" localSheetId="4">' Canteiro'!QQ_2_43</definedName>
    <definedName name="QQ_2_43" localSheetId="6">'Adm Local'!QQ_2_43</definedName>
    <definedName name="QQ_2_43">[0]!QQ_2_43</definedName>
    <definedName name="QQ_2_44" localSheetId="4">' Canteiro'!QQ_2_44</definedName>
    <definedName name="QQ_2_44" localSheetId="6">'Adm Local'!QQ_2_44</definedName>
    <definedName name="QQ_2_44">[0]!QQ_2_44</definedName>
    <definedName name="QQ_2_45" localSheetId="4">' Canteiro'!QQ_2_45</definedName>
    <definedName name="QQ_2_45" localSheetId="6">'Adm Local'!QQ_2_45</definedName>
    <definedName name="QQ_2_45">[0]!QQ_2_45</definedName>
    <definedName name="QQ_2_46" localSheetId="4">' Canteiro'!QQ_2_46</definedName>
    <definedName name="QQ_2_46" localSheetId="6">'Adm Local'!QQ_2_46</definedName>
    <definedName name="QQ_2_46">[0]!QQ_2_46</definedName>
    <definedName name="QQ_2_47" localSheetId="4">' Canteiro'!QQ_2_47</definedName>
    <definedName name="QQ_2_47" localSheetId="6">'Adm Local'!QQ_2_47</definedName>
    <definedName name="QQ_2_47">[0]!QQ_2_47</definedName>
    <definedName name="QQ_2_48" localSheetId="4">' Canteiro'!QQ_2_48</definedName>
    <definedName name="QQ_2_48" localSheetId="6">'Adm Local'!QQ_2_48</definedName>
    <definedName name="QQ_2_48">[0]!QQ_2_48</definedName>
    <definedName name="QQ_2_5" localSheetId="4">' Canteiro'!QQ_2_5</definedName>
    <definedName name="QQ_2_5" localSheetId="6">'Adm Local'!QQ_2_5</definedName>
    <definedName name="QQ_2_5">[0]!QQ_2_5</definedName>
    <definedName name="QQ_2_51" localSheetId="4">' Canteiro'!QQ_2_51</definedName>
    <definedName name="QQ_2_51" localSheetId="6">'Adm Local'!QQ_2_51</definedName>
    <definedName name="QQ_2_51">[0]!QQ_2_51</definedName>
    <definedName name="QQ_2_52" localSheetId="4">' Canteiro'!QQ_2_52</definedName>
    <definedName name="QQ_2_52" localSheetId="6">'Adm Local'!QQ_2_52</definedName>
    <definedName name="QQ_2_52">[0]!QQ_2_52</definedName>
    <definedName name="QQ_2_53" localSheetId="4">' Canteiro'!QQ_2_53</definedName>
    <definedName name="QQ_2_53" localSheetId="6">'Adm Local'!QQ_2_53</definedName>
    <definedName name="QQ_2_53">[0]!QQ_2_53</definedName>
    <definedName name="QQ_2_54" localSheetId="4">' Canteiro'!QQ_2_54</definedName>
    <definedName name="QQ_2_54" localSheetId="6">'Adm Local'!QQ_2_54</definedName>
    <definedName name="QQ_2_54">[0]!QQ_2_54</definedName>
    <definedName name="QQ_2_55" localSheetId="4">' Canteiro'!QQ_2_55</definedName>
    <definedName name="QQ_2_55" localSheetId="6">'Adm Local'!QQ_2_55</definedName>
    <definedName name="QQ_2_55">[0]!QQ_2_55</definedName>
    <definedName name="QQ_2_56" localSheetId="4">' Canteiro'!QQ_2_56</definedName>
    <definedName name="QQ_2_56" localSheetId="6">'Adm Local'!QQ_2_56</definedName>
    <definedName name="QQ_2_56">[0]!QQ_2_56</definedName>
    <definedName name="QQ_2_57" localSheetId="4">' Canteiro'!QQ_2_57</definedName>
    <definedName name="QQ_2_57" localSheetId="6">'Adm Local'!QQ_2_57</definedName>
    <definedName name="QQ_2_57">[0]!QQ_2_57</definedName>
    <definedName name="QQ_2_58" localSheetId="4">' Canteiro'!QQ_2_58</definedName>
    <definedName name="QQ_2_58" localSheetId="6">'Adm Local'!QQ_2_58</definedName>
    <definedName name="QQ_2_58">[0]!QQ_2_58</definedName>
    <definedName name="QQ_2_59" localSheetId="4">' Canteiro'!QQ_2_59</definedName>
    <definedName name="QQ_2_59" localSheetId="6">'Adm Local'!QQ_2_59</definedName>
    <definedName name="QQ_2_59">[0]!QQ_2_59</definedName>
    <definedName name="QQ_2_6" localSheetId="4">' Canteiro'!QQ_2_6</definedName>
    <definedName name="QQ_2_6" localSheetId="6">'Adm Local'!QQ_2_6</definedName>
    <definedName name="QQ_2_6">[0]!QQ_2_6</definedName>
    <definedName name="QQ_2_60" localSheetId="4">' Canteiro'!QQ_2_60</definedName>
    <definedName name="QQ_2_60" localSheetId="6">'Adm Local'!QQ_2_60</definedName>
    <definedName name="QQ_2_60">[0]!QQ_2_60</definedName>
    <definedName name="QQ_2_61" localSheetId="4">' Canteiro'!QQ_2_61</definedName>
    <definedName name="QQ_2_61" localSheetId="6">'Adm Local'!QQ_2_61</definedName>
    <definedName name="QQ_2_61">[0]!QQ_2_61</definedName>
    <definedName name="QQ_2_62" localSheetId="4">' Canteiro'!QQ_2_62</definedName>
    <definedName name="QQ_2_62" localSheetId="6">'Adm Local'!QQ_2_62</definedName>
    <definedName name="QQ_2_62">[0]!QQ_2_62</definedName>
    <definedName name="QQ_2_63" localSheetId="4">' Canteiro'!QQ_2_63</definedName>
    <definedName name="QQ_2_63" localSheetId="6">'Adm Local'!QQ_2_63</definedName>
    <definedName name="QQ_2_63">[0]!QQ_2_63</definedName>
    <definedName name="QQ_2_64" localSheetId="4">' Canteiro'!QQ_2_64</definedName>
    <definedName name="QQ_2_64" localSheetId="6">'Adm Local'!QQ_2_64</definedName>
    <definedName name="QQ_2_64">[0]!QQ_2_64</definedName>
    <definedName name="QQ_2_65" localSheetId="4">' Canteiro'!QQ_2_65</definedName>
    <definedName name="QQ_2_65" localSheetId="6">'Adm Local'!QQ_2_65</definedName>
    <definedName name="QQ_2_65">[0]!QQ_2_65</definedName>
    <definedName name="QQ_2_66" localSheetId="4">' Canteiro'!QQ_2_66</definedName>
    <definedName name="QQ_2_66" localSheetId="6">'Adm Local'!QQ_2_66</definedName>
    <definedName name="QQ_2_66">[0]!QQ_2_66</definedName>
    <definedName name="QQ_2_67" localSheetId="4">' Canteiro'!QQ_2_67</definedName>
    <definedName name="QQ_2_67" localSheetId="6">'Adm Local'!QQ_2_67</definedName>
    <definedName name="QQ_2_67">[0]!QQ_2_67</definedName>
    <definedName name="QQ_2_68" localSheetId="4">' Canteiro'!QQ_2_68</definedName>
    <definedName name="QQ_2_68" localSheetId="6">'Adm Local'!QQ_2_68</definedName>
    <definedName name="QQ_2_68">[0]!QQ_2_68</definedName>
    <definedName name="QQ_2_69" localSheetId="4">' Canteiro'!QQ_2_69</definedName>
    <definedName name="QQ_2_69" localSheetId="6">'Adm Local'!QQ_2_69</definedName>
    <definedName name="QQ_2_69">[0]!QQ_2_69</definedName>
    <definedName name="QQ_2_7" localSheetId="4">' Canteiro'!QQ_2_7</definedName>
    <definedName name="QQ_2_7" localSheetId="6">'Adm Local'!QQ_2_7</definedName>
    <definedName name="QQ_2_7">[0]!QQ_2_7</definedName>
    <definedName name="QQ_2_70" localSheetId="4">' Canteiro'!QQ_2_70</definedName>
    <definedName name="QQ_2_70" localSheetId="6">'Adm Local'!QQ_2_70</definedName>
    <definedName name="QQ_2_70">[0]!QQ_2_70</definedName>
    <definedName name="QQ_2_71" localSheetId="4">' Canteiro'!QQ_2_71</definedName>
    <definedName name="QQ_2_71" localSheetId="6">'Adm Local'!QQ_2_71</definedName>
    <definedName name="QQ_2_71">[0]!QQ_2_71</definedName>
    <definedName name="QQ_2_72" localSheetId="4">' Canteiro'!QQ_2_72</definedName>
    <definedName name="QQ_2_72" localSheetId="6">'Adm Local'!QQ_2_72</definedName>
    <definedName name="QQ_2_72">[0]!QQ_2_72</definedName>
    <definedName name="QQ_2_8" localSheetId="4">' Canteiro'!QQ_2_8</definedName>
    <definedName name="QQ_2_8" localSheetId="6">'Adm Local'!QQ_2_8</definedName>
    <definedName name="QQ_2_8">[0]!QQ_2_8</definedName>
    <definedName name="QQ_2_9" localSheetId="4">' Canteiro'!QQ_2_9</definedName>
    <definedName name="QQ_2_9" localSheetId="6">'Adm Local'!QQ_2_9</definedName>
    <definedName name="QQ_2_9">[0]!QQ_2_9</definedName>
    <definedName name="qqe">#REF!</definedName>
    <definedName name="qqq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4" hidden="1">SUM(IF(#REF! =#REF!,(#REF!)*(#REF!="EQ")))</definedName>
    <definedName name="QQQQ" hidden="1">SUM(IF(#REF! =#REF!,(#REF!)*(#REF!="EQ")))</definedName>
    <definedName name="qqqqq" localSheetId="4" hidden="1">{#N/A,#N/A,FALSE,"MO (2)"}</definedName>
    <definedName name="qqqqq" localSheetId="6" hidden="1">{#N/A,#N/A,FALSE,"MO (2)"}</definedName>
    <definedName name="qqqqq" hidden="1">{#N/A,#N/A,FALSE,"MO (2)"}</definedName>
    <definedName name="qqqqqq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localSheetId="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6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TD" localSheetId="4" hidden="1">#REF!</definedName>
    <definedName name="QTD" hidden="1">#REF!</definedName>
    <definedName name="QtEq" localSheetId="4" hidden="1">#REF!</definedName>
    <definedName name="QtEq" hidden="1">#REF!</definedName>
    <definedName name="QtMo" localSheetId="4" hidden="1">#REF!</definedName>
    <definedName name="QtMo" hidden="1">#REF!</definedName>
    <definedName name="QtMp" localSheetId="4" hidden="1">#REF!</definedName>
    <definedName name="QtMp" hidden="1">#REF!</definedName>
    <definedName name="QtTr" localSheetId="4" hidden="1">#REF!</definedName>
    <definedName name="QtTr" hidden="1">#REF!</definedName>
    <definedName name="QUADRO">#N/A</definedName>
    <definedName name="QUADRO_1">#REF!</definedName>
    <definedName name="QUANT">#REF!</definedName>
    <definedName name="Quant.">#REF!</definedName>
    <definedName name="Quant.1">#REF!</definedName>
    <definedName name="QUANT_1">#REF!</definedName>
    <definedName name="QUANT_acumu">#REF!</definedName>
    <definedName name="QUANT_serviço">OFFSET(#REF!,0,0,COUNTA(#REF!),1)</definedName>
    <definedName name="QUANTIDADE" localSheetId="4">#REF!</definedName>
    <definedName name="QUANTIDADE">#REF!</definedName>
    <definedName name="QUANTIDADE_10">#REF!</definedName>
    <definedName name="QUANTIDADE_10_1">"$#REF!.$E$21:$E$400"</definedName>
    <definedName name="QUANTIDADE_10_10">"$#REF!.$E$21:$E$402"</definedName>
    <definedName name="QUANTIDADE_10_11">"$#REF!.$E$21:$E$431"</definedName>
    <definedName name="QUANTIDADE_10_12">"$#REF!.$E$21:$E$402"</definedName>
    <definedName name="QUANTIDADE_10_15">"$#REF!.$E$12:$E$346"</definedName>
    <definedName name="QUANTIDADE_10_16">"$#REF!.$E$12:$E$346"</definedName>
    <definedName name="QUANTIDADE_10_19">#REF!</definedName>
    <definedName name="QUANTIDADE_10_19_24">#REF!</definedName>
    <definedName name="QUANTIDADE_10_19_25">#REF!</definedName>
    <definedName name="QUANTIDADE_10_19_29">"$#REF!.$E$21:$E$401"</definedName>
    <definedName name="QUANTIDADE_10_19_8">#REF!</definedName>
    <definedName name="QUANTIDADE_10_22">#REF!</definedName>
    <definedName name="QUANTIDADE_10_24">#REF!</definedName>
    <definedName name="QUANTIDADE_10_25">#REF!</definedName>
    <definedName name="QUANTIDADE_10_29">"$#REF!.$E$21:$E$402"</definedName>
    <definedName name="QUANTIDADE_10_3">"$#REF!.$E$12:$E$450"</definedName>
    <definedName name="QUANTIDADE_10_3_1">"$#REF!.$E$12:$E$450"</definedName>
    <definedName name="QUANTIDADE_10_4">"$#REF!.$E$21:$E$431"</definedName>
    <definedName name="QUANTIDADE_10_4_1">"$#REF!.$E$21:$E$402"</definedName>
    <definedName name="QUANTIDADE_10_5">"$#REF!.$E$21:$E$431"</definedName>
    <definedName name="QUANTIDADE_10_5_1">"$#REF!.$E$21:$E$402"</definedName>
    <definedName name="QUANTIDADE_10_6">"$#REF!.$E$21:$E$431"</definedName>
    <definedName name="QUANTIDADE_10_6_1">"$#REF!.$E$21:$E$402"</definedName>
    <definedName name="QUANTIDADE_10_7">#REF!</definedName>
    <definedName name="QUANTIDADE_10_7_1">"$#REF!.$E$21:$E$431"</definedName>
    <definedName name="QUANTIDADE_10_7_1_1">"$#REF!.$E$21:$E$402"</definedName>
    <definedName name="QUANTIDADE_10_7_1_1_1">"$#REF!.$E$21:$E$402"</definedName>
    <definedName name="QUANTIDADE_10_8">#REF!</definedName>
    <definedName name="QUANTIDADE_10_9">"$#REF!.$E$21:$E$431"</definedName>
    <definedName name="QUANTIDADE_11">"$#REF!.$E$21:$E$431"</definedName>
    <definedName name="QUANTIDADE_12">"$#REF!.$E$21:$E$402"</definedName>
    <definedName name="QUANTIDADE_15">"$#REF!.$E$12:$E$346"</definedName>
    <definedName name="QUANTIDADE_16">"$#REF!.$E$12:$E$346"</definedName>
    <definedName name="QUANTIDADE_17">#REF!</definedName>
    <definedName name="QUANTIDADE_17_10">"$#REF!.$E$21:$E$402"</definedName>
    <definedName name="QUANTIDADE_17_11">"$#REF!.$E$21:$E$431"</definedName>
    <definedName name="QUANTIDADE_17_12">"$#REF!.$E$21:$E$402"</definedName>
    <definedName name="QUANTIDADE_17_15">"$#REF!.$E$12:$E$346"</definedName>
    <definedName name="QUANTIDADE_17_16">"$#REF!.$E$12:$E$346"</definedName>
    <definedName name="QUANTIDADE_17_19">#REF!</definedName>
    <definedName name="QUANTIDADE_17_19_24">#REF!</definedName>
    <definedName name="QUANTIDADE_17_19_25">#REF!</definedName>
    <definedName name="QUANTIDADE_17_19_29">"$#REF!.$E$21:$E$401"</definedName>
    <definedName name="QUANTIDADE_17_19_8">#REF!</definedName>
    <definedName name="QUANTIDADE_17_22">#REF!</definedName>
    <definedName name="QUANTIDADE_17_24">#REF!</definedName>
    <definedName name="QUANTIDADE_17_25">#REF!</definedName>
    <definedName name="QUANTIDADE_17_29">"$#REF!.$E$21:$E$400"</definedName>
    <definedName name="QUANTIDADE_17_3">"$#REF!.$E$12:$E$450"</definedName>
    <definedName name="QUANTIDADE_17_3_1">"$#REF!.$E$12:$E$450"</definedName>
    <definedName name="QUANTIDADE_17_4">"$#REF!.$E$21:$E$431"</definedName>
    <definedName name="QUANTIDADE_17_4_1">"$#REF!.$E$21:$E$402"</definedName>
    <definedName name="QUANTIDADE_17_5">"$#REF!.$E$21:$E$431"</definedName>
    <definedName name="QUANTIDADE_17_5_1">"$#REF!.$E$21:$E$402"</definedName>
    <definedName name="QUANTIDADE_17_6">"$#REF!.$E$21:$E$431"</definedName>
    <definedName name="QUANTIDADE_17_6_1">"$#REF!.$E$21:$E$402"</definedName>
    <definedName name="QUANTIDADE_17_7">#REF!</definedName>
    <definedName name="QUANTIDADE_17_7_1">"$#REF!.$E$21:$E$431"</definedName>
    <definedName name="QUANTIDADE_17_7_1_1">"$#REF!.$E$21:$E$402"</definedName>
    <definedName name="QUANTIDADE_17_7_1_1_1">"$#REF!.$E$21:$E$402"</definedName>
    <definedName name="QUANTIDADE_17_8">#REF!</definedName>
    <definedName name="QUANTIDADE_17_9">"$#REF!.$E$21:$E$431"</definedName>
    <definedName name="QUANTIDADE_19">#REF!</definedName>
    <definedName name="QUANTIDADE_19_24">#REF!</definedName>
    <definedName name="QUANTIDADE_19_25">#REF!</definedName>
    <definedName name="QUANTIDADE_19_29">"$#REF!.$E$21:$E$401"</definedName>
    <definedName name="QUANTIDADE_19_8">#REF!</definedName>
    <definedName name="QUANTIDADE_22">#REF!</definedName>
    <definedName name="QUANTIDADE_24">#REF!</definedName>
    <definedName name="QUANTIDADE_25">#REF!</definedName>
    <definedName name="QUANTIDADE_29">"$#REF!.$E$21:$E$400"</definedName>
    <definedName name="QUANTIDADE_3">"$#REF!.$E$12:$E$450"</definedName>
    <definedName name="QUANTIDADE_3_1">"$#REF!.$E$12:$E$450"</definedName>
    <definedName name="QUANTIDADE_4">"$#REF!.$E$21:$E$431"</definedName>
    <definedName name="QUANTIDADE_4_1">"$#REF!.$E$21:$E$402"</definedName>
    <definedName name="QUANTIDADE_5">"$#REF!.$E$21:$E$431"</definedName>
    <definedName name="QUANTIDADE_5_1">"$#REF!.$E$21:$E$402"</definedName>
    <definedName name="QUANTIDADE_6">#REF!</definedName>
    <definedName name="QUANTIDADE_6_1">"$#REF!.$E$21:$E$429"</definedName>
    <definedName name="QUANTIDADE_6_1_1">"$#REF!.$E$21:$E$400"</definedName>
    <definedName name="QUANTIDADE_6_10">"$#REF!.$E$21:$E$402"</definedName>
    <definedName name="QUANTIDADE_6_11">"$#REF!.$E$21:$E$431"</definedName>
    <definedName name="QUANTIDADE_6_12">"$#REF!.$E$21:$E$402"</definedName>
    <definedName name="QUANTIDADE_6_15">"$#REF!.$E$12:$E$346"</definedName>
    <definedName name="QUANTIDADE_6_16">"$#REF!.$E$12:$E$346"</definedName>
    <definedName name="QUANTIDADE_6_19">#REF!</definedName>
    <definedName name="QUANTIDADE_6_19_24">#REF!</definedName>
    <definedName name="QUANTIDADE_6_19_25">#REF!</definedName>
    <definedName name="QUANTIDADE_6_19_29">"$#REF!.$E$21:$E$401"</definedName>
    <definedName name="QUANTIDADE_6_19_8">#REF!</definedName>
    <definedName name="QUANTIDADE_6_22">#REF!</definedName>
    <definedName name="QUANTIDADE_6_24">#REF!</definedName>
    <definedName name="QUANTIDADE_6_25">#REF!</definedName>
    <definedName name="QUANTIDADE_6_29">"$#REF!.$E$21:$E$402"</definedName>
    <definedName name="QUANTIDADE_6_3">"$#REF!.$E$12:$E$450"</definedName>
    <definedName name="QUANTIDADE_6_3_1">"$#REF!.$E$12:$E$450"</definedName>
    <definedName name="QUANTIDADE_6_4">"$#REF!.$E$21:$E$431"</definedName>
    <definedName name="QUANTIDADE_6_4_1">"$#REF!.$E$21:$E$402"</definedName>
    <definedName name="QUANTIDADE_6_5">"$#REF!.$E$21:$E$431"</definedName>
    <definedName name="QUANTIDADE_6_5_1">"$#REF!.$E$21:$E$402"</definedName>
    <definedName name="QUANTIDADE_6_6">"$#REF!.$E$21:$E$431"</definedName>
    <definedName name="QUANTIDADE_6_6_1">"$#REF!.$E$21:$E$402"</definedName>
    <definedName name="QUANTIDADE_6_7">#REF!</definedName>
    <definedName name="QUANTIDADE_6_7_1">"$#REF!.$E$21:$E$431"</definedName>
    <definedName name="QUANTIDADE_6_7_1_1">"$#REF!.$E$21:$E$402"</definedName>
    <definedName name="QUANTIDADE_6_7_1_1_1">"$#REF!.$E$21:$E$402"</definedName>
    <definedName name="QUANTIDADE_6_8">#REF!</definedName>
    <definedName name="QUANTIDADE_6_9">"$#REF!.$E$21:$E$431"</definedName>
    <definedName name="QUANTIDADE_7">#REF!</definedName>
    <definedName name="QUANTIDADE_7_1">#REF!</definedName>
    <definedName name="QUANTIDADE_7_1_1">"$#REF!.$E$21:$E$429"</definedName>
    <definedName name="QUANTIDADE_7_1_1_1">"$#REF!.$E$21:$E$400"</definedName>
    <definedName name="QUANTIDADE_7_1_1_1_1">"$#REF!.$E$21:$E$400"</definedName>
    <definedName name="QUANTIDADE_7_10">"$#REF!.$E$21:$E$402"</definedName>
    <definedName name="QUANTIDADE_7_11">"$#REF!.$E$21:$E$431"</definedName>
    <definedName name="QUANTIDADE_7_12">"$#REF!.$E$21:$E$402"</definedName>
    <definedName name="QUANTIDADE_7_15">"$#REF!.$E$12:$E$346"</definedName>
    <definedName name="QUANTIDADE_7_16">"$#REF!.$E$12:$E$346"</definedName>
    <definedName name="QUANTIDADE_7_19">#REF!</definedName>
    <definedName name="QUANTIDADE_7_19_24">#REF!</definedName>
    <definedName name="QUANTIDADE_7_19_25">#REF!</definedName>
    <definedName name="QUANTIDADE_7_19_29">"$#REF!.$E$21:$E$401"</definedName>
    <definedName name="QUANTIDADE_7_19_8">#REF!</definedName>
    <definedName name="QUANTIDADE_7_22">#REF!</definedName>
    <definedName name="QUANTIDADE_7_24">#REF!</definedName>
    <definedName name="QUANTIDADE_7_25">#REF!</definedName>
    <definedName name="QUANTIDADE_7_29">"$#REF!.$E$21:$E$402"</definedName>
    <definedName name="QUANTIDADE_7_3">"$#REF!.$E$12:$E$450"</definedName>
    <definedName name="QUANTIDADE_7_3_1">"$#REF!.$E$12:$E$450"</definedName>
    <definedName name="QUANTIDADE_7_4">"$#REF!.$E$21:$E$431"</definedName>
    <definedName name="QUANTIDADE_7_4_1">"$#REF!.$E$21:$E$402"</definedName>
    <definedName name="QUANTIDADE_7_5">"$#REF!.$E$21:$E$431"</definedName>
    <definedName name="QUANTIDADE_7_5_1">"$#REF!.$E$21:$E$402"</definedName>
    <definedName name="QUANTIDADE_7_6">"$#REF!.$E$21:$E$431"</definedName>
    <definedName name="QUANTIDADE_7_6_1">"$#REF!.$E$21:$E$402"</definedName>
    <definedName name="QUANTIDADE_7_7">#REF!</definedName>
    <definedName name="QUANTIDADE_7_7_1">"$#REF!.$E$21:$E$431"</definedName>
    <definedName name="QUANTIDADE_7_7_1_1">"$#REF!.$E$21:$E$402"</definedName>
    <definedName name="QUANTIDADE_7_7_1_1_1">"$#REF!.$E$21:$E$402"</definedName>
    <definedName name="QUANTIDADE_7_8">#REF!</definedName>
    <definedName name="QUANTIDADE_7_9">"$#REF!.$E$21:$E$431"</definedName>
    <definedName name="QUANTIDADE_8">#REF!</definedName>
    <definedName name="QUANTIDADE_8_1">#REF!</definedName>
    <definedName name="QUANTIDADE_8_1_1">#REF!</definedName>
    <definedName name="QUANTIDADE_8_10">"$#REF!.$E$21:$E$402"</definedName>
    <definedName name="QUANTIDADE_8_11">"$#REF!.$E$21:$E$431"</definedName>
    <definedName name="QUANTIDADE_8_12">"$#REF!.$E$21:$E$402"</definedName>
    <definedName name="QUANTIDADE_8_15">"$#REF!.$E$12:$E$346"</definedName>
    <definedName name="QUANTIDADE_8_16">"$#REF!.$E$12:$E$346"</definedName>
    <definedName name="QUANTIDADE_8_19">#REF!</definedName>
    <definedName name="QUANTIDADE_8_19_24">#REF!</definedName>
    <definedName name="QUANTIDADE_8_19_25">#REF!</definedName>
    <definedName name="QUANTIDADE_8_19_29">"$#REF!.$E$21:$E$401"</definedName>
    <definedName name="QUANTIDADE_8_19_8">#REF!</definedName>
    <definedName name="QUANTIDADE_8_22">#REF!</definedName>
    <definedName name="QUANTIDADE_8_24">#REF!</definedName>
    <definedName name="QUANTIDADE_8_25">#REF!</definedName>
    <definedName name="QUANTIDADE_8_29">"$#REF!.$E$21:$E$400"</definedName>
    <definedName name="QUANTIDADE_8_3">"$#REF!.$E$12:$E$450"</definedName>
    <definedName name="QUANTIDADE_8_3_1">"$#REF!.$E$12:$E$450"</definedName>
    <definedName name="QUANTIDADE_8_4">"$#REF!.$E$21:$E$431"</definedName>
    <definedName name="QUANTIDADE_8_4_1">"$#REF!.$E$21:$E$402"</definedName>
    <definedName name="QUANTIDADE_8_5">"$#REF!.$E$21:$E$431"</definedName>
    <definedName name="QUANTIDADE_8_5_1">"$#REF!.$E$21:$E$402"</definedName>
    <definedName name="QUANTIDADE_8_6">"$#REF!.$E$21:$E$431"</definedName>
    <definedName name="QUANTIDADE_8_6_1">"$#REF!.$E$21:$E$402"</definedName>
    <definedName name="QUANTIDADE_8_7">#REF!</definedName>
    <definedName name="QUANTIDADE_8_7_1">"$#REF!.$E$21:$E$431"</definedName>
    <definedName name="QUANTIDADE_8_7_1_1">"$#REF!.$E$21:$E$402"</definedName>
    <definedName name="QUANTIDADE_8_7_1_1_1">"$#REF!.$E$21:$E$402"</definedName>
    <definedName name="QUANTIDADE_8_8">#REF!</definedName>
    <definedName name="QUANTIDADE_8_9">"$#REF!.$E$21:$E$431"</definedName>
    <definedName name="QUANTIDADE_9">#REF!</definedName>
    <definedName name="QUANTIDADE_9_1">"$#REF!.$E$21:$E$429"</definedName>
    <definedName name="QUANTIDADE_9_10">"$#REF!.$E$21:$E$402"</definedName>
    <definedName name="QUANTIDADE_9_11">"$#REF!.$E$21:$E$431"</definedName>
    <definedName name="QUANTIDADE_9_12">"$#REF!.$E$21:$E$402"</definedName>
    <definedName name="QUANTIDADE_9_15">"$#REF!.$E$12:$E$346"</definedName>
    <definedName name="QUANTIDADE_9_16">"$#REF!.$E$12:$E$346"</definedName>
    <definedName name="QUANTIDADE_9_19">#REF!</definedName>
    <definedName name="QUANTIDADE_9_19_24">#REF!</definedName>
    <definedName name="QUANTIDADE_9_19_25">#REF!</definedName>
    <definedName name="QUANTIDADE_9_19_29">"$#REF!.$E$21:$E$401"</definedName>
    <definedName name="QUANTIDADE_9_19_8">#REF!</definedName>
    <definedName name="QUANTIDADE_9_22">#REF!</definedName>
    <definedName name="QUANTIDADE_9_24">#REF!</definedName>
    <definedName name="QUANTIDADE_9_25">#REF!</definedName>
    <definedName name="QUANTIDADE_9_29">"$#REF!.$E$21:$E$400"</definedName>
    <definedName name="QUANTIDADE_9_3">"$#REF!.$E$12:$E$450"</definedName>
    <definedName name="QUANTIDADE_9_3_1">"$#REF!.$E$12:$E$450"</definedName>
    <definedName name="QUANTIDADE_9_4">"$#REF!.$E$21:$E$431"</definedName>
    <definedName name="QUANTIDADE_9_4_1">"$#REF!.$E$21:$E$402"</definedName>
    <definedName name="QUANTIDADE_9_5">"$#REF!.$E$21:$E$431"</definedName>
    <definedName name="QUANTIDADE_9_5_1">"$#REF!.$E$21:$E$402"</definedName>
    <definedName name="QUANTIDADE_9_6">"$#REF!.$E$21:$E$431"</definedName>
    <definedName name="QUANTIDADE_9_6_1">"$#REF!.$E$21:$E$402"</definedName>
    <definedName name="QUANTIDADE_9_7">#REF!</definedName>
    <definedName name="QUANTIDADE_9_7_1">"$#REF!.$E$21:$E$431"</definedName>
    <definedName name="QUANTIDADE_9_7_1_1">"$#REF!.$E$21:$E$402"</definedName>
    <definedName name="QUANTIDADE_9_7_1_1_1">"$#REF!.$E$21:$E$402"</definedName>
    <definedName name="QUANTIDADE_9_8">#REF!</definedName>
    <definedName name="QUANTIDADE_9_9">"$#REF!.$E$21:$E$431"</definedName>
    <definedName name="QUANTIDADES">#N/A</definedName>
    <definedName name="QUE_P_E_ISSO">#N/A</definedName>
    <definedName name="quilometros">#REF!</definedName>
    <definedName name="QWE">#REF!</definedName>
    <definedName name="qweqw">#N/A</definedName>
    <definedName name="qweqwe">#REF!</definedName>
    <definedName name="qwer">#N/A</definedName>
    <definedName name="qwer_16">NA()</definedName>
    <definedName name="qwewqadasfdytwyytryryrrt6hyyuiuokp0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ewqadasfdytwyytryryrrt6hyyuiuokp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wqwq">#REF!</definedName>
    <definedName name="qwrqerwqer">#REF!</definedName>
    <definedName name="RA" localSheetId="4">#REF!</definedName>
    <definedName name="RA">#REF!</definedName>
    <definedName name="rach" localSheetId="4">' Canteiro'!rach</definedName>
    <definedName name="rach" localSheetId="6">'Adm Local'!rach</definedName>
    <definedName name="rach">[0]!rach</definedName>
    <definedName name="rach_38" localSheetId="4">' Canteiro'!rach_38</definedName>
    <definedName name="rach_38" localSheetId="6">'Adm Local'!rach_38</definedName>
    <definedName name="rach_38">[0]!rach_38</definedName>
    <definedName name="Rachão" localSheetId="4">' Canteiro'!Rachão</definedName>
    <definedName name="Rachão" localSheetId="6">'Adm Local'!Rachão</definedName>
    <definedName name="Rachão">[0]!Rachão</definedName>
    <definedName name="Rachão_10" localSheetId="4">' Canteiro'!Rachão_10</definedName>
    <definedName name="Rachão_10" localSheetId="6">'Adm Local'!Rachão_10</definedName>
    <definedName name="Rachão_10">[0]!Rachão_10</definedName>
    <definedName name="Rachão_2" localSheetId="4">' Canteiro'!Rachão_2</definedName>
    <definedName name="Rachão_2" localSheetId="6">'Adm Local'!Rachão_2</definedName>
    <definedName name="Rachão_2">[0]!Rachão_2</definedName>
    <definedName name="Rachão_23" localSheetId="4">' Canteiro'!Rachão_23</definedName>
    <definedName name="Rachão_23" localSheetId="6">'Adm Local'!Rachão_23</definedName>
    <definedName name="Rachão_23">[0]!Rachão_23</definedName>
    <definedName name="Rachão_24" localSheetId="4">' Canteiro'!Rachão_24</definedName>
    <definedName name="Rachão_24" localSheetId="6">'Adm Local'!Rachão_24</definedName>
    <definedName name="Rachão_24">[0]!Rachão_24</definedName>
    <definedName name="Rachão_26" localSheetId="4">' Canteiro'!Rachão_26</definedName>
    <definedName name="Rachão_26" localSheetId="6">'Adm Local'!Rachão_26</definedName>
    <definedName name="Rachão_26">[0]!Rachão_26</definedName>
    <definedName name="Rachão_27" localSheetId="4">' Canteiro'!Rachão_27</definedName>
    <definedName name="Rachão_27" localSheetId="6">'Adm Local'!Rachão_27</definedName>
    <definedName name="Rachão_27">[0]!Rachão_27</definedName>
    <definedName name="Rachão_29" localSheetId="4">' Canteiro'!Rachão_29</definedName>
    <definedName name="Rachão_29" localSheetId="6">'Adm Local'!Rachão_29</definedName>
    <definedName name="Rachão_29">[0]!Rachão_29</definedName>
    <definedName name="Rachão_30" localSheetId="4">' Canteiro'!Rachão_30</definedName>
    <definedName name="Rachão_30" localSheetId="6">'Adm Local'!Rachão_30</definedName>
    <definedName name="Rachão_30">[0]!Rachão_30</definedName>
    <definedName name="Rachão_36" localSheetId="4">' Canteiro'!Rachão_36</definedName>
    <definedName name="Rachão_36" localSheetId="6">'Adm Local'!Rachão_36</definedName>
    <definedName name="Rachão_36">[0]!Rachão_36</definedName>
    <definedName name="Rachão_37" localSheetId="4">' Canteiro'!Rachão_37</definedName>
    <definedName name="Rachão_37" localSheetId="6">'Adm Local'!Rachão_37</definedName>
    <definedName name="Rachão_37">[0]!Rachão_37</definedName>
    <definedName name="Rachão_38" localSheetId="4">' Canteiro'!Rachão_38</definedName>
    <definedName name="Rachão_38" localSheetId="6">'Adm Local'!Rachão_38</definedName>
    <definedName name="Rachão_38">[0]!Rachão_38</definedName>
    <definedName name="Rachão_4" localSheetId="4">' Canteiro'!Rachão_4</definedName>
    <definedName name="Rachão_4" localSheetId="6">'Adm Local'!Rachão_4</definedName>
    <definedName name="Rachão_4">[0]!Rachão_4</definedName>
    <definedName name="Rachão_48" localSheetId="4">' Canteiro'!Rachão_48</definedName>
    <definedName name="Rachão_48" localSheetId="6">'Adm Local'!Rachão_48</definedName>
    <definedName name="Rachão_48">[0]!Rachão_48</definedName>
    <definedName name="Rachão_51" localSheetId="4">' Canteiro'!Rachão_51</definedName>
    <definedName name="Rachão_51" localSheetId="6">'Adm Local'!Rachão_51</definedName>
    <definedName name="Rachão_51">[0]!Rachão_51</definedName>
    <definedName name="Rachão_52" localSheetId="4">' Canteiro'!Rachão_52</definedName>
    <definedName name="Rachão_52" localSheetId="6">'Adm Local'!Rachão_52</definedName>
    <definedName name="Rachão_52">[0]!Rachão_52</definedName>
    <definedName name="Rachão_53" localSheetId="4">' Canteiro'!Rachão_53</definedName>
    <definedName name="Rachão_53" localSheetId="6">'Adm Local'!Rachão_53</definedName>
    <definedName name="Rachão_53">[0]!Rachão_53</definedName>
    <definedName name="Rachão_55" localSheetId="4">' Canteiro'!Rachão_55</definedName>
    <definedName name="Rachão_55" localSheetId="6">'Adm Local'!Rachão_55</definedName>
    <definedName name="Rachão_55">[0]!Rachão_55</definedName>
    <definedName name="Rachão_67" localSheetId="4">' Canteiro'!Rachão_67</definedName>
    <definedName name="Rachão_67" localSheetId="6">'Adm Local'!Rachão_67</definedName>
    <definedName name="Rachão_67">[0]!Rachão_67</definedName>
    <definedName name="Rachão_68" localSheetId="4">' Canteiro'!Rachão_68</definedName>
    <definedName name="Rachão_68" localSheetId="6">'Adm Local'!Rachão_68</definedName>
    <definedName name="Rachão_68">[0]!Rachão_68</definedName>
    <definedName name="Rachão_69" localSheetId="4">' Canteiro'!Rachão_69</definedName>
    <definedName name="Rachão_69" localSheetId="6">'Adm Local'!Rachão_69</definedName>
    <definedName name="Rachão_69">[0]!Rachão_69</definedName>
    <definedName name="Rachão_70" localSheetId="4">' Canteiro'!Rachão_70</definedName>
    <definedName name="Rachão_70" localSheetId="6">'Adm Local'!Rachão_70</definedName>
    <definedName name="Rachão_70">[0]!Rachão_70</definedName>
    <definedName name="Rachão_71" localSheetId="4">' Canteiro'!Rachão_71</definedName>
    <definedName name="Rachão_71" localSheetId="6">'Adm Local'!Rachão_71</definedName>
    <definedName name="Rachão_71">[0]!Rachão_71</definedName>
    <definedName name="Rachão_72" localSheetId="4">' Canteiro'!Rachão_72</definedName>
    <definedName name="Rachão_72" localSheetId="6">'Adm Local'!Rachão_72</definedName>
    <definedName name="Rachão_72">[0]!Rachão_72</definedName>
    <definedName name="rafael" localSheetId="4">#REF!</definedName>
    <definedName name="rafael">#REF!</definedName>
    <definedName name="RangeChange" hidden="1">#N/A</definedName>
    <definedName name="RB_brita_Adir">OFFSET(#REF!,0,COLUMN(#REF!)-1,COUNTA(#REF!),1)</definedName>
    <definedName name="RB_brita_Aesq">OFFSET(#REF!,0,COLUMN(#REF!)-1,COUNTA(#REF!),1)</definedName>
    <definedName name="RB_brita_cim_Adir">OFFSET(#REF!,0,COLUMN(#REF!)-1,COUNTA(#REF!),1)</definedName>
    <definedName name="RB_brita_cim_Aesq">OFFSET(#REF!,0,COLUMN(#REF!)-1,COUNTA(#REF!),1)</definedName>
    <definedName name="RB_brita_cim_pista">OFFSET(#REF!,0,MATCH(#REF!,#REF!,0)-1,COUNTA(#REF!),1)</definedName>
    <definedName name="RB_brita_pista">OFFSET(#REF!,0,MATCH(#REF!,#REF!,0)-1,COUNTA(#REF!),1)</definedName>
    <definedName name="RB_cim_Adir">OFFSET(#REF!,0,COLUMN(#REF!)-1,COUNTA(#REF!),1)</definedName>
    <definedName name="RB_cim_Aesq">OFFSET(#REF!,0,COLUMN(#REF!)-1,COUNTA(#REF!),1)</definedName>
    <definedName name="RB_cim_pista">OFFSET(#REF!,0,MATCH(#REF!,#REF!,0)-1,COUNTA(#REF!),1)</definedName>
    <definedName name="RB_simples_Adir">OFFSET(#REF!,0,COLUMN(#REF!)-1,COUNTA(#REF!),1)</definedName>
    <definedName name="RB_simples_Aesq">OFFSET(#REF!,0,COLUMN(#REF!)-1,COUNTA(#REF!),1)</definedName>
    <definedName name="RB_simples_pista">OFFSET(#REF!,0,MATCH(#REF!,#REF!,0)-1,COUNTA(#REF!),1)</definedName>
    <definedName name="RBAM_Adir">OFFSET(#REF!,0,COLUMN(#REF!)-1,COUNTA(#REF!),1)</definedName>
    <definedName name="RBAM_Aesq">OFFSET(#REF!,0,COLUMN(#REF!)-1,COUNTA(#REF!),1)</definedName>
    <definedName name="RBAMFS_Adir">OFFSET(#REF!,0,COLUMN(#REF!)-1,COUNTA(#REF!),1)</definedName>
    <definedName name="RBAMFS_Aesq">OFFSET(#REF!,0,COLUMN(#REF!)-1,COUNTA(#REF!),1)</definedName>
    <definedName name="RBQ" localSheetId="4">#REF!</definedName>
    <definedName name="RBQ">#REF!</definedName>
    <definedName name="RBSM_Adir">OFFSET(#REF!,0,COLUMN(#REF!)-1,COUNTA(#REF!),1)</definedName>
    <definedName name="RBSM_Aesq">OFFSET(#REF!,0,COLUMN(#REF!)-1,COUNTA(#REF!),1)</definedName>
    <definedName name="RBV">#REF!</definedName>
    <definedName name="RBV_25">#REF!</definedName>
    <definedName name="RBV_26">#REF!</definedName>
    <definedName name="RBV_28">#REF!</definedName>
    <definedName name="RBV_29">#REF!</definedName>
    <definedName name="RBV_31">#REF!</definedName>
    <definedName name="RBVV">#REF!</definedName>
    <definedName name="RCB" localSheetId="4">#REF!</definedName>
    <definedName name="RCB">#REF!</definedName>
    <definedName name="rcbr1">#REF!</definedName>
    <definedName name="rcbr10">#REF!</definedName>
    <definedName name="rcbr11">#REF!</definedName>
    <definedName name="rcbr12">#REF!</definedName>
    <definedName name="rcbr13">#REF!</definedName>
    <definedName name="rcbr14">#REF!</definedName>
    <definedName name="rcbr2">#REF!</definedName>
    <definedName name="rcbr3">#REF!</definedName>
    <definedName name="rcbr4">#REF!</definedName>
    <definedName name="rcbr5">#REF!</definedName>
    <definedName name="rcbr6">#REF!</definedName>
    <definedName name="rcbr7">#REF!</definedName>
    <definedName name="rcbr8">#REF!</definedName>
    <definedName name="rcbr9">#REF!</definedName>
    <definedName name="RCC">#REF!</definedName>
    <definedName name="RCCL">#REF!</definedName>
    <definedName name="RCGP">#REF!</definedName>
    <definedName name="RCGP_1">#REF!</definedName>
    <definedName name="rclarg1">#REF!</definedName>
    <definedName name="rclarg10">#REF!</definedName>
    <definedName name="rclarg11">#REF!</definedName>
    <definedName name="rclarg12">#REF!</definedName>
    <definedName name="rclarg13">#REF!</definedName>
    <definedName name="rclarg14">#REF!</definedName>
    <definedName name="rclarg2">#REF!</definedName>
    <definedName name="rclarg3">#REF!</definedName>
    <definedName name="rclarg4">#REF!</definedName>
    <definedName name="rclarg5">#REF!</definedName>
    <definedName name="rclarg6">#REF!</definedName>
    <definedName name="rclarg7">#REF!</definedName>
    <definedName name="rclarg8">#REF!</definedName>
    <definedName name="rclarg9">#REF!</definedName>
    <definedName name="rco2a_1">#REF!</definedName>
    <definedName name="rco2a_2">#REF!</definedName>
    <definedName name="rco2a_3">#REF!</definedName>
    <definedName name="rco2a_4">#REF!</definedName>
    <definedName name="rco2a_5">#REF!</definedName>
    <definedName name="rco2a_6">#REF!</definedName>
    <definedName name="rco2a_7">#REF!</definedName>
    <definedName name="rco2a_8">#REF!</definedName>
    <definedName name="rco2a_9">#REF!</definedName>
    <definedName name="rco2kmf_1">#REF!</definedName>
    <definedName name="rco2kmf_2">#REF!</definedName>
    <definedName name="rco2kmf_3">#REF!</definedName>
    <definedName name="rco2kmf_4">#REF!</definedName>
    <definedName name="rco2kmf_5">#REF!</definedName>
    <definedName name="rco2kmf_6">#REF!</definedName>
    <definedName name="rco2kmf_7">#REF!</definedName>
    <definedName name="rco2kmf_8">#REF!</definedName>
    <definedName name="rco2kmf_9">#REF!</definedName>
    <definedName name="rco2kmi_1">#REF!</definedName>
    <definedName name="rco2kmi_2">#REF!</definedName>
    <definedName name="rco2kmi_3">#REF!</definedName>
    <definedName name="rco2kmi_4">#REF!</definedName>
    <definedName name="rco2kmi_5">#REF!</definedName>
    <definedName name="rco2kmi_6">#REF!</definedName>
    <definedName name="rco2kmi_7">#REF!</definedName>
    <definedName name="rco2kmi_8">#REF!</definedName>
    <definedName name="rco2kmi_9">#REF!</definedName>
    <definedName name="rcoa_1">#REF!</definedName>
    <definedName name="rcoa_10">#REF!</definedName>
    <definedName name="rcoa_11">#REF!</definedName>
    <definedName name="rcoa_12">#REF!</definedName>
    <definedName name="rcoa_13">#REF!</definedName>
    <definedName name="rcoa_14">#REF!</definedName>
    <definedName name="rcoa_2">#REF!</definedName>
    <definedName name="rcoa_3">#REF!</definedName>
    <definedName name="rcoa_4">#REF!</definedName>
    <definedName name="rcoa_5">#REF!</definedName>
    <definedName name="rcoa_6">#REF!</definedName>
    <definedName name="rcoa_7">#REF!</definedName>
    <definedName name="rcoa_8">#REF!</definedName>
    <definedName name="rcoa_9">#REF!</definedName>
    <definedName name="rcokmf_1">#REF!</definedName>
    <definedName name="rcokmf_10">#REF!</definedName>
    <definedName name="rcokmf_11">#REF!</definedName>
    <definedName name="rcokmf_12">#REF!</definedName>
    <definedName name="rcokmf_13">#REF!</definedName>
    <definedName name="rcokmf_14">#REF!</definedName>
    <definedName name="rcokmf_2">#REF!</definedName>
    <definedName name="rcokmf_3">#REF!</definedName>
    <definedName name="rcokmf_4">#REF!</definedName>
    <definedName name="rcokmf_5">#REF!</definedName>
    <definedName name="rcokmf_6">#REF!</definedName>
    <definedName name="rcokmf_7">#REF!</definedName>
    <definedName name="rcokmf_8">#REF!</definedName>
    <definedName name="rcokmf_9">#REF!</definedName>
    <definedName name="rcokmi_1">#REF!</definedName>
    <definedName name="rcokmi_10">#REF!</definedName>
    <definedName name="rcokmi_11">#REF!</definedName>
    <definedName name="rcokmi_12">#REF!</definedName>
    <definedName name="rcokmi_13">#REF!</definedName>
    <definedName name="rcokmi_14">#REF!</definedName>
    <definedName name="rcokmi_2">#REF!</definedName>
    <definedName name="rcokmi_3">#REF!</definedName>
    <definedName name="rcokmi_4">#REF!</definedName>
    <definedName name="rcokmi_5">#REF!</definedName>
    <definedName name="rcokmi_6">#REF!</definedName>
    <definedName name="rcokmi_7">#REF!</definedName>
    <definedName name="rcokmi_8">#REF!</definedName>
    <definedName name="rcokmi_9">#REF!</definedName>
    <definedName name="rD">#N/A</definedName>
    <definedName name="RDGDCELE">#REF!</definedName>
    <definedName name="RDGDCMEC">#REF!</definedName>
    <definedName name="RDM">#REF!</definedName>
    <definedName name="RDRENA">#REF!</definedName>
    <definedName name="rea">#REF!</definedName>
    <definedName name="REAJ">#REF!</definedName>
    <definedName name="REATBUEIRO">#REF!</definedName>
    <definedName name="REBOQUE" localSheetId="4">#REF!</definedName>
    <definedName name="REBOQUE">#REF!</definedName>
    <definedName name="REBOQUE_1" localSheetId="4">#REF!</definedName>
    <definedName name="REBOQUE_1">#REF!</definedName>
    <definedName name="rec" localSheetId="4">' Canteiro'!rec</definedName>
    <definedName name="rec" localSheetId="6">'Adm Local'!rec</definedName>
    <definedName name="rec">[0]!rec</definedName>
    <definedName name="rec_10" localSheetId="4">' Canteiro'!rec_10</definedName>
    <definedName name="rec_10" localSheetId="6">'Adm Local'!rec_10</definedName>
    <definedName name="rec_10">[0]!rec_10</definedName>
    <definedName name="rec_2" localSheetId="4">' Canteiro'!rec_2</definedName>
    <definedName name="rec_2" localSheetId="6">'Adm Local'!rec_2</definedName>
    <definedName name="rec_2">[0]!rec_2</definedName>
    <definedName name="rec_23" localSheetId="4">' Canteiro'!rec_23</definedName>
    <definedName name="rec_23" localSheetId="6">'Adm Local'!rec_23</definedName>
    <definedName name="rec_23">[0]!rec_23</definedName>
    <definedName name="rec_24" localSheetId="4">' Canteiro'!rec_24</definedName>
    <definedName name="rec_24" localSheetId="6">'Adm Local'!rec_24</definedName>
    <definedName name="rec_24">[0]!rec_24</definedName>
    <definedName name="rec_26" localSheetId="4">' Canteiro'!rec_26</definedName>
    <definedName name="rec_26" localSheetId="6">'Adm Local'!rec_26</definedName>
    <definedName name="rec_26">[0]!rec_26</definedName>
    <definedName name="rec_27" localSheetId="4">' Canteiro'!rec_27</definedName>
    <definedName name="rec_27" localSheetId="6">'Adm Local'!rec_27</definedName>
    <definedName name="rec_27">[0]!rec_27</definedName>
    <definedName name="rec_29" localSheetId="4">' Canteiro'!rec_29</definedName>
    <definedName name="rec_29" localSheetId="6">'Adm Local'!rec_29</definedName>
    <definedName name="rec_29">[0]!rec_29</definedName>
    <definedName name="rec_30" localSheetId="4">' Canteiro'!rec_30</definedName>
    <definedName name="rec_30" localSheetId="6">'Adm Local'!rec_30</definedName>
    <definedName name="rec_30">[0]!rec_30</definedName>
    <definedName name="rec_36" localSheetId="4">' Canteiro'!rec_36</definedName>
    <definedName name="rec_36" localSheetId="6">'Adm Local'!rec_36</definedName>
    <definedName name="rec_36">[0]!rec_36</definedName>
    <definedName name="rec_37" localSheetId="4">' Canteiro'!rec_37</definedName>
    <definedName name="rec_37" localSheetId="6">'Adm Local'!rec_37</definedName>
    <definedName name="rec_37">[0]!rec_37</definedName>
    <definedName name="rec_38" localSheetId="4">' Canteiro'!rec_38</definedName>
    <definedName name="rec_38" localSheetId="6">'Adm Local'!rec_38</definedName>
    <definedName name="rec_38">[0]!rec_38</definedName>
    <definedName name="rec_4" localSheetId="4">' Canteiro'!rec_4</definedName>
    <definedName name="rec_4" localSheetId="6">'Adm Local'!rec_4</definedName>
    <definedName name="rec_4">[0]!rec_4</definedName>
    <definedName name="rec_48" localSheetId="4">' Canteiro'!rec_48</definedName>
    <definedName name="rec_48" localSheetId="6">'Adm Local'!rec_48</definedName>
    <definedName name="rec_48">[0]!rec_48</definedName>
    <definedName name="rec_51" localSheetId="4">' Canteiro'!rec_51</definedName>
    <definedName name="rec_51" localSheetId="6">'Adm Local'!rec_51</definedName>
    <definedName name="rec_51">[0]!rec_51</definedName>
    <definedName name="rec_52" localSheetId="4">' Canteiro'!rec_52</definedName>
    <definedName name="rec_52" localSheetId="6">'Adm Local'!rec_52</definedName>
    <definedName name="rec_52">[0]!rec_52</definedName>
    <definedName name="rec_53" localSheetId="4">' Canteiro'!rec_53</definedName>
    <definedName name="rec_53" localSheetId="6">'Adm Local'!rec_53</definedName>
    <definedName name="rec_53">[0]!rec_53</definedName>
    <definedName name="rec_55" localSheetId="4">' Canteiro'!rec_55</definedName>
    <definedName name="rec_55" localSheetId="6">'Adm Local'!rec_55</definedName>
    <definedName name="rec_55">[0]!rec_55</definedName>
    <definedName name="rec_67" localSheetId="4">' Canteiro'!rec_67</definedName>
    <definedName name="rec_67" localSheetId="6">'Adm Local'!rec_67</definedName>
    <definedName name="rec_67">[0]!rec_67</definedName>
    <definedName name="rec_68" localSheetId="4">' Canteiro'!rec_68</definedName>
    <definedName name="rec_68" localSheetId="6">'Adm Local'!rec_68</definedName>
    <definedName name="rec_68">[0]!rec_68</definedName>
    <definedName name="rec_69" localSheetId="4">' Canteiro'!rec_69</definedName>
    <definedName name="rec_69" localSheetId="6">'Adm Local'!rec_69</definedName>
    <definedName name="rec_69">[0]!rec_69</definedName>
    <definedName name="rec_70" localSheetId="4">' Canteiro'!rec_70</definedName>
    <definedName name="rec_70" localSheetId="6">'Adm Local'!rec_70</definedName>
    <definedName name="rec_70">[0]!rec_70</definedName>
    <definedName name="rec_71" localSheetId="4">' Canteiro'!rec_71</definedName>
    <definedName name="rec_71" localSheetId="6">'Adm Local'!rec_71</definedName>
    <definedName name="rec_71">[0]!rec_71</definedName>
    <definedName name="rec_72" localSheetId="4">' Canteiro'!rec_72</definedName>
    <definedName name="rec_72" localSheetId="6">'Adm Local'!rec_72</definedName>
    <definedName name="rec_72">[0]!rec_72</definedName>
    <definedName name="REC_Adir">OFFSET(#REF!,0,COLUMN(#REF!)-1,COUNTA(#REF!),1)</definedName>
    <definedName name="REC_Aesq">OFFSET(#REF!,0,COLUMN(#REF!)-1,COUNTA(#REF!),1)</definedName>
    <definedName name="REC_pista">OFFSET(#REF!,0,MATCH(#REF!,#REF!,0)-1,COUNTA(#REF!),1)</definedName>
    <definedName name="REC110PI" localSheetId="4">#REF!</definedName>
    <definedName name="REC110PI">#REF!</definedName>
    <definedName name="REC110R">#REF!</definedName>
    <definedName name="REC316PI">#REF!</definedName>
    <definedName name="REC316R">#REF!</definedName>
    <definedName name="recc" localSheetId="4">' Canteiro'!recc</definedName>
    <definedName name="recc" localSheetId="6">'Adm Local'!recc</definedName>
    <definedName name="recc">[0]!recc</definedName>
    <definedName name="recc_38" localSheetId="4">' Canteiro'!recc_38</definedName>
    <definedName name="recc_38" localSheetId="6">'Adm Local'!recc_38</definedName>
    <definedName name="recc_38">[0]!recc_38</definedName>
    <definedName name="reciclagem" localSheetId="4">#REF!</definedName>
    <definedName name="reciclagem">#REF!</definedName>
    <definedName name="recomp_defensa">#REF!</definedName>
    <definedName name="recomp_guarda_corpo">#REF!</definedName>
    <definedName name="recomp_manual">#REF!</definedName>
    <definedName name="recomp_mecanizada">#REF!</definedName>
    <definedName name="recomp_placa">#REF!</definedName>
    <definedName name="recomp_placa_sinaliz">#REF!</definedName>
    <definedName name="recompmanual">#REF!</definedName>
    <definedName name="recompmanual_13">#REF!</definedName>
    <definedName name="recompmanual_13_19">#REF!</definedName>
    <definedName name="recompmanual_13_23">#REF!</definedName>
    <definedName name="recompmanual_13_25">#REF!</definedName>
    <definedName name="recompmanual_15">#REF!</definedName>
    <definedName name="recompmanual_15_13">#REF!</definedName>
    <definedName name="recompmanual_15_13_19">#REF!</definedName>
    <definedName name="recompmanual_15_13_23">#REF!</definedName>
    <definedName name="recompmanual_15_13_25">#REF!</definedName>
    <definedName name="recompmanual_15_19">#REF!</definedName>
    <definedName name="recompmanual_15_23">#REF!</definedName>
    <definedName name="recompmanual_15_25">#REF!</definedName>
    <definedName name="recompmanual_19">#REF!</definedName>
    <definedName name="recompmanual_23">#REF!</definedName>
    <definedName name="recompmanual_24">#REF!</definedName>
    <definedName name="recompmanual_24_13">#REF!</definedName>
    <definedName name="recompmanual_24_13_19">#REF!</definedName>
    <definedName name="recompmanual_24_13_23">#REF!</definedName>
    <definedName name="recompmanual_24_13_25">#REF!</definedName>
    <definedName name="recompmanual_24_19">#REF!</definedName>
    <definedName name="recompmanual_24_23">#REF!</definedName>
    <definedName name="recompmanual_24_25">#REF!</definedName>
    <definedName name="recompmanual_25">#REF!</definedName>
    <definedName name="recompmecaniz">#REF!</definedName>
    <definedName name="recompmecaniz_13">#REF!</definedName>
    <definedName name="recompmecaniz_13_19">#REF!</definedName>
    <definedName name="recompmecaniz_13_23">#REF!</definedName>
    <definedName name="recompmecaniz_13_25">#REF!</definedName>
    <definedName name="recompmecaniz_15">#REF!</definedName>
    <definedName name="recompmecaniz_15_13">#REF!</definedName>
    <definedName name="recompmecaniz_15_13_19">#REF!</definedName>
    <definedName name="recompmecaniz_15_13_23">#REF!</definedName>
    <definedName name="recompmecaniz_15_13_25">#REF!</definedName>
    <definedName name="recompmecaniz_15_19">#REF!</definedName>
    <definedName name="recompmecaniz_15_23">#REF!</definedName>
    <definedName name="recompmecaniz_15_25">#REF!</definedName>
    <definedName name="recompmecaniz_19">#REF!</definedName>
    <definedName name="recompmecaniz_23">#REF!</definedName>
    <definedName name="recompmecaniz_24">#REF!</definedName>
    <definedName name="recompmecaniz_24_13">#REF!</definedName>
    <definedName name="recompmecaniz_24_13_19">#REF!</definedName>
    <definedName name="recompmecaniz_24_13_23">#REF!</definedName>
    <definedName name="recompmecaniz_24_13_25">#REF!</definedName>
    <definedName name="recompmecaniz_24_19">#REF!</definedName>
    <definedName name="recompmecaniz_24_23">#REF!</definedName>
    <definedName name="recompmecaniz_24_25">#REF!</definedName>
    <definedName name="recompmecaniz_25">#REF!</definedName>
    <definedName name="recompplaca">#REF!</definedName>
    <definedName name="recompplaca_13">#REF!</definedName>
    <definedName name="recompplaca_13_19">#REF!</definedName>
    <definedName name="recompplaca_13_23">#REF!</definedName>
    <definedName name="recompplaca_13_25">#REF!</definedName>
    <definedName name="recompplaca_15">#REF!</definedName>
    <definedName name="recompplaca_15_13">#REF!</definedName>
    <definedName name="recompplaca_15_13_19">#REF!</definedName>
    <definedName name="recompplaca_15_13_23">#REF!</definedName>
    <definedName name="recompplaca_15_13_25">#REF!</definedName>
    <definedName name="recompplaca_15_19">#REF!</definedName>
    <definedName name="recompplaca_15_23">#REF!</definedName>
    <definedName name="recompplaca_15_25">#REF!</definedName>
    <definedName name="recompplaca_19">#REF!</definedName>
    <definedName name="recompplaca_23">#REF!</definedName>
    <definedName name="recompplaca_24">#REF!</definedName>
    <definedName name="recompplaca_24_13">#REF!</definedName>
    <definedName name="recompplaca_24_13_19">#REF!</definedName>
    <definedName name="recompplaca_24_13_23">#REF!</definedName>
    <definedName name="recompplaca_24_13_25">#REF!</definedName>
    <definedName name="recompplaca_24_19">#REF!</definedName>
    <definedName name="recompplaca_24_23">#REF!</definedName>
    <definedName name="recompplaca_24_25">#REF!</definedName>
    <definedName name="recompplaca_25">#REF!</definedName>
    <definedName name="RECONFORMAÇÃO" localSheetId="4">#REF!</definedName>
    <definedName name="RECONFORMAÇÃO">#REF!</definedName>
    <definedName name="RECONFORMAÇÃO_16">"$#REF!.$#REF!$#REF!:$#REF!$#REF!"</definedName>
    <definedName name="RECP">#REF!</definedName>
    <definedName name="RECREV">#REF!</definedName>
    <definedName name="recrevcbuq">#REF!</definedName>
    <definedName name="recrevmisbetfri">#REF!</definedName>
    <definedName name="recrevmisbetfri_13">#REF!</definedName>
    <definedName name="recrevmisbetfri_13_19">#REF!</definedName>
    <definedName name="recrevmisbetfri_13_23">#REF!</definedName>
    <definedName name="recrevmisbetfri_13_25">#REF!</definedName>
    <definedName name="recrevmisbetfri_15">#REF!</definedName>
    <definedName name="recrevmisbetfri_15_13">#REF!</definedName>
    <definedName name="recrevmisbetfri_15_13_19">#REF!</definedName>
    <definedName name="recrevmisbetfri_15_13_23">#REF!</definedName>
    <definedName name="recrevmisbetfri_15_13_25">#REF!</definedName>
    <definedName name="recrevmisbetfri_15_19">#REF!</definedName>
    <definedName name="recrevmisbetfri_15_23">#REF!</definedName>
    <definedName name="recrevmisbetfri_15_25">#REF!</definedName>
    <definedName name="recrevmisbetfri_19">#REF!</definedName>
    <definedName name="recrevmisbetfri_23">#REF!</definedName>
    <definedName name="recrevmisbetfri_24">#REF!</definedName>
    <definedName name="recrevmisbetfri_24_13">#REF!</definedName>
    <definedName name="recrevmisbetfri_24_13_19">#REF!</definedName>
    <definedName name="recrevmisbetfri_24_13_23">#REF!</definedName>
    <definedName name="recrevmisbetfri_24_13_25">#REF!</definedName>
    <definedName name="recrevmisbetfri_24_19">#REF!</definedName>
    <definedName name="recrevmisbetfri_24_23">#REF!</definedName>
    <definedName name="recrevmisbetfri_24_25">#REF!</definedName>
    <definedName name="recrevmisbetfri_25">#REF!</definedName>
    <definedName name="recrevmisbetque">#REF!</definedName>
    <definedName name="recrevmisbetque_13">#REF!</definedName>
    <definedName name="recrevmisbetque_13_19">#REF!</definedName>
    <definedName name="recrevmisbetque_13_23">#REF!</definedName>
    <definedName name="recrevmisbetque_13_25">#REF!</definedName>
    <definedName name="recrevmisbetque_15">#REF!</definedName>
    <definedName name="recrevmisbetque_15_13">#REF!</definedName>
    <definedName name="recrevmisbetque_15_13_19">#REF!</definedName>
    <definedName name="recrevmisbetque_15_13_23">#REF!</definedName>
    <definedName name="recrevmisbetque_15_13_25">#REF!</definedName>
    <definedName name="recrevmisbetque_15_19">#REF!</definedName>
    <definedName name="recrevmisbetque_15_23">#REF!</definedName>
    <definedName name="recrevmisbetque_15_25">#REF!</definedName>
    <definedName name="recrevmisbetque_19">#REF!</definedName>
    <definedName name="recrevmisbetque_23">#REF!</definedName>
    <definedName name="recrevmisbetque_24">#REF!</definedName>
    <definedName name="recrevmisbetque_24_13">#REF!</definedName>
    <definedName name="recrevmisbetque_24_13_19">#REF!</definedName>
    <definedName name="recrevmisbetque_24_13_23">#REF!</definedName>
    <definedName name="recrevmisbetque_24_13_25">#REF!</definedName>
    <definedName name="recrevmisbetque_24_19">#REF!</definedName>
    <definedName name="recrevmisbetque_24_23">#REF!</definedName>
    <definedName name="recrevmisbetque_24_25">#REF!</definedName>
    <definedName name="recrevmisbetque_25">#REF!</definedName>
    <definedName name="REDE_COLETORA_MAT" localSheetId="4">#REF!</definedName>
    <definedName name="REDE_COLETORA_MAT">#REF!</definedName>
    <definedName name="REDE_COLETORA_MATERIAL">#REF!</definedName>
    <definedName name="REDE_COLETORA_SERV" localSheetId="4">#REF!</definedName>
    <definedName name="REDE_COLETORA_SERV">#REF!</definedName>
    <definedName name="REDE_COLETORA_SERVIÇOS">#REF!</definedName>
    <definedName name="reest_base">#REF!</definedName>
    <definedName name="REG" localSheetId="4">#REF!</definedName>
    <definedName name="REG">#REF!</definedName>
    <definedName name="REG_25" localSheetId="4">#REF!</definedName>
    <definedName name="REG_25">#REF!</definedName>
    <definedName name="REG_4" localSheetId="4">#REF!</definedName>
    <definedName name="REG_4">#REF!</definedName>
    <definedName name="REG_SUB_LEITO">#REF!</definedName>
    <definedName name="REGG">#REF!</definedName>
    <definedName name="REGIÃO">#REF!</definedName>
    <definedName name="REGULA" localSheetId="4">#REF!</definedName>
    <definedName name="REGULA">#REF!</definedName>
    <definedName name="REGULA_10" localSheetId="4">#REF!</definedName>
    <definedName name="REGULA_10">#REF!</definedName>
    <definedName name="REGULA_24" localSheetId="4">#REF!</definedName>
    <definedName name="REGULA_24">#REF!</definedName>
    <definedName name="REGULA_25">#REF!</definedName>
    <definedName name="REGULA_26">#REF!</definedName>
    <definedName name="REGULA_27">#REF!</definedName>
    <definedName name="REGULA_29">#REF!</definedName>
    <definedName name="REGULA_3">#REF!</definedName>
    <definedName name="REGULA_4">#REF!</definedName>
    <definedName name="REGULA_5">#REF!</definedName>
    <definedName name="REGULA_9">#REF!</definedName>
    <definedName name="REGULAA">#REF!</definedName>
    <definedName name="rei" hidden="1">#REF!</definedName>
    <definedName name="Reimbursement">"Reembolso"</definedName>
    <definedName name="REL" localSheetId="4" hidden="1">{#N/A,#N/A,TRUE,"Serviços"}</definedName>
    <definedName name="REL" localSheetId="6" hidden="1">{#N/A,#N/A,TRUE,"Serviços"}</definedName>
    <definedName name="REL" localSheetId="3" hidden="1">{#N/A,#N/A,TRUE,"Serviços"}</definedName>
    <definedName name="REL" hidden="1">{#N/A,#N/A,TRUE,"Serviços"}</definedName>
    <definedName name="Rel.Mensal">#REF!</definedName>
    <definedName name="Relat" localSheetId="4" hidden="1">#REF!</definedName>
    <definedName name="Relat" hidden="1">#REF!</definedName>
    <definedName name="relatorio">#N/A</definedName>
    <definedName name="RELATÓRIO_DOS_SERVIÇOS_EXECUTADOS" localSheetId="4">#REF!</definedName>
    <definedName name="RELATÓRIO_DOS_SERVIÇOS_EXECUTADOS">#REF!</definedName>
    <definedName name="relequip">#REF!</definedName>
    <definedName name="relequip_1">#REF!</definedName>
    <definedName name="RELL" localSheetId="4" hidden="1">{#N/A,#N/A,TRUE,"Serviços"}</definedName>
    <definedName name="RELL" localSheetId="6" hidden="1">{#N/A,#N/A,TRUE,"Serviços"}</definedName>
    <definedName name="RELL" localSheetId="3" hidden="1">{#N/A,#N/A,TRUE,"Serviços"}</definedName>
    <definedName name="RELL" hidden="1">{#N/A,#N/A,TRUE,"Serviços"}</definedName>
    <definedName name="rem_localizados">#REF!</definedName>
    <definedName name="Rem_Mec_pista" localSheetId="4">OFFSET(#REF!,0,MATCH(#REF!,#REF!,0)-1,COUNTA(#REF!),1)</definedName>
    <definedName name="Rem_Mec_pista">OFFSET(#REF!,0,MATCH(#REF!,#REF!,0)-1,COUNTA(#REF!),1)</definedName>
    <definedName name="REMB" localSheetId="4">#REF!</definedName>
    <definedName name="REMB">#REF!</definedName>
    <definedName name="remendo_profundo" localSheetId="4">#REF!</definedName>
    <definedName name="remendo_profundo">#REF!</definedName>
    <definedName name="REMN" localSheetId="4">#REF!</definedName>
    <definedName name="REMN">#REF!</definedName>
    <definedName name="REMOÇÃO_PAV" localSheetId="4">#REF!</definedName>
    <definedName name="REMOÇÃO_PAV">#REF!</definedName>
    <definedName name="REMP" localSheetId="4">#REF!</definedName>
    <definedName name="REMP">#REF!</definedName>
    <definedName name="remprofdemmec" localSheetId="4">#REF!</definedName>
    <definedName name="remprofdemmec">#REF!</definedName>
    <definedName name="remprofdemmec_13" localSheetId="4">#REF!</definedName>
    <definedName name="remprofdemmec_13">#REF!</definedName>
    <definedName name="remprofdemmec_13_19" localSheetId="4">#REF!</definedName>
    <definedName name="remprofdemmec_13_19">#REF!</definedName>
    <definedName name="remprofdemmec_13_23" localSheetId="4">#REF!</definedName>
    <definedName name="remprofdemmec_13_23">#REF!</definedName>
    <definedName name="remprofdemmec_13_25">#REF!</definedName>
    <definedName name="remprofdemmec_15">#REF!</definedName>
    <definedName name="remprofdemmec_15_13">#REF!</definedName>
    <definedName name="remprofdemmec_15_13_19">#REF!</definedName>
    <definedName name="remprofdemmec_15_13_23">#REF!</definedName>
    <definedName name="remprofdemmec_15_13_25">#REF!</definedName>
    <definedName name="remprofdemmec_15_19">#REF!</definedName>
    <definedName name="remprofdemmec_15_23">#REF!</definedName>
    <definedName name="remprofdemmec_15_25">#REF!</definedName>
    <definedName name="remprofdemmec_19">#REF!</definedName>
    <definedName name="remprofdemmec_23">#REF!</definedName>
    <definedName name="remprofdemmec_24">#REF!</definedName>
    <definedName name="remprofdemmec_24_13">#REF!</definedName>
    <definedName name="remprofdemmec_24_13_19">#REF!</definedName>
    <definedName name="remprofdemmec_24_13_23">#REF!</definedName>
    <definedName name="remprofdemmec_24_13_25">#REF!</definedName>
    <definedName name="remprofdemmec_24_19">#REF!</definedName>
    <definedName name="remprofdemmec_24_23">#REF!</definedName>
    <definedName name="remprofdemmec_24_25">#REF!</definedName>
    <definedName name="remprofdemmec_25">#REF!</definedName>
    <definedName name="ren_sinal_horiz">#REF!</definedName>
    <definedName name="Rendimento">#REF!</definedName>
    <definedName name="REP_Adir">OFFSET(#REF!,0,COLUMN(#REF!)-1,COUNTA(#REF!),1)</definedName>
    <definedName name="REP_Aesq">OFFSET(#REF!,0,COLUMN(#REF!)-1,COUNTA(#REF!),1)</definedName>
    <definedName name="rep_loc_acostamento" localSheetId="4">#REF!</definedName>
    <definedName name="rep_loc_acostamento">#REF!</definedName>
    <definedName name="REP_pista">OFFSET(#REF!,0,MATCH(#REF!,#REF!,0)-1,COUNTA(#REF!),1)</definedName>
    <definedName name="reparos" localSheetId="4">#REF!</definedName>
    <definedName name="reparos" localSheetId="15">#REF!</definedName>
    <definedName name="reparos" localSheetId="12">#REF!</definedName>
    <definedName name="reparos">#REF!</definedName>
    <definedName name="rerer" hidden="1">{#N/A,#N/A,TRUE,"Resumo de Preços"}</definedName>
    <definedName name="RERSA" localSheetId="4">#REF!</definedName>
    <definedName name="RERSA">#REF!</definedName>
    <definedName name="res" localSheetId="4">' Canteiro'!res</definedName>
    <definedName name="res" localSheetId="6">'Adm Local'!res</definedName>
    <definedName name="res">[0]!res</definedName>
    <definedName name="RES_10">#N/A</definedName>
    <definedName name="RES_15">#N/A</definedName>
    <definedName name="RES_19">#N/A</definedName>
    <definedName name="RES_20">#N/A</definedName>
    <definedName name="RES_21">#N/A</definedName>
    <definedName name="RES_22">#N/A</definedName>
    <definedName name="RES_23">#N/A</definedName>
    <definedName name="RES_24">#N/A</definedName>
    <definedName name="RES_25">#N/A</definedName>
    <definedName name="RES_26">#N/A</definedName>
    <definedName name="RES_28">#N/A</definedName>
    <definedName name="RES_29">#N/A</definedName>
    <definedName name="RES_30">#N/A</definedName>
    <definedName name="RES_31">#N/A</definedName>
    <definedName name="RES_35">#N/A</definedName>
    <definedName name="res_38" localSheetId="4">' Canteiro'!res_38</definedName>
    <definedName name="res_38" localSheetId="6">'Adm Local'!res_38</definedName>
    <definedName name="res_38">[0]!res_38</definedName>
    <definedName name="RES_6">#N/A</definedName>
    <definedName name="RES_9">#N/A</definedName>
    <definedName name="RESP" localSheetId="4">#REF!</definedName>
    <definedName name="RESP">#REF!</definedName>
    <definedName name="resu" localSheetId="4" hidden="1">{#N/A,#N/A,FALSE,"MO (2)"}</definedName>
    <definedName name="resu" localSheetId="6" hidden="1">{#N/A,#N/A,FALSE,"MO (2)"}</definedName>
    <definedName name="resu" hidden="1">{#N/A,#N/A,FALSE,"MO (2)"}</definedName>
    <definedName name="resultadorendimento">#REF!</definedName>
    <definedName name="RESUMO">#N/A</definedName>
    <definedName name="RESUMO_1" localSheetId="4">' Canteiro'!RESUMO_1</definedName>
    <definedName name="RESUMO_1" localSheetId="6">'Adm Local'!RESUMO_1</definedName>
    <definedName name="RESUMO_1">[0]!RESUMO_1</definedName>
    <definedName name="RESUMO_10" localSheetId="4">' Canteiro'!RESUMO_10</definedName>
    <definedName name="RESUMO_10" localSheetId="6">'Adm Local'!RESUMO_10</definedName>
    <definedName name="RESUMO_10">[0]!RESUMO_10</definedName>
    <definedName name="RESUMO_12" localSheetId="4">' Canteiro'!RESUMO_12</definedName>
    <definedName name="RESUMO_12" localSheetId="6">'Adm Local'!RESUMO_12</definedName>
    <definedName name="RESUMO_12">[0]!RESUMO_12</definedName>
    <definedName name="RESUMO_13" localSheetId="4">' Canteiro'!RESUMO_13</definedName>
    <definedName name="RESUMO_13" localSheetId="6">'Adm Local'!RESUMO_13</definedName>
    <definedName name="RESUMO_13">[0]!RESUMO_13</definedName>
    <definedName name="RESUMO_14" localSheetId="4">' Canteiro'!RESUMO_14</definedName>
    <definedName name="RESUMO_14" localSheetId="6">'Adm Local'!RESUMO_14</definedName>
    <definedName name="RESUMO_14">[0]!RESUMO_14</definedName>
    <definedName name="RESUMO_19" localSheetId="4">' Canteiro'!RESUMO_19</definedName>
    <definedName name="RESUMO_19" localSheetId="6">'Adm Local'!RESUMO_19</definedName>
    <definedName name="RESUMO_19">[0]!RESUMO_19</definedName>
    <definedName name="RESUMO_2" localSheetId="4">' Canteiro'!RESUMO_2</definedName>
    <definedName name="RESUMO_2" localSheetId="6">'Adm Local'!RESUMO_2</definedName>
    <definedName name="RESUMO_2">[0]!RESUMO_2</definedName>
    <definedName name="RESUMO_20">#N/A</definedName>
    <definedName name="Resumo_2013" localSheetId="4">#REF!</definedName>
    <definedName name="Resumo_2013">#REF!</definedName>
    <definedName name="RESUMO_21" localSheetId="4">' Canteiro'!RESUMO_21</definedName>
    <definedName name="RESUMO_21" localSheetId="6">'Adm Local'!RESUMO_21</definedName>
    <definedName name="RESUMO_21">[0]!RESUMO_21</definedName>
    <definedName name="RESUMO_22" localSheetId="4">' Canteiro'!RESUMO_22</definedName>
    <definedName name="RESUMO_22" localSheetId="6">'Adm Local'!RESUMO_22</definedName>
    <definedName name="RESUMO_22">[0]!RESUMO_22</definedName>
    <definedName name="RESUMO_23" localSheetId="4">' Canteiro'!RESUMO_23</definedName>
    <definedName name="RESUMO_23" localSheetId="6">'Adm Local'!RESUMO_23</definedName>
    <definedName name="RESUMO_23">[0]!RESUMO_23</definedName>
    <definedName name="RESUMO_24" localSheetId="4">' Canteiro'!RESUMO_24</definedName>
    <definedName name="RESUMO_24" localSheetId="6">'Adm Local'!RESUMO_24</definedName>
    <definedName name="RESUMO_24">[0]!RESUMO_24</definedName>
    <definedName name="RESUMO_25" localSheetId="4">' Canteiro'!RESUMO_25</definedName>
    <definedName name="RESUMO_25" localSheetId="6">'Adm Local'!RESUMO_25</definedName>
    <definedName name="RESUMO_25">[0]!RESUMO_25</definedName>
    <definedName name="RESUMO_26" localSheetId="4">' Canteiro'!RESUMO_26</definedName>
    <definedName name="RESUMO_26" localSheetId="6">'Adm Local'!RESUMO_26</definedName>
    <definedName name="RESUMO_26">[0]!RESUMO_26</definedName>
    <definedName name="RESUMO_27" localSheetId="4">' Canteiro'!RESUMO_27</definedName>
    <definedName name="RESUMO_27" localSheetId="6">'Adm Local'!RESUMO_27</definedName>
    <definedName name="RESUMO_27">[0]!RESUMO_27</definedName>
    <definedName name="RESUMO_28" localSheetId="4">' Canteiro'!RESUMO_28</definedName>
    <definedName name="RESUMO_28" localSheetId="6">'Adm Local'!RESUMO_28</definedName>
    <definedName name="RESUMO_28">[0]!RESUMO_28</definedName>
    <definedName name="RESUMO_29" localSheetId="4">' Canteiro'!RESUMO_29</definedName>
    <definedName name="RESUMO_29" localSheetId="6">'Adm Local'!RESUMO_29</definedName>
    <definedName name="RESUMO_29">[0]!RESUMO_29</definedName>
    <definedName name="RESUMO_3" localSheetId="4">' Canteiro'!RESUMO_3</definedName>
    <definedName name="RESUMO_3" localSheetId="6">'Adm Local'!RESUMO_3</definedName>
    <definedName name="RESUMO_3">[0]!RESUMO_3</definedName>
    <definedName name="RESUMO_30" localSheetId="4">' Canteiro'!RESUMO_30</definedName>
    <definedName name="RESUMO_30" localSheetId="6">'Adm Local'!RESUMO_30</definedName>
    <definedName name="RESUMO_30">[0]!RESUMO_30</definedName>
    <definedName name="RESUMO_31" localSheetId="4">' Canteiro'!RESUMO_31</definedName>
    <definedName name="RESUMO_31" localSheetId="6">'Adm Local'!RESUMO_31</definedName>
    <definedName name="RESUMO_31">[0]!RESUMO_31</definedName>
    <definedName name="RESUMO_32" localSheetId="4">' Canteiro'!RESUMO_32</definedName>
    <definedName name="RESUMO_32" localSheetId="6">'Adm Local'!RESUMO_32</definedName>
    <definedName name="RESUMO_32">[0]!RESUMO_32</definedName>
    <definedName name="RESUMO_33" localSheetId="4">' Canteiro'!RESUMO_33</definedName>
    <definedName name="RESUMO_33" localSheetId="6">'Adm Local'!RESUMO_33</definedName>
    <definedName name="RESUMO_33">[0]!RESUMO_33</definedName>
    <definedName name="RESUMO_34" localSheetId="4">' Canteiro'!RESUMO_34</definedName>
    <definedName name="RESUMO_34" localSheetId="6">'Adm Local'!RESUMO_34</definedName>
    <definedName name="RESUMO_34">[0]!RESUMO_34</definedName>
    <definedName name="RESUMO_35" localSheetId="4">' Canteiro'!RESUMO_35</definedName>
    <definedName name="RESUMO_35" localSheetId="6">'Adm Local'!RESUMO_35</definedName>
    <definedName name="RESUMO_35">[0]!RESUMO_35</definedName>
    <definedName name="RESUMO_36" localSheetId="4">' Canteiro'!RESUMO_36</definedName>
    <definedName name="RESUMO_36" localSheetId="6">'Adm Local'!RESUMO_36</definedName>
    <definedName name="RESUMO_36">[0]!RESUMO_36</definedName>
    <definedName name="RESUMO_37" localSheetId="4">' Canteiro'!RESUMO_37</definedName>
    <definedName name="RESUMO_37" localSheetId="6">'Adm Local'!RESUMO_37</definedName>
    <definedName name="RESUMO_37">[0]!RESUMO_37</definedName>
    <definedName name="RESUMO_38" localSheetId="4">' Canteiro'!RESUMO_38</definedName>
    <definedName name="RESUMO_38" localSheetId="6">'Adm Local'!RESUMO_38</definedName>
    <definedName name="RESUMO_38">[0]!RESUMO_38</definedName>
    <definedName name="RESUMO_39" localSheetId="4">' Canteiro'!RESUMO_39</definedName>
    <definedName name="RESUMO_39" localSheetId="6">'Adm Local'!RESUMO_39</definedName>
    <definedName name="RESUMO_39">[0]!RESUMO_39</definedName>
    <definedName name="RESUMO_4" localSheetId="4">' Canteiro'!RESUMO_4</definedName>
    <definedName name="RESUMO_4" localSheetId="6">'Adm Local'!RESUMO_4</definedName>
    <definedName name="RESUMO_4">[0]!RESUMO_4</definedName>
    <definedName name="RESUMO_40" localSheetId="4">' Canteiro'!RESUMO_40</definedName>
    <definedName name="RESUMO_40" localSheetId="6">'Adm Local'!RESUMO_40</definedName>
    <definedName name="RESUMO_40">[0]!RESUMO_40</definedName>
    <definedName name="RESUMO_41" localSheetId="4">' Canteiro'!RESUMO_41</definedName>
    <definedName name="RESUMO_41" localSheetId="6">'Adm Local'!RESUMO_41</definedName>
    <definedName name="RESUMO_41">[0]!RESUMO_41</definedName>
    <definedName name="RESUMO_42" localSheetId="4">' Canteiro'!RESUMO_42</definedName>
    <definedName name="RESUMO_42" localSheetId="6">'Adm Local'!RESUMO_42</definedName>
    <definedName name="RESUMO_42">[0]!RESUMO_42</definedName>
    <definedName name="RESUMO_43" localSheetId="4">' Canteiro'!RESUMO_43</definedName>
    <definedName name="RESUMO_43" localSheetId="6">'Adm Local'!RESUMO_43</definedName>
    <definedName name="RESUMO_43">[0]!RESUMO_43</definedName>
    <definedName name="RESUMO_44" localSheetId="4">' Canteiro'!RESUMO_44</definedName>
    <definedName name="RESUMO_44" localSheetId="6">'Adm Local'!RESUMO_44</definedName>
    <definedName name="RESUMO_44">[0]!RESUMO_44</definedName>
    <definedName name="RESUMO_45" localSheetId="4">' Canteiro'!RESUMO_45</definedName>
    <definedName name="RESUMO_45" localSheetId="6">'Adm Local'!RESUMO_45</definedName>
    <definedName name="RESUMO_45">[0]!RESUMO_45</definedName>
    <definedName name="RESUMO_46" localSheetId="4">' Canteiro'!RESUMO_46</definedName>
    <definedName name="RESUMO_46" localSheetId="6">'Adm Local'!RESUMO_46</definedName>
    <definedName name="RESUMO_46">[0]!RESUMO_46</definedName>
    <definedName name="RESUMO_47" localSheetId="4">' Canteiro'!RESUMO_47</definedName>
    <definedName name="RESUMO_47" localSheetId="6">'Adm Local'!RESUMO_47</definedName>
    <definedName name="RESUMO_47">[0]!RESUMO_47</definedName>
    <definedName name="RESUMO_48" localSheetId="4">' Canteiro'!RESUMO_48</definedName>
    <definedName name="RESUMO_48" localSheetId="6">'Adm Local'!RESUMO_48</definedName>
    <definedName name="RESUMO_48">[0]!RESUMO_48</definedName>
    <definedName name="RESUMO_5" localSheetId="4">' Canteiro'!RESUMO_5</definedName>
    <definedName name="RESUMO_5" localSheetId="6">'Adm Local'!RESUMO_5</definedName>
    <definedName name="RESUMO_5">[0]!RESUMO_5</definedName>
    <definedName name="RESUMO_51" localSheetId="4">' Canteiro'!RESUMO_51</definedName>
    <definedName name="RESUMO_51" localSheetId="6">'Adm Local'!RESUMO_51</definedName>
    <definedName name="RESUMO_51">[0]!RESUMO_51</definedName>
    <definedName name="RESUMO_52" localSheetId="4">' Canteiro'!RESUMO_52</definedName>
    <definedName name="RESUMO_52" localSheetId="6">'Adm Local'!RESUMO_52</definedName>
    <definedName name="RESUMO_52">[0]!RESUMO_52</definedName>
    <definedName name="RESUMO_53" localSheetId="4">' Canteiro'!RESUMO_53</definedName>
    <definedName name="RESUMO_53" localSheetId="6">'Adm Local'!RESUMO_53</definedName>
    <definedName name="RESUMO_53">[0]!RESUMO_53</definedName>
    <definedName name="RESUMO_54" localSheetId="4">' Canteiro'!RESUMO_54</definedName>
    <definedName name="RESUMO_54" localSheetId="6">'Adm Local'!RESUMO_54</definedName>
    <definedName name="RESUMO_54">[0]!RESUMO_54</definedName>
    <definedName name="RESUMO_55" localSheetId="4">' Canteiro'!RESUMO_55</definedName>
    <definedName name="RESUMO_55" localSheetId="6">'Adm Local'!RESUMO_55</definedName>
    <definedName name="RESUMO_55">[0]!RESUMO_55</definedName>
    <definedName name="RESUMO_56" localSheetId="4">' Canteiro'!RESUMO_56</definedName>
    <definedName name="RESUMO_56" localSheetId="6">'Adm Local'!RESUMO_56</definedName>
    <definedName name="RESUMO_56">[0]!RESUMO_56</definedName>
    <definedName name="RESUMO_57" localSheetId="4">' Canteiro'!RESUMO_57</definedName>
    <definedName name="RESUMO_57" localSheetId="6">'Adm Local'!RESUMO_57</definedName>
    <definedName name="RESUMO_57">[0]!RESUMO_57</definedName>
    <definedName name="RESUMO_58" localSheetId="4">' Canteiro'!RESUMO_58</definedName>
    <definedName name="RESUMO_58" localSheetId="6">'Adm Local'!RESUMO_58</definedName>
    <definedName name="RESUMO_58">[0]!RESUMO_58</definedName>
    <definedName name="RESUMO_59" localSheetId="4">' Canteiro'!RESUMO_59</definedName>
    <definedName name="RESUMO_59" localSheetId="6">'Adm Local'!RESUMO_59</definedName>
    <definedName name="RESUMO_59">[0]!RESUMO_59</definedName>
    <definedName name="RESUMO_6" localSheetId="4">' Canteiro'!RESUMO_6</definedName>
    <definedName name="RESUMO_6" localSheetId="6">'Adm Local'!RESUMO_6</definedName>
    <definedName name="RESUMO_6">[0]!RESUMO_6</definedName>
    <definedName name="RESUMO_60" localSheetId="4">' Canteiro'!RESUMO_60</definedName>
    <definedName name="RESUMO_60" localSheetId="6">'Adm Local'!RESUMO_60</definedName>
    <definedName name="RESUMO_60">[0]!RESUMO_60</definedName>
    <definedName name="RESUMO_61" localSheetId="4">' Canteiro'!RESUMO_61</definedName>
    <definedName name="RESUMO_61" localSheetId="6">'Adm Local'!RESUMO_61</definedName>
    <definedName name="RESUMO_61">[0]!RESUMO_61</definedName>
    <definedName name="RESUMO_62" localSheetId="4">' Canteiro'!RESUMO_62</definedName>
    <definedName name="RESUMO_62" localSheetId="6">'Adm Local'!RESUMO_62</definedName>
    <definedName name="RESUMO_62">[0]!RESUMO_62</definedName>
    <definedName name="RESUMO_63" localSheetId="4">' Canteiro'!RESUMO_63</definedName>
    <definedName name="RESUMO_63" localSheetId="6">'Adm Local'!RESUMO_63</definedName>
    <definedName name="RESUMO_63">[0]!RESUMO_63</definedName>
    <definedName name="RESUMO_64" localSheetId="4">' Canteiro'!RESUMO_64</definedName>
    <definedName name="RESUMO_64" localSheetId="6">'Adm Local'!RESUMO_64</definedName>
    <definedName name="RESUMO_64">[0]!RESUMO_64</definedName>
    <definedName name="RESUMO_65" localSheetId="4">' Canteiro'!RESUMO_65</definedName>
    <definedName name="RESUMO_65" localSheetId="6">'Adm Local'!RESUMO_65</definedName>
    <definedName name="RESUMO_65">[0]!RESUMO_65</definedName>
    <definedName name="RESUMO_66" localSheetId="4">' Canteiro'!RESUMO_66</definedName>
    <definedName name="RESUMO_66" localSheetId="6">'Adm Local'!RESUMO_66</definedName>
    <definedName name="RESUMO_66">[0]!RESUMO_66</definedName>
    <definedName name="RESUMO_67" localSheetId="4">' Canteiro'!RESUMO_67</definedName>
    <definedName name="RESUMO_67" localSheetId="6">'Adm Local'!RESUMO_67</definedName>
    <definedName name="RESUMO_67">[0]!RESUMO_67</definedName>
    <definedName name="RESUMO_68" localSheetId="4">' Canteiro'!RESUMO_68</definedName>
    <definedName name="RESUMO_68" localSheetId="6">'Adm Local'!RESUMO_68</definedName>
    <definedName name="RESUMO_68">[0]!RESUMO_68</definedName>
    <definedName name="RESUMO_69" localSheetId="4">' Canteiro'!RESUMO_69</definedName>
    <definedName name="RESUMO_69" localSheetId="6">'Adm Local'!RESUMO_69</definedName>
    <definedName name="RESUMO_69">[0]!RESUMO_69</definedName>
    <definedName name="RESUMO_7" localSheetId="4">' Canteiro'!RESUMO_7</definedName>
    <definedName name="RESUMO_7" localSheetId="6">'Adm Local'!RESUMO_7</definedName>
    <definedName name="RESUMO_7">[0]!RESUMO_7</definedName>
    <definedName name="RESUMO_70" localSheetId="4">' Canteiro'!RESUMO_70</definedName>
    <definedName name="RESUMO_70" localSheetId="6">'Adm Local'!RESUMO_70</definedName>
    <definedName name="RESUMO_70">[0]!RESUMO_70</definedName>
    <definedName name="RESUMO_71" localSheetId="4">' Canteiro'!RESUMO_71</definedName>
    <definedName name="RESUMO_71" localSheetId="6">'Adm Local'!RESUMO_71</definedName>
    <definedName name="RESUMO_71">[0]!RESUMO_71</definedName>
    <definedName name="RESUMO_72" localSheetId="4">' Canteiro'!RESUMO_72</definedName>
    <definedName name="RESUMO_72" localSheetId="6">'Adm Local'!RESUMO_72</definedName>
    <definedName name="RESUMO_72">[0]!RESUMO_72</definedName>
    <definedName name="RESUMO_8" localSheetId="4">' Canteiro'!RESUMO_8</definedName>
    <definedName name="RESUMO_8" localSheetId="6">'Adm Local'!RESUMO_8</definedName>
    <definedName name="RESUMO_8">[0]!RESUMO_8</definedName>
    <definedName name="RESUMO_9" localSheetId="4">' Canteiro'!RESUMO_9</definedName>
    <definedName name="RESUMO_9" localSheetId="6">'Adm Local'!RESUMO_9</definedName>
    <definedName name="RESUMO_9">[0]!RESUMO_9</definedName>
    <definedName name="Resumo_dos_Custos_Unitários_de_Referência">#REF!</definedName>
    <definedName name="RESUMO1">#REF!</definedName>
    <definedName name="resumo2">#REF!</definedName>
    <definedName name="resumo2_1">#REF!</definedName>
    <definedName name="resumo2_4">#REF!</definedName>
    <definedName name="resumoii" localSheetId="4" hidden="1">{#N/A,#N/A,FALSE,"MO (2)"}</definedName>
    <definedName name="resumoii" localSheetId="6" hidden="1">{#N/A,#N/A,FALSE,"MO (2)"}</definedName>
    <definedName name="resumoii" hidden="1">{#N/A,#N/A,FALSE,"MO (2)"}</definedName>
    <definedName name="resumou" localSheetId="4" hidden="1">{#N/A,#N/A,TRUE,"Plan1"}</definedName>
    <definedName name="resumou" localSheetId="6" hidden="1">{#N/A,#N/A,TRUE,"Plan1"}</definedName>
    <definedName name="resumou" hidden="1">{#N/A,#N/A,TRUE,"Plan1"}</definedName>
    <definedName name="Retro">#REF!</definedName>
    <definedName name="REV" localSheetId="4">#REF!</definedName>
    <definedName name="REV">#REF!</definedName>
    <definedName name="REV." localSheetId="4">#REF!</definedName>
    <definedName name="REV.">#REF!</definedName>
    <definedName name="Rev_List">#REF!</definedName>
    <definedName name="revest_veg" localSheetId="4">#REF!</definedName>
    <definedName name="revest_veg">#REF!</definedName>
    <definedName name="RevestimentoAcostamento" localSheetId="4">#REF!</definedName>
    <definedName name="RevestimentoAcostamento">#REF!</definedName>
    <definedName name="RevestimentoPista" localSheetId="4">#REF!</definedName>
    <definedName name="RevestimentoPista">#REF!</definedName>
    <definedName name="RF" localSheetId="4">#REF!</definedName>
    <definedName name="RF">#REF!</definedName>
    <definedName name="rfgghj" localSheetId="4">#REF!</definedName>
    <definedName name="rfgghj">#REF!</definedName>
    <definedName name="rft" localSheetId="4">#REF!</definedName>
    <definedName name="rft">#REF!</definedName>
    <definedName name="RG" localSheetId="4">#REF!</definedName>
    <definedName name="RG">#REF!</definedName>
    <definedName name="RGC" localSheetId="4">#REF!</definedName>
    <definedName name="RGC">#REF!</definedName>
    <definedName name="RIOMACHADO" localSheetId="4">#REF!</definedName>
    <definedName name="RIOMACHADO">#REF!</definedName>
    <definedName name="RIOMUQUI">#REF!</definedName>
    <definedName name="RIONOVE">#REF!</definedName>
    <definedName name="RIORIACHUELO">#REF!</definedName>
    <definedName name="RIOSÃOPEDRO">#REF!</definedName>
    <definedName name="RIOSOLEDADE">#REF!</definedName>
    <definedName name="Risco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MODELE">#REF!</definedName>
    <definedName name="RJMODMEC">#REF!</definedName>
    <definedName name="RL_1C">#REF!</definedName>
    <definedName name="rl1c_lama">#REF!</definedName>
    <definedName name="RM" localSheetId="4">#REF!</definedName>
    <definedName name="RM">#REF!</definedName>
    <definedName name="RM_1C">#REF!</definedName>
    <definedName name="RM1C" localSheetId="4">#REF!</definedName>
    <definedName name="RM1C">#REF!</definedName>
    <definedName name="rm1c_mbb">#REF!</definedName>
    <definedName name="rm1c_mbuf">#REF!</definedName>
    <definedName name="RM1CROO">#REF!</definedName>
    <definedName name="RM1CW" localSheetId="4">#REF!</definedName>
    <definedName name="RM1CW">#REF!</definedName>
    <definedName name="RM1CWA" localSheetId="4">#REF!</definedName>
    <definedName name="RM1CWA">#REF!</definedName>
    <definedName name="rm21larg6" localSheetId="4">#REF!</definedName>
    <definedName name="rm21larg6">#REF!</definedName>
    <definedName name="rm2br1" localSheetId="4">#REF!</definedName>
    <definedName name="rm2br1">#REF!</definedName>
    <definedName name="rm2br2">#REF!</definedName>
    <definedName name="rm2br3">#REF!</definedName>
    <definedName name="rm2br4">#REF!</definedName>
    <definedName name="rm2br5">#REF!</definedName>
    <definedName name="rm2br6">#REF!</definedName>
    <definedName name="rm2br7">#REF!</definedName>
    <definedName name="rm2br8">#REF!</definedName>
    <definedName name="rm2br9">#REF!</definedName>
    <definedName name="rm2d1">#REF!</definedName>
    <definedName name="rm2d3">#REF!</definedName>
    <definedName name="rm2d4">#REF!</definedName>
    <definedName name="rm2d5">#REF!</definedName>
    <definedName name="rm2d6">#REF!</definedName>
    <definedName name="rm2d7">#REF!</definedName>
    <definedName name="rm2d8">#REF!</definedName>
    <definedName name="rm2d9">#REF!</definedName>
    <definedName name="rm2l1">#REF!</definedName>
    <definedName name="rm2l2">#REF!</definedName>
    <definedName name="rm2l3">#REF!</definedName>
    <definedName name="rm2l4">#REF!</definedName>
    <definedName name="rm2l5">#REF!</definedName>
    <definedName name="rm2l6">#REF!</definedName>
    <definedName name="rm2larg1">#REF!</definedName>
    <definedName name="rm2larg2">#REF!</definedName>
    <definedName name="rm2larg3">#REF!</definedName>
    <definedName name="rm2larg4">#REF!</definedName>
    <definedName name="rm2larg5">#REF!</definedName>
    <definedName name="rm2larg7">#REF!</definedName>
    <definedName name="rm2larg8">#REF!</definedName>
    <definedName name="rm2larg9">#REF!</definedName>
    <definedName name="RMA">#REF!</definedName>
    <definedName name="RMA_10">#REF!</definedName>
    <definedName name="RMA_24">#REF!</definedName>
    <definedName name="RMA_25">#REF!</definedName>
    <definedName name="RMA_26">#REF!</definedName>
    <definedName name="RMA_27">#REF!</definedName>
    <definedName name="RMA_29">#REF!</definedName>
    <definedName name="RMA_9">#REF!</definedName>
    <definedName name="rma2a_1">#REF!</definedName>
    <definedName name="rma2a_2">#REF!</definedName>
    <definedName name="rma2a_3">#REF!</definedName>
    <definedName name="rma2a_4">#REF!</definedName>
    <definedName name="rma2a_5">#REF!</definedName>
    <definedName name="rma2a_6">#REF!</definedName>
    <definedName name="rma2a_7">#REF!</definedName>
    <definedName name="rma2a_8">#REF!</definedName>
    <definedName name="rma2a_9">#REF!</definedName>
    <definedName name="rma2br1">#REF!</definedName>
    <definedName name="rma2br2">#REF!</definedName>
    <definedName name="rma2br3">#REF!</definedName>
    <definedName name="rma2br4">#REF!</definedName>
    <definedName name="rma2br5">#REF!</definedName>
    <definedName name="rma2br6">#REF!</definedName>
    <definedName name="rma2br7">#REF!</definedName>
    <definedName name="rma2br8">#REF!</definedName>
    <definedName name="rma2br9">#REF!</definedName>
    <definedName name="rma2d1">#REF!</definedName>
    <definedName name="rma2d2">#REF!</definedName>
    <definedName name="rma2d3">#REF!</definedName>
    <definedName name="rma2d4">#REF!</definedName>
    <definedName name="rma2d5">#REF!</definedName>
    <definedName name="rma2d6">#REF!</definedName>
    <definedName name="rma2d7">#REF!</definedName>
    <definedName name="rma2d8">#REF!</definedName>
    <definedName name="rma2d9">#REF!</definedName>
    <definedName name="rma2esp1">#REF!</definedName>
    <definedName name="rma2esp2">#REF!</definedName>
    <definedName name="rma2esp3">#REF!</definedName>
    <definedName name="rma2esp4">#REF!</definedName>
    <definedName name="rma2esp5">#REF!</definedName>
    <definedName name="rma2esp6">#REF!</definedName>
    <definedName name="rma2esp7">#REF!</definedName>
    <definedName name="rma2esp8">#REF!</definedName>
    <definedName name="rma2esp9">#REF!</definedName>
    <definedName name="rma2kmf_1">#REF!</definedName>
    <definedName name="rma2kmf_2">#REF!</definedName>
    <definedName name="rma2kmf_3">#REF!</definedName>
    <definedName name="rma2kmf_4">#REF!</definedName>
    <definedName name="rma2kmf_5">#REF!</definedName>
    <definedName name="rma2kmf_6">#REF!</definedName>
    <definedName name="rma2kmf_7">#REF!</definedName>
    <definedName name="rma2kmf_8">#REF!</definedName>
    <definedName name="rma2kmf_9">#REF!</definedName>
    <definedName name="rma2kmi_1">#REF!</definedName>
    <definedName name="rma2kmi_2">#REF!</definedName>
    <definedName name="rma2kmi_3">#REF!</definedName>
    <definedName name="rma2kmi_4">#REF!</definedName>
    <definedName name="rma2kmi_5">#REF!</definedName>
    <definedName name="rma2kmi_6">#REF!</definedName>
    <definedName name="rma2kmi_7">#REF!</definedName>
    <definedName name="rma2kmi_8">#REF!</definedName>
    <definedName name="rma2kmi_9">#REF!</definedName>
    <definedName name="rma2l1">#REF!</definedName>
    <definedName name="rma2l2">#REF!</definedName>
    <definedName name="rma2l3">#REF!</definedName>
    <definedName name="rma2l4">#REF!</definedName>
    <definedName name="rma2l5">#REF!</definedName>
    <definedName name="rma2l6">#REF!</definedName>
    <definedName name="rma2l7">#REF!</definedName>
    <definedName name="rma2l8">#REF!</definedName>
    <definedName name="rma2l9">#REF!</definedName>
    <definedName name="rma2larg1">#REF!</definedName>
    <definedName name="rma2larg2">#REF!</definedName>
    <definedName name="rma2larg3">#REF!</definedName>
    <definedName name="rma2larg4">#REF!</definedName>
    <definedName name="rma2larg5">#REF!</definedName>
    <definedName name="rma2larg6">#REF!</definedName>
    <definedName name="rma2larg7">#REF!</definedName>
    <definedName name="rma2larg8">#REF!</definedName>
    <definedName name="rma2larg9">#REF!</definedName>
    <definedName name="rmaa_1">#REF!</definedName>
    <definedName name="rmaa_2">#REF!</definedName>
    <definedName name="rmaa_3">#REF!</definedName>
    <definedName name="rmaa_4">#REF!</definedName>
    <definedName name="rmaa_5">#REF!</definedName>
    <definedName name="rmaa_6">#REF!</definedName>
    <definedName name="rmaa_7">#REF!</definedName>
    <definedName name="rmaa_8">#REF!</definedName>
    <definedName name="rmaa_9">#REF!</definedName>
    <definedName name="rmabr1">#REF!</definedName>
    <definedName name="rmabr2">#REF!</definedName>
    <definedName name="rmabr3">#REF!</definedName>
    <definedName name="rmabr4">#REF!</definedName>
    <definedName name="rmabr5">#REF!</definedName>
    <definedName name="rmabr6">#REF!</definedName>
    <definedName name="rmabr7">#REF!</definedName>
    <definedName name="rmabr8">#REF!</definedName>
    <definedName name="rmabr9">#REF!</definedName>
    <definedName name="rmad1">#REF!</definedName>
    <definedName name="rmad2">#REF!</definedName>
    <definedName name="rmad3">#REF!</definedName>
    <definedName name="rmad4">#REF!</definedName>
    <definedName name="rmad5">#REF!</definedName>
    <definedName name="rmad6">#REF!</definedName>
    <definedName name="rmad7">#REF!</definedName>
    <definedName name="rmad8">#REF!</definedName>
    <definedName name="rmad9">#REF!</definedName>
    <definedName name="rmaesp1">#REF!</definedName>
    <definedName name="rmaesp2">#REF!</definedName>
    <definedName name="rmaesp3">#REF!</definedName>
    <definedName name="rmaesp4">#REF!</definedName>
    <definedName name="rmaesp5">#REF!</definedName>
    <definedName name="rmaesp6">#REF!</definedName>
    <definedName name="rmaesp7">#REF!</definedName>
    <definedName name="rmaesp8">#REF!</definedName>
    <definedName name="rmaesp9">#REF!</definedName>
    <definedName name="rmakmf_1">#REF!</definedName>
    <definedName name="rmakmf_2">#REF!</definedName>
    <definedName name="rmakmf_3">#REF!</definedName>
    <definedName name="rmakmf_4">#REF!</definedName>
    <definedName name="rmakmf_5">#REF!</definedName>
    <definedName name="rmakmf_6">#REF!</definedName>
    <definedName name="rmaKmf_7">#REF!</definedName>
    <definedName name="rmakmf_8">#REF!</definedName>
    <definedName name="rmakmf_9">#REF!</definedName>
    <definedName name="rmakmi_1">#REF!</definedName>
    <definedName name="rmakmi_2">#REF!</definedName>
    <definedName name="rmakmi_3">#REF!</definedName>
    <definedName name="rmakmi_4">#REF!</definedName>
    <definedName name="rmakmi_5">#REF!</definedName>
    <definedName name="rmakmi_6">#REF!</definedName>
    <definedName name="rmakmi_7">#REF!</definedName>
    <definedName name="rmakmi_8">#REF!</definedName>
    <definedName name="rmakmi_9">#REF!</definedName>
    <definedName name="rmal1">#REF!</definedName>
    <definedName name="rmal2">#REF!</definedName>
    <definedName name="rmal3">#REF!</definedName>
    <definedName name="rmal4">#REF!</definedName>
    <definedName name="rmal5">#REF!</definedName>
    <definedName name="rmal6">#REF!</definedName>
    <definedName name="rmal7">#REF!</definedName>
    <definedName name="rmal8">#REF!</definedName>
    <definedName name="rmal9">#REF!</definedName>
    <definedName name="rmalarg1">#REF!</definedName>
    <definedName name="rmalarg2">#REF!</definedName>
    <definedName name="rmalarg3">#REF!</definedName>
    <definedName name="rmalarg4">#REF!</definedName>
    <definedName name="rmalarg5">#REF!</definedName>
    <definedName name="rmalarg6">#REF!</definedName>
    <definedName name="rmalarg7">#REF!</definedName>
    <definedName name="rmalarg8">#REF!</definedName>
    <definedName name="rmalarg9">#REF!</definedName>
    <definedName name="RMAN">#REF!</definedName>
    <definedName name="RMAW">#REF!</definedName>
    <definedName name="RMAWA">#REF!</definedName>
    <definedName name="rmbr1">#REF!</definedName>
    <definedName name="rmbr10">#REF!</definedName>
    <definedName name="rmbr11">#REF!</definedName>
    <definedName name="rmbr12">#REF!</definedName>
    <definedName name="rmbr13">#REF!</definedName>
    <definedName name="rmbr14">#REF!</definedName>
    <definedName name="rmbr15">#REF!</definedName>
    <definedName name="rmbr16">#REF!</definedName>
    <definedName name="rmbr17">#REF!</definedName>
    <definedName name="rmbr18">#REF!</definedName>
    <definedName name="rmbr2">#REF!</definedName>
    <definedName name="rmbr3">#REF!</definedName>
    <definedName name="rmbr4">#REF!</definedName>
    <definedName name="rmbr5">#REF!</definedName>
    <definedName name="rmbr6">#REF!</definedName>
    <definedName name="rmbr7">#REF!</definedName>
    <definedName name="rmbr8">#REF!</definedName>
    <definedName name="rmbr9">#REF!</definedName>
    <definedName name="RMCC">#REF!</definedName>
    <definedName name="RMCCW">#REF!</definedName>
    <definedName name="RMCCWA">#REF!</definedName>
    <definedName name="RMCGP">#REF!</definedName>
    <definedName name="rme2a_1">#REF!</definedName>
    <definedName name="rme2a_2">#REF!</definedName>
    <definedName name="rme2a_3">#REF!</definedName>
    <definedName name="rme2a_4">#REF!</definedName>
    <definedName name="rme2a_5">#REF!</definedName>
    <definedName name="rme2a_6">#REF!</definedName>
    <definedName name="rme2a_7">#REF!</definedName>
    <definedName name="rme2a_8">#REF!</definedName>
    <definedName name="rme2a_9">#REF!</definedName>
    <definedName name="rme2br1">#REF!</definedName>
    <definedName name="rme2br2">#REF!</definedName>
    <definedName name="rme2br3">#REF!</definedName>
    <definedName name="rme2br4">#REF!</definedName>
    <definedName name="rme2br5">#REF!</definedName>
    <definedName name="rme2br6">#REF!</definedName>
    <definedName name="rme2br7">#REF!</definedName>
    <definedName name="rme2br8">#REF!</definedName>
    <definedName name="rme2br9">#REF!</definedName>
    <definedName name="rme2d1">#REF!</definedName>
    <definedName name="rme2d2">#REF!</definedName>
    <definedName name="rme2d3">#REF!</definedName>
    <definedName name="rme2d4">#REF!</definedName>
    <definedName name="rme2d5">#REF!</definedName>
    <definedName name="rme2d6">#REF!</definedName>
    <definedName name="rme2d7">#REF!</definedName>
    <definedName name="rme2d8">#REF!</definedName>
    <definedName name="rme2d9">#REF!</definedName>
    <definedName name="rme2esp1">#REF!</definedName>
    <definedName name="rme2esp2">#REF!</definedName>
    <definedName name="rme2esp3">#REF!</definedName>
    <definedName name="rme2esp4">#REF!</definedName>
    <definedName name="rme2esp5">#REF!</definedName>
    <definedName name="rme2esp6">#REF!</definedName>
    <definedName name="rme2esp7">#REF!</definedName>
    <definedName name="rme2esp8">#REF!</definedName>
    <definedName name="rme2esp9">#REF!</definedName>
    <definedName name="rme2kmf_1">#REF!</definedName>
    <definedName name="rme2kmf_2">#REF!</definedName>
    <definedName name="rme2kmf_3">#REF!</definedName>
    <definedName name="rme2kmf_4">#REF!</definedName>
    <definedName name="rme2kmf_5">#REF!</definedName>
    <definedName name="rme2kmf_6">#REF!</definedName>
    <definedName name="rme2kmf_7">#REF!</definedName>
    <definedName name="rme2kmf_8">#REF!</definedName>
    <definedName name="rme2kmf_9">#REF!</definedName>
    <definedName name="rme2kmi_1">#REF!</definedName>
    <definedName name="rme2kmi_2">#REF!</definedName>
    <definedName name="rme2kmi_3">#REF!</definedName>
    <definedName name="rme2kmi_4">#REF!</definedName>
    <definedName name="rme2kmi_5">#REF!</definedName>
    <definedName name="rme2kmi_6">#REF!</definedName>
    <definedName name="rme2kmi_7">#REF!</definedName>
    <definedName name="rme2kmi_8">#REF!</definedName>
    <definedName name="rme2kmi_9">#REF!</definedName>
    <definedName name="rme2l1">#REF!</definedName>
    <definedName name="rme2l2">#REF!</definedName>
    <definedName name="rme2l3">#REF!</definedName>
    <definedName name="rme2l4">#REF!</definedName>
    <definedName name="rme2l5">#REF!</definedName>
    <definedName name="rme2l6">#REF!</definedName>
    <definedName name="rme2l7">#REF!</definedName>
    <definedName name="rme2l8">#REF!</definedName>
    <definedName name="rme2l9">#REF!</definedName>
    <definedName name="rme2larg1">#REF!</definedName>
    <definedName name="rme2larg2">#REF!</definedName>
    <definedName name="rme2larg3">#REF!</definedName>
    <definedName name="rme2larg4">#REF!</definedName>
    <definedName name="rme2larg5">#REF!</definedName>
    <definedName name="rme2larg6">#REF!</definedName>
    <definedName name="rme2larg7">#REF!</definedName>
    <definedName name="rme2larg8">#REF!</definedName>
    <definedName name="rme2larg9">#REF!</definedName>
    <definedName name="rmea_1">#REF!</definedName>
    <definedName name="rmea_10">#REF!</definedName>
    <definedName name="rmea_11">#REF!</definedName>
    <definedName name="rmea_12">#REF!</definedName>
    <definedName name="rmea_13">#REF!</definedName>
    <definedName name="rmea_14">#REF!</definedName>
    <definedName name="rmea_15">#REF!</definedName>
    <definedName name="rmea_16">#REF!</definedName>
    <definedName name="rmea_17">#REF!</definedName>
    <definedName name="rmea_18">#REF!</definedName>
    <definedName name="rmea_2">#REF!</definedName>
    <definedName name="rmea_3">#REF!</definedName>
    <definedName name="rmea_4">#REF!</definedName>
    <definedName name="rmea_5">#REF!</definedName>
    <definedName name="rmea_6">#REF!</definedName>
    <definedName name="rmea_7">#REF!</definedName>
    <definedName name="rmea_8">#REF!</definedName>
    <definedName name="rmea_9">#REF!</definedName>
    <definedName name="rmebr1">#REF!</definedName>
    <definedName name="rmebr2">#REF!</definedName>
    <definedName name="rmebr3">#REF!</definedName>
    <definedName name="rmebr4">#REF!</definedName>
    <definedName name="rmebr5">#REF!</definedName>
    <definedName name="rmebr6">#REF!</definedName>
    <definedName name="rmebr7">#REF!</definedName>
    <definedName name="rmebr8">#REF!</definedName>
    <definedName name="rmebr9">#REF!</definedName>
    <definedName name="RMEC">#REF!</definedName>
    <definedName name="RMECAT">#REF!</definedName>
    <definedName name="rmed1">#REF!</definedName>
    <definedName name="rmed2">#REF!</definedName>
    <definedName name="rmed3">#REF!</definedName>
    <definedName name="rmed4">#REF!</definedName>
    <definedName name="rmed5">#REF!</definedName>
    <definedName name="rmed6">#REF!</definedName>
    <definedName name="rmed7">#REF!</definedName>
    <definedName name="rmed8">#REF!</definedName>
    <definedName name="rmed9">#REF!</definedName>
    <definedName name="rmeesp1">#REF!</definedName>
    <definedName name="rmeesp2">#REF!</definedName>
    <definedName name="rmeesp3">#REF!</definedName>
    <definedName name="rmeesp4">#REF!</definedName>
    <definedName name="rmeesp5">#REF!</definedName>
    <definedName name="rmeesp6">#REF!</definedName>
    <definedName name="rmeesp7">#REF!</definedName>
    <definedName name="rmeesp8">#REF!</definedName>
    <definedName name="rmeesp9">#REF!</definedName>
    <definedName name="rmekmf_1">#REF!</definedName>
    <definedName name="rmekmf_10">#REF!</definedName>
    <definedName name="rmekmf_11">#REF!</definedName>
    <definedName name="rmekmf_12">#REF!</definedName>
    <definedName name="rmekmf_13">#REF!</definedName>
    <definedName name="rmekmf_14">#REF!</definedName>
    <definedName name="rmekmf_15">#REF!</definedName>
    <definedName name="rmekmf_16">#REF!</definedName>
    <definedName name="rmekmf_17">#REF!</definedName>
    <definedName name="rmekmf_18">#REF!</definedName>
    <definedName name="rmekmf_2">#REF!</definedName>
    <definedName name="rmekmf_3">#REF!</definedName>
    <definedName name="rmekmf_4">#REF!</definedName>
    <definedName name="rmekmf_5">#REF!</definedName>
    <definedName name="rmekmf_6">#REF!</definedName>
    <definedName name="rmekmf_7">#REF!</definedName>
    <definedName name="rmekmf_8">#REF!</definedName>
    <definedName name="rmekmf_9">#REF!</definedName>
    <definedName name="rmekmi_1">#REF!</definedName>
    <definedName name="rmekmi_10">#REF!</definedName>
    <definedName name="rmekmi_11">#REF!</definedName>
    <definedName name="rmekmi_12">#REF!</definedName>
    <definedName name="rmekmi_13">#REF!</definedName>
    <definedName name="rmekmi_14">#REF!</definedName>
    <definedName name="rmekmi_15">#REF!</definedName>
    <definedName name="rmekmi_16">#REF!</definedName>
    <definedName name="rmekmi_17">#REF!</definedName>
    <definedName name="rmekmi_18">#REF!</definedName>
    <definedName name="rmekmi_2">#REF!</definedName>
    <definedName name="rmekmi_3">#REF!</definedName>
    <definedName name="rmekmi_4">#REF!</definedName>
    <definedName name="rmekmi_5">#REF!</definedName>
    <definedName name="rmekmi_6">#REF!</definedName>
    <definedName name="rmekmi_7">#REF!</definedName>
    <definedName name="rmekmi_8">#REF!</definedName>
    <definedName name="rmekmi_9">#REF!</definedName>
    <definedName name="rmel1">#REF!</definedName>
    <definedName name="rmel2">#REF!</definedName>
    <definedName name="rmel3">#REF!</definedName>
    <definedName name="rmel4">#REF!</definedName>
    <definedName name="rmel5">#REF!</definedName>
    <definedName name="rmel6">#REF!</definedName>
    <definedName name="rmel7">#REF!</definedName>
    <definedName name="rmel8">#REF!</definedName>
    <definedName name="rmel9">#REF!</definedName>
    <definedName name="rmelarg1">#REF!</definedName>
    <definedName name="rmelarg2">#REF!</definedName>
    <definedName name="rmelarg3">#REF!</definedName>
    <definedName name="rmelarg4">#REF!</definedName>
    <definedName name="rmelarg5">#REF!</definedName>
    <definedName name="rmelarg6">#REF!</definedName>
    <definedName name="rmelarg7">#REF!</definedName>
    <definedName name="rmelarg8">#REF!</definedName>
    <definedName name="rmelarg9">#REF!</definedName>
    <definedName name="rmlarg1">#REF!</definedName>
    <definedName name="rmlarg10">#REF!</definedName>
    <definedName name="rmlarg11">#REF!</definedName>
    <definedName name="rmlarg12">#REF!</definedName>
    <definedName name="rmlarg13">#REF!</definedName>
    <definedName name="rmlarg14">#REF!</definedName>
    <definedName name="rmlarg15">#REF!</definedName>
    <definedName name="rmlarg16">#REF!</definedName>
    <definedName name="rmlarg17">#REF!</definedName>
    <definedName name="rmlarg18">#REF!</definedName>
    <definedName name="rmlarg2">#REF!</definedName>
    <definedName name="rmlarg3">#REF!</definedName>
    <definedName name="rmlarg4">#REF!</definedName>
    <definedName name="rmlarg5">#REF!</definedName>
    <definedName name="rmlarg6">#REF!</definedName>
    <definedName name="rmlarg7">#REF!</definedName>
    <definedName name="rmlarg8">#REF!</definedName>
    <definedName name="rmlarg9">#REF!</definedName>
    <definedName name="RMN">#REF!</definedName>
    <definedName name="RMOIENGELE">#REF!</definedName>
    <definedName name="RMOIENGMEC">#REF!</definedName>
    <definedName name="RMOIMONELE">#REF!</definedName>
    <definedName name="RMOIMONMEC">#REF!</definedName>
    <definedName name="RMOIPROELE">#REF!</definedName>
    <definedName name="RMOIPROMEC">#REF!</definedName>
    <definedName name="RMRB">#REF!</definedName>
    <definedName name="RMRP">#REF!</definedName>
    <definedName name="RMTB">#REF!</definedName>
    <definedName name="RMTOTAL">#REF!</definedName>
    <definedName name="RMW">#REF!</definedName>
    <definedName name="RMWA">#REF!</definedName>
    <definedName name="RMZ">#REF!</definedName>
    <definedName name="RMZW">#REF!</definedName>
    <definedName name="RMZWA">#REF!</definedName>
    <definedName name="RO">#REF!</definedName>
    <definedName name="ro2br1">#REF!</definedName>
    <definedName name="ro2br2">#REF!</definedName>
    <definedName name="ro2br3">#REF!</definedName>
    <definedName name="ro2br4">#REF!</definedName>
    <definedName name="ro2br5">#REF!</definedName>
    <definedName name="ro2br6">#REF!</definedName>
    <definedName name="ro2br7">#REF!</definedName>
    <definedName name="ro2br8">#REF!</definedName>
    <definedName name="ro2br9">#REF!</definedName>
    <definedName name="ro2d1">#REF!</definedName>
    <definedName name="ro2d2">#REF!</definedName>
    <definedName name="ro2d3">#REF!</definedName>
    <definedName name="ro2d4">#REF!</definedName>
    <definedName name="ro2d5">#REF!</definedName>
    <definedName name="ro2d6">#REF!</definedName>
    <definedName name="ro2d7">#REF!</definedName>
    <definedName name="ro2d8">#REF!</definedName>
    <definedName name="ro2d9">#REF!</definedName>
    <definedName name="ro2l1">#REF!</definedName>
    <definedName name="ro2l2">#REF!</definedName>
    <definedName name="ro2l3">#REF!</definedName>
    <definedName name="ro2l4">#REF!</definedName>
    <definedName name="ro2l5">#REF!</definedName>
    <definedName name="ro2l6">#REF!</definedName>
    <definedName name="ro2l7">#REF!</definedName>
    <definedName name="ro2l8">#REF!</definedName>
    <definedName name="ro2l9">#REF!</definedName>
    <definedName name="ro2larg1">#REF!</definedName>
    <definedName name="ro2larg2">#REF!</definedName>
    <definedName name="ro2larg3">#REF!</definedName>
    <definedName name="ro2larg4">#REF!</definedName>
    <definedName name="ro2larg5">#REF!</definedName>
    <definedName name="ro2larg6">#REF!</definedName>
    <definedName name="ro2larg7">#REF!</definedName>
    <definedName name="ro2larg8">#REF!</definedName>
    <definedName name="ro2larg9">#REF!</definedName>
    <definedName name="ROAC">#REF!</definedName>
    <definedName name="rob">#REF!</definedName>
    <definedName name="robr1">#REF!</definedName>
    <definedName name="robr2">#REF!</definedName>
    <definedName name="robr3">#REF!</definedName>
    <definedName name="robr4">#REF!</definedName>
    <definedName name="robr5">#REF!</definedName>
    <definedName name="robr6">#REF!</definedName>
    <definedName name="robr7">#REF!</definedName>
    <definedName name="robr8">#REF!</definedName>
    <definedName name="robr9">#REF!</definedName>
    <definedName name="ROC">#REF!</definedName>
    <definedName name="roçada_colonião">#REF!</definedName>
    <definedName name="roçada_manual">#REF!</definedName>
    <definedName name="roçada_mecanizada">#REF!</definedName>
    <definedName name="roçadacolonião">#REF!</definedName>
    <definedName name="roçadamanual">#REF!</definedName>
    <definedName name="roçadamanual_13">#REF!</definedName>
    <definedName name="roçadamanual_13_19">#REF!</definedName>
    <definedName name="roçadamanual_13_23">#REF!</definedName>
    <definedName name="roçadamanual_13_25">#REF!</definedName>
    <definedName name="roçadamanual_15">#REF!</definedName>
    <definedName name="roçadamanual_15_13">#REF!</definedName>
    <definedName name="roçadamanual_15_13_19">#REF!</definedName>
    <definedName name="roçadamanual_15_13_23">#REF!</definedName>
    <definedName name="roçadamanual_15_13_25">#REF!</definedName>
    <definedName name="roçadamanual_15_19">#REF!</definedName>
    <definedName name="roçadamanual_15_23">#REF!</definedName>
    <definedName name="roçadamanual_15_25">#REF!</definedName>
    <definedName name="roçadamanual_19">#REF!</definedName>
    <definedName name="roçadamanual_23">#REF!</definedName>
    <definedName name="roçadamanual_24">#REF!</definedName>
    <definedName name="roçadamanual_24_13">#REF!</definedName>
    <definedName name="roçadamanual_24_13_19">#REF!</definedName>
    <definedName name="roçadamanual_24_13_23">#REF!</definedName>
    <definedName name="roçadamanual_24_13_25">#REF!</definedName>
    <definedName name="roçadamanual_24_19">#REF!</definedName>
    <definedName name="roçadamanual_24_23">#REF!</definedName>
    <definedName name="roçadamanual_24_25">#REF!</definedName>
    <definedName name="roçadamanual_25">#REF!</definedName>
    <definedName name="roçadamecaniz">#REF!</definedName>
    <definedName name="roçadamecaniz_13">#REF!</definedName>
    <definedName name="roçadamecaniz_13_19">#REF!</definedName>
    <definedName name="roçadamecaniz_13_23">#REF!</definedName>
    <definedName name="roçadamecaniz_13_25">#REF!</definedName>
    <definedName name="roçadamecaniz_15">#REF!</definedName>
    <definedName name="roçadamecaniz_15_13">#REF!</definedName>
    <definedName name="roçadamecaniz_15_13_19">#REF!</definedName>
    <definedName name="roçadamecaniz_15_13_23">#REF!</definedName>
    <definedName name="roçadamecaniz_15_13_25">#REF!</definedName>
    <definedName name="roçadamecaniz_15_19">#REF!</definedName>
    <definedName name="roçadamecaniz_15_23">#REF!</definedName>
    <definedName name="roçadamecaniz_15_25">#REF!</definedName>
    <definedName name="roçadamecaniz_19">#REF!</definedName>
    <definedName name="roçadamecaniz_23">#REF!</definedName>
    <definedName name="roçadamecaniz_24">#REF!</definedName>
    <definedName name="roçadamecaniz_24_13">#REF!</definedName>
    <definedName name="roçadamecaniz_24_13_19">#REF!</definedName>
    <definedName name="roçadamecaniz_24_13_23">#REF!</definedName>
    <definedName name="roçadamecaniz_24_13_25">#REF!</definedName>
    <definedName name="roçadamecaniz_24_19">#REF!</definedName>
    <definedName name="roçadamecaniz_24_23">#REF!</definedName>
    <definedName name="roçadamecaniz_24_25">#REF!</definedName>
    <definedName name="roçadamecaniz_25">#REF!</definedName>
    <definedName name="roçadamecanizada">#REF!</definedName>
    <definedName name="ROÇO1">#N/A</definedName>
    <definedName name="Rod" localSheetId="4" hidden="1">#REF!</definedName>
    <definedName name="Rod" hidden="1">#REF!</definedName>
    <definedName name="Rodapé">#REF!</definedName>
    <definedName name="rodo">#REF!</definedName>
    <definedName name="Rodovia">#REF!</definedName>
    <definedName name="Rodovia___................">#REF!</definedName>
    <definedName name="rodovia_10">#REF!</definedName>
    <definedName name="rodovia_13">#REF!</definedName>
    <definedName name="rodovia_26">#REF!</definedName>
    <definedName name="rodovia_33">#REF!</definedName>
    <definedName name="rodovia_42">#REF!</definedName>
    <definedName name="rodovia_5">#REF!</definedName>
    <definedName name="rodovia_6">#REF!</definedName>
    <definedName name="rodovia_7">#REF!</definedName>
    <definedName name="rodovia_8">#REF!</definedName>
    <definedName name="rodovia_9">#REF!</definedName>
    <definedName name="rodovia1">#REF!</definedName>
    <definedName name="rodovia1a">#REF!</definedName>
    <definedName name="rodovia2">#REF!</definedName>
    <definedName name="rolar4">#REF!</definedName>
    <definedName name="rolarg1">#REF!</definedName>
    <definedName name="rolarg2">#REF!</definedName>
    <definedName name="rolarg3">#REF!</definedName>
    <definedName name="rolarg5">#REF!</definedName>
    <definedName name="rolarg6">#REF!</definedName>
    <definedName name="rolarg7">#REF!</definedName>
    <definedName name="rolarg8">#REF!</definedName>
    <definedName name="rolarg9">#REF!</definedName>
    <definedName name="ROMZ">#REF!</definedName>
    <definedName name="Rotina1">#REF!</definedName>
    <definedName name="RP">#REF!</definedName>
    <definedName name="RP_1">#REF!</definedName>
    <definedName name="RP110PI">#REF!</definedName>
    <definedName name="RP110R">#REF!</definedName>
    <definedName name="RP316PI">#REF!</definedName>
    <definedName name="RP316R">#REF!</definedName>
    <definedName name="RP423PI">#REF!</definedName>
    <definedName name="RP423R">#REF!</definedName>
    <definedName name="RPA">#REF!</definedName>
    <definedName name="rpbr1">#REF!</definedName>
    <definedName name="rpbr2">#REF!</definedName>
    <definedName name="rpbr3">#REF!</definedName>
    <definedName name="rpbr4">#REF!</definedName>
    <definedName name="rpbr5">#REF!</definedName>
    <definedName name="rpbr6">#REF!</definedName>
    <definedName name="rpbr7">#REF!</definedName>
    <definedName name="rpbr8">#REF!</definedName>
    <definedName name="rpbr9">#REF!</definedName>
    <definedName name="rpesp1">#REF!</definedName>
    <definedName name="rpesp2">#REF!</definedName>
    <definedName name="rpesp3">#REF!</definedName>
    <definedName name="rpesp4">#REF!</definedName>
    <definedName name="rpesp5">#REF!</definedName>
    <definedName name="rpesp6">#REF!</definedName>
    <definedName name="rpesp7">#REF!</definedName>
    <definedName name="rpesp8">#REF!</definedName>
    <definedName name="rpesp9">#REF!</definedName>
    <definedName name="rpespb1">#REF!</definedName>
    <definedName name="rpespb2">#REF!</definedName>
    <definedName name="rpespb3">#REF!</definedName>
    <definedName name="rpespb4">#REF!</definedName>
    <definedName name="rpespb5">#REF!</definedName>
    <definedName name="rpespb6">#REF!</definedName>
    <definedName name="rpespb7">#REF!</definedName>
    <definedName name="rpespb8">#REF!</definedName>
    <definedName name="rpespb9">#REF!</definedName>
    <definedName name="rpespm1">#REF!</definedName>
    <definedName name="rpespm2">#REF!</definedName>
    <definedName name="rpespm3">#REF!</definedName>
    <definedName name="rpespm4">#REF!</definedName>
    <definedName name="rpespm5">#REF!</definedName>
    <definedName name="rpespm6">#REF!</definedName>
    <definedName name="rpespm7">#REF!</definedName>
    <definedName name="rpespm8">#REF!</definedName>
    <definedName name="rpespm9">#REF!</definedName>
    <definedName name="rpkmf1">#REF!</definedName>
    <definedName name="rpkmf2">#REF!</definedName>
    <definedName name="rpkmf3">#REF!</definedName>
    <definedName name="rpkmf4">#REF!</definedName>
    <definedName name="rpkmf5">#REF!</definedName>
    <definedName name="rpkmf6">#REF!</definedName>
    <definedName name="rpkmf7">#REF!</definedName>
    <definedName name="rpkmf8">#REF!</definedName>
    <definedName name="rpkmf9">#REF!</definedName>
    <definedName name="rpkmi1">#REF!</definedName>
    <definedName name="rpkmi2">#REF!</definedName>
    <definedName name="rpkmi3">#REF!</definedName>
    <definedName name="rpkmi4">#REF!</definedName>
    <definedName name="rpkmi5">#REF!</definedName>
    <definedName name="rpkmi6">#REF!</definedName>
    <definedName name="rpkmi7">#REF!</definedName>
    <definedName name="rpkmi8">#REF!</definedName>
    <definedName name="rpkmi9">#REF!</definedName>
    <definedName name="RPL">#REF!</definedName>
    <definedName name="rplarg1">#REF!</definedName>
    <definedName name="rplarg2">#REF!</definedName>
    <definedName name="rplarg3">#REF!</definedName>
    <definedName name="rplarg4">#REF!</definedName>
    <definedName name="rplarg5">#REF!</definedName>
    <definedName name="rplarg6">#REF!</definedName>
    <definedName name="rplarg7">#REF!</definedName>
    <definedName name="rplarg8">#REF!</definedName>
    <definedName name="rplarg9">#REF!</definedName>
    <definedName name="RPMAN">#REF!</definedName>
    <definedName name="RPMEC">#REF!</definedName>
    <definedName name="RPS">#REF!</definedName>
    <definedName name="RPT">#REF!</definedName>
    <definedName name="RPW">#REF!</definedName>
    <definedName name="RPWA">#REF!</definedName>
    <definedName name="RPZ">#REF!</definedName>
    <definedName name="rr" localSheetId="4" hidden="1">{#N/A,#N/A,TRUE,"Serviços"}</definedName>
    <definedName name="rr" localSheetId="6" hidden="1">{#N/A,#N/A,TRUE,"Serviços"}</definedName>
    <definedName name="rr" hidden="1">{#N/A,#N/A,TRUE,"Serviços"}</definedName>
    <definedName name="rr_15">#REF!</definedName>
    <definedName name="RR_1C">#REF!</definedName>
    <definedName name="RR_2C">#REF!</definedName>
    <definedName name="rr_4" localSheetId="4">#REF!</definedName>
    <definedName name="rr_4">#REF!</definedName>
    <definedName name="RR1C" localSheetId="4">#REF!</definedName>
    <definedName name="RR1C">#REF!</definedName>
    <definedName name="rr1c_tb" localSheetId="4">#REF!</definedName>
    <definedName name="rr1c_tb">#REF!</definedName>
    <definedName name="RR1CROO">#REF!</definedName>
    <definedName name="RR1CW" localSheetId="4">#REF!</definedName>
    <definedName name="RR1CW">#REF!</definedName>
    <definedName name="RR1CWA" localSheetId="4">#REF!</definedName>
    <definedName name="RR1CWA">#REF!</definedName>
    <definedName name="RR2C">#REF!</definedName>
    <definedName name="rr2c_capa">#REF!</definedName>
    <definedName name="rr2c_tratamento">#REF!</definedName>
    <definedName name="RR2CROO">#REF!</definedName>
    <definedName name="rraauf">#REF!</definedName>
    <definedName name="rraauq">#REF!</definedName>
    <definedName name="rrff" localSheetId="4" hidden="1">{#N/A,#N/A,TRUE,"Serviços"}</definedName>
    <definedName name="rrff" localSheetId="6" hidden="1">{#N/A,#N/A,TRUE,"Serviços"}</definedName>
    <definedName name="rrff" localSheetId="3" hidden="1">{#N/A,#N/A,TRUE,"Serviços"}</definedName>
    <definedName name="rrff" hidden="1">{#N/A,#N/A,TRUE,"Serviços"}</definedName>
    <definedName name="rrfff" localSheetId="4" hidden="1">{#N/A,#N/A,TRUE,"Serviços"}</definedName>
    <definedName name="rrfff" localSheetId="6" hidden="1">{#N/A,#N/A,TRUE,"Serviços"}</definedName>
    <definedName name="rrfff" localSheetId="3" hidden="1">{#N/A,#N/A,TRUE,"Serviços"}</definedName>
    <definedName name="rrfff" hidden="1">{#N/A,#N/A,TRUE,"Serviços"}</definedName>
    <definedName name="rric_pintura">#REF!</definedName>
    <definedName name="RRMBF">"'file:///D:/Meus documentos/ANASTÁCIO/SERCEL/BR262990800.xls'#$SERVIÇOS.$#REF!$#REF!"</definedName>
    <definedName name="RRMBUQ">#REF!</definedName>
    <definedName name="RRMBUQW">#REF!</definedName>
    <definedName name="RRMBUQWA">#REF!</definedName>
    <definedName name="RRP">#REF!</definedName>
    <definedName name="RRPL">#REF!</definedName>
    <definedName name="RRQ">#REF!</definedName>
    <definedName name="rrr" localSheetId="4" hidden="1">{#N/A,#N/A,TRUE,"Serviços"}</definedName>
    <definedName name="rrr" localSheetId="6" hidden="1">{#N/A,#N/A,TRUE,"Serviços"}</definedName>
    <definedName name="rrr" localSheetId="3" hidden="1">{#N/A,#N/A,TRUE,"Serviços"}</definedName>
    <definedName name="rrr" hidden="1">{#N/A,#N/A,TRUE,"Serviços"}</definedName>
    <definedName name="RRRP">#REF!</definedName>
    <definedName name="RRTB">#REF!</definedName>
    <definedName name="RRTOTAL">#REF!</definedName>
    <definedName name="RRTSD">#REF!</definedName>
    <definedName name="RRVQ">#REF!</definedName>
    <definedName name="RS">#REF!</definedName>
    <definedName name="RS_25">#REF!</definedName>
    <definedName name="RS_4">#REF!</definedName>
    <definedName name="RSS">#REF!</definedName>
    <definedName name="rtr" hidden="1">#REF!</definedName>
    <definedName name="RZ">#REF!</definedName>
    <definedName name="RZ_1">#REF!</definedName>
    <definedName name="s" hidden="1">#REF!</definedName>
    <definedName name="S_16">"'file:///B:/PATO - BR - 425 aditivo.xls'#$COMPOS1.$#REF!$#REF!:$#REF!$#REF!"</definedName>
    <definedName name="sa">#REF!</definedName>
    <definedName name="SALARIO" localSheetId="4">#REF!</definedName>
    <definedName name="SALARIO">#REF!</definedName>
    <definedName name="SALARIOS" localSheetId="4">#REF!</definedName>
    <definedName name="SALARIOS">#REF!</definedName>
    <definedName name="salete" localSheetId="4" hidden="1">{#N/A,#N/A,FALSE,"MO (2)"}</definedName>
    <definedName name="salete" localSheetId="6" hidden="1">{#N/A,#N/A,FALSE,"MO (2)"}</definedName>
    <definedName name="salete" hidden="1">{#N/A,#N/A,FALSE,"MO (2)"}</definedName>
    <definedName name="salete.com" localSheetId="4" hidden="1">{#N/A,#N/A,FALSE,"MO (2)"}</definedName>
    <definedName name="salete.com" localSheetId="6" hidden="1">{#N/A,#N/A,FALSE,"MO (2)"}</definedName>
    <definedName name="salete.com" hidden="1">{#N/A,#N/A,FALSE,"MO (2)"}</definedName>
    <definedName name="SAPBEXrevision" hidden="1">18</definedName>
    <definedName name="SAPBEXsysID" hidden="1">"B1P"</definedName>
    <definedName name="SAPBEXwbID" hidden="1">"4ZUOE77O1HF840EF45K3PLCV5"</definedName>
    <definedName name="Sarjeta">#N/A</definedName>
    <definedName name="sarjeta_meio_fio">#REF!</definedName>
    <definedName name="sarjeta_meiofio">#REF!</definedName>
    <definedName name="SASA" localSheetId="4" hidden="1">{#N/A,#N/A,FALSE,"MO (2)"}</definedName>
    <definedName name="SASA" localSheetId="6" hidden="1">{#N/A,#N/A,FALSE,"MO (2)"}</definedName>
    <definedName name="SASA" hidden="1">{#N/A,#N/A,FALSE,"MO (2)"}</definedName>
    <definedName name="sasa.com" localSheetId="4" hidden="1">{#N/A,#N/A,FALSE,"MO (2)"}</definedName>
    <definedName name="sasa.com" localSheetId="6" hidden="1">{#N/A,#N/A,FALSE,"MO (2)"}</definedName>
    <definedName name="sasa.com" hidden="1">{#N/A,#N/A,FALSE,"MO (2)"}</definedName>
    <definedName name="sasaasa" localSheetId="4" hidden="1">{#N/A,#N/A,FALSE,"MO (2)"}</definedName>
    <definedName name="sasaasa" localSheetId="6" hidden="1">{#N/A,#N/A,FALSE,"MO (2)"}</definedName>
    <definedName name="sasaasa" hidden="1">{#N/A,#N/A,FALSE,"MO (2)"}</definedName>
    <definedName name="SASASA" localSheetId="4" hidden="1">{#N/A,#N/A,FALSE,"MO (2)"}</definedName>
    <definedName name="SASASA" localSheetId="6" hidden="1">{#N/A,#N/A,FALSE,"MO (2)"}</definedName>
    <definedName name="SASASA" hidden="1">{#N/A,#N/A,FALSE,"MO (2)"}</definedName>
    <definedName name="sasda" localSheetId="4" hidden="1">{#N/A,#N/A,TRUE,"Serviços"}</definedName>
    <definedName name="sasda" localSheetId="6" hidden="1">{#N/A,#N/A,TRUE,"Serviços"}</definedName>
    <definedName name="sasda" localSheetId="3" hidden="1">{#N/A,#N/A,TRUE,"Serviços"}</definedName>
    <definedName name="sasda" hidden="1">{#N/A,#N/A,TRUE,"Serviços"}</definedName>
    <definedName name="sasdaa" localSheetId="4" hidden="1">{#N/A,#N/A,TRUE,"Serviços"}</definedName>
    <definedName name="sasdaa" localSheetId="6" hidden="1">{#N/A,#N/A,TRUE,"Serviços"}</definedName>
    <definedName name="sasdaa" localSheetId="3" hidden="1">{#N/A,#N/A,TRUE,"Serviços"}</definedName>
    <definedName name="sasdaa" hidden="1">{#N/A,#N/A,TRUE,"Serviços"}</definedName>
    <definedName name="sat">#REF!</definedName>
    <definedName name="SB">#REF!</definedName>
    <definedName name="sbg">#REF!</definedName>
    <definedName name="sbg_25">#REF!</definedName>
    <definedName name="sbg_4">#REF!</definedName>
    <definedName name="sbgg">#REF!</definedName>
    <definedName name="SBRP">"'file:///D:/Meus documentos/ANASTÁCIO/SERCEL/BR262990800.xls'#$SERVIÇOS.$#REF!$#REF!"</definedName>
    <definedName name="SBRP_1">#REF!</definedName>
    <definedName name="SBTC">#REF!</definedName>
    <definedName name="SBTC_25">#REF!</definedName>
    <definedName name="SBTC_4">#REF!</definedName>
    <definedName name="SBTCC">#REF!</definedName>
    <definedName name="SC">#REF!</definedName>
    <definedName name="SC1_1">#REF!</definedName>
    <definedName name="SC10_1">#REF!</definedName>
    <definedName name="SC11_1">#REF!</definedName>
    <definedName name="SC12_1">#REF!</definedName>
    <definedName name="SC13_1">#REF!</definedName>
    <definedName name="SC14_1">#REF!</definedName>
    <definedName name="SC2_1">#REF!</definedName>
    <definedName name="SC3_1">#REF!</definedName>
    <definedName name="SC4_1">#REF!</definedName>
    <definedName name="SC5_1">#REF!</definedName>
    <definedName name="SC6_1">#REF!</definedName>
    <definedName name="SC7_1">#REF!</definedName>
    <definedName name="SC8_1">#REF!</definedName>
    <definedName name="SC9_1">#REF!</definedName>
    <definedName name="SCB">#REF!</definedName>
    <definedName name="scotchlite">#REF!</definedName>
    <definedName name="sdfgsdfgsdfg" localSheetId="4">#REF!</definedName>
    <definedName name="sdfgsdfgsdfg">#REF!</definedName>
    <definedName name="sdfs">#REF!</definedName>
    <definedName name="sdfsdf">#REF!</definedName>
    <definedName name="sdfshdfhsdjfd" localSheetId="4">#REF!</definedName>
    <definedName name="sdfshdfhsdjfd">#REF!</definedName>
    <definedName name="SDGSGSG">#REF!</definedName>
    <definedName name="sdsdf" localSheetId="4" hidden="1">{"'Quadro'!$A$4:$BG$78"}</definedName>
    <definedName name="sdsdf" localSheetId="6" hidden="1">{"'Quadro'!$A$4:$BG$78"}</definedName>
    <definedName name="sdsdf" hidden="1">{"'Quadro'!$A$4:$BG$78"}</definedName>
    <definedName name="sdsdsds" localSheetId="4" hidden="1">{#N/A,#N/A,FALSE,"MO (2)"}</definedName>
    <definedName name="sdsdsds" localSheetId="6" hidden="1">{#N/A,#N/A,FALSE,"MO (2)"}</definedName>
    <definedName name="sdsdsds" hidden="1">{#N/A,#N/A,FALSE,"MO (2)"}</definedName>
    <definedName name="sdsdsdsx" localSheetId="4" hidden="1">{#N/A,#N/A,FALSE,"MO (2)"}</definedName>
    <definedName name="sdsdsdsx" localSheetId="6" hidden="1">{#N/A,#N/A,FALSE,"MO (2)"}</definedName>
    <definedName name="sdsdsdsx" hidden="1">{#N/A,#N/A,FALSE,"MO (2)"}</definedName>
    <definedName name="SE" localSheetId="4" hidden="1">#REF!</definedName>
    <definedName name="SE" hidden="1">#REF!</definedName>
    <definedName name="seg">#REF!</definedName>
    <definedName name="SEG_1">#REF!</definedName>
    <definedName name="Seg_Carna" localSheetId="4">[0]!Dom_Páscoa-48</definedName>
    <definedName name="Seg_Carna" localSheetId="6">Dom_Páscoa-48</definedName>
    <definedName name="Seg_Carna">Dom_Páscoa-48</definedName>
    <definedName name="seg0">#REF!</definedName>
    <definedName name="SegmentaçãodeDados_NECESSITA_AÇÃO?">#N/A</definedName>
    <definedName name="Segmento">#REF!</definedName>
    <definedName name="segmento_13">#REF!</definedName>
    <definedName name="segmento_26">#REF!</definedName>
    <definedName name="segmento_33">#REF!</definedName>
    <definedName name="segmento_5">#REF!</definedName>
    <definedName name="segmento_6">#REF!</definedName>
    <definedName name="segmento_7">#REF!</definedName>
    <definedName name="segmento_8">#REF!</definedName>
    <definedName name="segmento_9">#REF!</definedName>
    <definedName name="segmento1">#REF!</definedName>
    <definedName name="segmento1_13">#REF!</definedName>
    <definedName name="segmento1_26">#REF!</definedName>
    <definedName name="segmento1_33">#REF!</definedName>
    <definedName name="segmento1_5">#REF!</definedName>
    <definedName name="segmento1_6">#REF!</definedName>
    <definedName name="segmento1_7">#REF!</definedName>
    <definedName name="segmento1_8">#REF!</definedName>
    <definedName name="segmento1_9">#REF!</definedName>
    <definedName name="SEGMENTO2">#REF!</definedName>
    <definedName name="SEGMENTO2_13">#REF!</definedName>
    <definedName name="SEGMENTO2_19">#REF!</definedName>
    <definedName name="SEGMENTO2_23">#REF!</definedName>
    <definedName name="SEGMENTO2_25">#REF!</definedName>
    <definedName name="SEGMENTO2_26">#REF!</definedName>
    <definedName name="SEGMENTO2_33">#REF!</definedName>
    <definedName name="SEGMENTO2_5">#REF!</definedName>
    <definedName name="SEGMENTO2_6">#REF!</definedName>
    <definedName name="SEGMENTO2_7">#REF!</definedName>
    <definedName name="SEGMENTO2_8">#REF!</definedName>
    <definedName name="SEGMENTO2_9">#REF!</definedName>
    <definedName name="SegNaoPavimentado">#REF!</definedName>
    <definedName name="sencount" hidden="1">1</definedName>
    <definedName name="separator">#REF!</definedName>
    <definedName name="ser">#REF!</definedName>
    <definedName name="SERV" localSheetId="4">#REF!</definedName>
    <definedName name="SERV">#REF!</definedName>
    <definedName name="serv_mnt_fx_dominio">#REF!</definedName>
    <definedName name="serv_mnt_pista_acost">#REF!</definedName>
    <definedName name="Serv_prev" localSheetId="4">#REF!</definedName>
    <definedName name="Serv_prev">#REF!</definedName>
    <definedName name="Serv_prev_4" localSheetId="4">#REF!</definedName>
    <definedName name="Serv_prev_4">#REF!</definedName>
    <definedName name="Serv_prevv" localSheetId="4">#REF!</definedName>
    <definedName name="Serv_prevv">#REF!</definedName>
    <definedName name="servDNER">#REF!</definedName>
    <definedName name="servico" localSheetId="4">#REF!</definedName>
    <definedName name="servico">#REF!</definedName>
    <definedName name="Serviço" localSheetId="4">#REF!</definedName>
    <definedName name="Serviço">#REF!</definedName>
    <definedName name="servico_1" localSheetId="4">#REF!</definedName>
    <definedName name="servico_1">#REF!</definedName>
    <definedName name="servico_4">#REF!</definedName>
    <definedName name="servico_6">#REF!</definedName>
    <definedName name="servico_7">#REF!</definedName>
    <definedName name="servico_8">#REF!</definedName>
    <definedName name="servico_9">#REF!</definedName>
    <definedName name="serviço1">#REF!</definedName>
    <definedName name="Serviços">#REF!</definedName>
    <definedName name="Serviços_1" localSheetId="4">#REF!</definedName>
    <definedName name="Serviços_1">#REF!</definedName>
    <definedName name="SET" localSheetId="4">#REF!</definedName>
    <definedName name="SET">#REF!</definedName>
    <definedName name="SETEMBRO" localSheetId="4" hidden="1">{#N/A,#N/A,TRUE,"Serviços"}</definedName>
    <definedName name="SETEMBRO" localSheetId="6" hidden="1">{#N/A,#N/A,TRUE,"Serviços"}</definedName>
    <definedName name="SETEMBRO" localSheetId="3" hidden="1">{#N/A,#N/A,TRUE,"Serviços"}</definedName>
    <definedName name="SETEMBRO" hidden="1">{#N/A,#N/A,TRUE,"Serviços"}</definedName>
    <definedName name="SETEMBROO" localSheetId="4" hidden="1">{#N/A,#N/A,TRUE,"Serviços"}</definedName>
    <definedName name="SETEMBROO" localSheetId="6" hidden="1">{#N/A,#N/A,TRUE,"Serviços"}</definedName>
    <definedName name="SETEMBROO" localSheetId="3" hidden="1">{#N/A,#N/A,TRUE,"Serviços"}</definedName>
    <definedName name="SETEMBROO" hidden="1">{#N/A,#N/A,TRUE,"Serviços"}</definedName>
    <definedName name="SEVE">#REF!</definedName>
    <definedName name="seven">#REF!</definedName>
    <definedName name="sfde">#REF!</definedName>
    <definedName name="sfds">#REF!</definedName>
    <definedName name="SGDAGT" hidden="1">{#N/A,#N/A,TRUE,"Resumo de Preços"}</definedName>
    <definedName name="SH">#REF!</definedName>
    <definedName name="SH_AREA">#REF!</definedName>
    <definedName name="SH_AREA_APL">#REF!</definedName>
    <definedName name="SH_AREA_APLA">#REF!</definedName>
    <definedName name="SH_AREA_IBIA">#REF!</definedName>
    <definedName name="SH_AREA_TAQUA">#REF!</definedName>
    <definedName name="SH_CREMA">#REF!</definedName>
    <definedName name="SH_MATERIAL">#REF!</definedName>
    <definedName name="SH_PAVIMENTO">#REF!</definedName>
    <definedName name="SH_SNV">#REF!</definedName>
    <definedName name="sh2a_1">#REF!</definedName>
    <definedName name="sh2a_2">#REF!</definedName>
    <definedName name="sh2a_3">#REF!</definedName>
    <definedName name="sh2a_4">#REF!</definedName>
    <definedName name="sh2a_5">#REF!</definedName>
    <definedName name="sh2a_6">#REF!</definedName>
    <definedName name="sh2a_7">#REF!</definedName>
    <definedName name="sh2a_8">#REF!</definedName>
    <definedName name="sh2a_9">#REF!</definedName>
    <definedName name="sh2br1">#REF!</definedName>
    <definedName name="sh2br2">#REF!</definedName>
    <definedName name="sh2br3">#REF!</definedName>
    <definedName name="sh2br4">#REF!</definedName>
    <definedName name="sh2br5">#REF!</definedName>
    <definedName name="sh2br6">#REF!</definedName>
    <definedName name="sh2br7">#REF!</definedName>
    <definedName name="sh2br8">#REF!</definedName>
    <definedName name="sh2br9">#REF!</definedName>
    <definedName name="sh2c1">#REF!</definedName>
    <definedName name="sh2c2">#REF!</definedName>
    <definedName name="sh2c3">#REF!</definedName>
    <definedName name="sh2c4">#REF!</definedName>
    <definedName name="sh2c5">#REF!</definedName>
    <definedName name="sh2c6">#REF!</definedName>
    <definedName name="sh2c7">#REF!</definedName>
    <definedName name="sh2c8">#REF!</definedName>
    <definedName name="sh2c9">#REF!</definedName>
    <definedName name="sh2d1">#REF!</definedName>
    <definedName name="sh2d2">#REF!</definedName>
    <definedName name="sh2d3">#REF!</definedName>
    <definedName name="sh2d4">#REF!</definedName>
    <definedName name="sh2d5">#REF!</definedName>
    <definedName name="sh2d6">#REF!</definedName>
    <definedName name="sh2d7">#REF!</definedName>
    <definedName name="sh2d8">#REF!</definedName>
    <definedName name="sh2d9">#REF!</definedName>
    <definedName name="sh2kmf_1">#REF!</definedName>
    <definedName name="sh2kmf_2">#REF!</definedName>
    <definedName name="sh2kmf_3">#REF!</definedName>
    <definedName name="sh2kmf_4">#REF!</definedName>
    <definedName name="sh2kmf_5">#REF!</definedName>
    <definedName name="sh2kmf_6">#REF!</definedName>
    <definedName name="sh2kmf_7">#REF!</definedName>
    <definedName name="sh2kmf_8">#REF!</definedName>
    <definedName name="sh2kmf_9">#REF!</definedName>
    <definedName name="sh2kmi_1">#REF!</definedName>
    <definedName name="sh2kmi_2">#REF!</definedName>
    <definedName name="sh2kmi_3">#REF!</definedName>
    <definedName name="sh2kmi_4">#REF!</definedName>
    <definedName name="sh2kmi_5">#REF!</definedName>
    <definedName name="sh2kmi_6">#REF!</definedName>
    <definedName name="sh2kmi_7">#REF!</definedName>
    <definedName name="sh2kmi_8">#REF!</definedName>
    <definedName name="sh2kmi_9">#REF!</definedName>
    <definedName name="sh2l1">#REF!</definedName>
    <definedName name="sh2l2">#REF!</definedName>
    <definedName name="sh2l3">#REF!</definedName>
    <definedName name="sh2l4">#REF!</definedName>
    <definedName name="sh2l5">#REF!</definedName>
    <definedName name="sh2l6">#REF!</definedName>
    <definedName name="sh2l7">#REF!</definedName>
    <definedName name="sh2l8">#REF!</definedName>
    <definedName name="sh2l9">#REF!</definedName>
    <definedName name="sha_1">#REF!</definedName>
    <definedName name="sha_2">#REF!</definedName>
    <definedName name="sha_3">#REF!</definedName>
    <definedName name="sha_4">#REF!</definedName>
    <definedName name="sha_5">#REF!</definedName>
    <definedName name="sha_6">#REF!</definedName>
    <definedName name="sha_7">#REF!</definedName>
    <definedName name="sha_8">#REF!</definedName>
    <definedName name="sha_9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br1">#REF!</definedName>
    <definedName name="shbr2">#REF!</definedName>
    <definedName name="shbr3">#REF!</definedName>
    <definedName name="shbr4">#REF!</definedName>
    <definedName name="shbr5">#REF!</definedName>
    <definedName name="shbr6">#REF!</definedName>
    <definedName name="shbr7">#REF!</definedName>
    <definedName name="shbr8">#REF!</definedName>
    <definedName name="shbr9">#REF!</definedName>
    <definedName name="sheet1" localSheetId="4" hidden="1">#REF!-1 &amp; "." &amp; MAX(1,COUNTA(INDEX(#REF!,MATCH(#REF!-1,#REF!,FALSE)):#REF!))</definedName>
    <definedName name="sheet1" localSheetId="15" hidden="1">#REF!-1 &amp; "." &amp; MAX(1,COUNTA(INDEX(#REF!,MATCH(#REF!-1,#REF!,FALSE)):#REF!))</definedName>
    <definedName name="sheet1" localSheetId="12" hidden="1">#REF!-1 &amp; "." &amp; MAX(1,COUNTA(INDEX(#REF!,MATCH(#REF!-1,#REF!,FALSE)):#REF!))</definedName>
    <definedName name="sheet1" hidden="1">#REF!-1 &amp; "." &amp; MAX(1,COUNTA(INDEX(#REF!,MATCH(#REF!-1,#REF!,FALSE)):#REF!))</definedName>
    <definedName name="shkmf_1">#REF!</definedName>
    <definedName name="shkmf_2">#REF!</definedName>
    <definedName name="shkmf_3">#REF!</definedName>
    <definedName name="shkmf_4">#REF!</definedName>
    <definedName name="shkmf_5">#REF!</definedName>
    <definedName name="shkmf_6">#REF!</definedName>
    <definedName name="shkmf_7">#REF!</definedName>
    <definedName name="shkmf_8">#REF!</definedName>
    <definedName name="shkmf_9">#REF!</definedName>
    <definedName name="shkmi_1">#REF!</definedName>
    <definedName name="shkmi_2">#REF!</definedName>
    <definedName name="shkmi_3">#REF!</definedName>
    <definedName name="shkmi_4">#REF!</definedName>
    <definedName name="shkmi_5">#REF!</definedName>
    <definedName name="shkmi_6">#REF!</definedName>
    <definedName name="shkmi_7">#REF!</definedName>
    <definedName name="shkmi_8">#REF!</definedName>
    <definedName name="shkmi_9">#REF!</definedName>
    <definedName name="SHM_AREA_ALTINHO">#REF!</definedName>
    <definedName name="SHM_AREA_BENEDITO">#REF!</definedName>
    <definedName name="SHM_AREA_BR104SUL">#REF!</definedName>
    <definedName name="SHM_AREA_CANHOTINHO">#REF!</definedName>
    <definedName name="SHM_AREA_CUPIRA1">#REF!</definedName>
    <definedName name="SHM_AREA_CUPIRA2">#REF!</definedName>
    <definedName name="SHM_AREA_GRAVATA">#REF!</definedName>
    <definedName name="SHM_AREA_JUREMA">#REF!</definedName>
    <definedName name="SHM_AREA_PALMARES">#REF!</definedName>
    <definedName name="SHM_AREA_QUIPAPA">#REF!</definedName>
    <definedName name="SHM_AREA_TAQUARITINGA">#REF!</definedName>
    <definedName name="SHM_AREA_TERRA">#REF!</definedName>
    <definedName name="SHMAN_AREA_ALTINHO">#REF!</definedName>
    <definedName name="SHMAN_AREA_BENEDITO">#REF!</definedName>
    <definedName name="SHMAN_AREA_CANHOTINHO">#REF!</definedName>
    <definedName name="SHMAN_AREA_CUPIRA1">#REF!</definedName>
    <definedName name="SHMAN_AREA_CUPIRA2">#REF!</definedName>
    <definedName name="SHMAN_AREA_GRAV">#REF!</definedName>
    <definedName name="SHMAN_AREA_JUREMA">#REF!</definedName>
    <definedName name="SHMAN_AREA_LOMBADA">#REF!</definedName>
    <definedName name="SHMAN_AREA_ONIBUS">#REF!</definedName>
    <definedName name="SHMAN_AREA_PALMARES">#REF!</definedName>
    <definedName name="SHMAN_AREA_PONT">#REF!</definedName>
    <definedName name="SHMAN_AREA_PONTESUL">#REF!</definedName>
    <definedName name="SHMAN_AREA_QUIPAPA">#REF!</definedName>
    <definedName name="SHMAN_AREA_TAQUARI">#REF!</definedName>
    <definedName name="SHMAN_AREA_TERRA">#REF!</definedName>
    <definedName name="SHNM_AREA">#REF!</definedName>
    <definedName name="SHNM_AREA_BR104">#REF!</definedName>
    <definedName name="SHSM_AREA">#REF!</definedName>
    <definedName name="SIH" localSheetId="4">#REF!</definedName>
    <definedName name="SIH">#REF!</definedName>
    <definedName name="SIN">#REF!</definedName>
    <definedName name="SINAL" localSheetId="4">#REF!</definedName>
    <definedName name="SINAL">#REF!</definedName>
    <definedName name="sinalizacao" localSheetId="4">#REF!</definedName>
    <definedName name="sinalizacao">#REF!</definedName>
    <definedName name="Sinalização" localSheetId="4">#REF!</definedName>
    <definedName name="Sinalização">#REF!</definedName>
    <definedName name="sinalizacao_1">#REF!</definedName>
    <definedName name="sinalizacao_2">#REF!</definedName>
    <definedName name="sinalizacao_3">#REF!</definedName>
    <definedName name="sinalizacao_4">#REF!</definedName>
    <definedName name="sinalização_horiz">#REF!</definedName>
    <definedName name="Sinalização293" localSheetId="4">#REF!</definedName>
    <definedName name="Sinalização293">#REF!</definedName>
    <definedName name="sinalização471" localSheetId="4">#REF!</definedName>
    <definedName name="sinalização471">#REF!</definedName>
    <definedName name="sinalizhoriz" localSheetId="4">#REF!</definedName>
    <definedName name="sinalizhoriz">#REF!</definedName>
    <definedName name="sinalizhoriz_13" localSheetId="4">#REF!</definedName>
    <definedName name="sinalizhoriz_13">#REF!</definedName>
    <definedName name="sinalizhoriz_13_19">#REF!</definedName>
    <definedName name="sinalizhoriz_13_23">#REF!</definedName>
    <definedName name="sinalizhoriz_13_25">#REF!</definedName>
    <definedName name="sinalizhoriz_13_26">#REF!</definedName>
    <definedName name="sinalizhoriz_13_33">#REF!</definedName>
    <definedName name="sinalizhoriz_13_9">#REF!</definedName>
    <definedName name="sinalizhoriz_15">#REF!</definedName>
    <definedName name="sinalizhoriz_15_13">#REF!</definedName>
    <definedName name="sinalizhoriz_15_13_19">#REF!</definedName>
    <definedName name="sinalizhoriz_15_13_23">#REF!</definedName>
    <definedName name="sinalizhoriz_15_13_25">#REF!</definedName>
    <definedName name="sinalizhoriz_15_19">#REF!</definedName>
    <definedName name="sinalizhoriz_15_23">#REF!</definedName>
    <definedName name="sinalizhoriz_15_25">#REF!</definedName>
    <definedName name="sinalizhoriz_15_26">#REF!</definedName>
    <definedName name="sinalizhoriz_15_33">#REF!</definedName>
    <definedName name="sinalizhoriz_15_9">#REF!</definedName>
    <definedName name="sinalizhoriz_19">#REF!</definedName>
    <definedName name="sinalizhoriz_23">#REF!</definedName>
    <definedName name="sinalizhoriz_24">#REF!</definedName>
    <definedName name="sinalizhoriz_24_13">#REF!</definedName>
    <definedName name="sinalizhoriz_24_13_19">#REF!</definedName>
    <definedName name="sinalizhoriz_24_13_23">#REF!</definedName>
    <definedName name="sinalizhoriz_24_13_25">#REF!</definedName>
    <definedName name="sinalizhoriz_24_19">#REF!</definedName>
    <definedName name="sinalizhoriz_24_23">#REF!</definedName>
    <definedName name="sinalizhoriz_24_25">#REF!</definedName>
    <definedName name="sinalizhoriz_25">#REF!</definedName>
    <definedName name="sinalizhoriz_26">#REF!</definedName>
    <definedName name="sinalizhoriz_33">#REF!</definedName>
    <definedName name="sinalizhoriz_9">#REF!</definedName>
    <definedName name="SINV_SNV_SUL">#REF!</definedName>
    <definedName name="Sispec00" localSheetId="4">#REF!</definedName>
    <definedName name="Sispec00">#REF!</definedName>
    <definedName name="Sispec98" localSheetId="4">#REF!</definedName>
    <definedName name="Sispec98">#REF!</definedName>
    <definedName name="sit" localSheetId="4">#REF!</definedName>
    <definedName name="sit">#REF!</definedName>
    <definedName name="SIV">#REF!</definedName>
    <definedName name="SJ">#REF!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M">#REF!</definedName>
    <definedName name="sm2br1">#REF!</definedName>
    <definedName name="sm2br2">#REF!</definedName>
    <definedName name="sm2br3">#REF!</definedName>
    <definedName name="sm2br4">#REF!</definedName>
    <definedName name="sm2br5">#REF!</definedName>
    <definedName name="sm2br6">#REF!</definedName>
    <definedName name="sm2br7">#REF!</definedName>
    <definedName name="sm2br8">#REF!</definedName>
    <definedName name="sm2br9">#REF!</definedName>
    <definedName name="sm2c_1">#REF!</definedName>
    <definedName name="sm2c_2">#REF!</definedName>
    <definedName name="sm2c_3">#REF!</definedName>
    <definedName name="sm2c_4">#REF!</definedName>
    <definedName name="sm2c_5">#REF!</definedName>
    <definedName name="sm2c_6">#REF!</definedName>
    <definedName name="sm2c_7">#REF!</definedName>
    <definedName name="sm2c_8">#REF!</definedName>
    <definedName name="sm2c_9">#REF!</definedName>
    <definedName name="sm2d1">#REF!</definedName>
    <definedName name="sm2d2">#REF!</definedName>
    <definedName name="sm2d3">#REF!</definedName>
    <definedName name="sm2d4">#REF!</definedName>
    <definedName name="sm2d5">#REF!</definedName>
    <definedName name="sm2d6">#REF!</definedName>
    <definedName name="sm2d7">#REF!</definedName>
    <definedName name="sm2d8">#REF!</definedName>
    <definedName name="sm2d9">#REF!</definedName>
    <definedName name="sm2kmf_1">#REF!</definedName>
    <definedName name="sm2kmf_2">#REF!</definedName>
    <definedName name="sm2kmf_3">#REF!</definedName>
    <definedName name="sm2kmf_4">#REF!</definedName>
    <definedName name="sm2kmf_5">#REF!</definedName>
    <definedName name="sm2kmf_6">#REF!</definedName>
    <definedName name="sm2kmf_7">#REF!</definedName>
    <definedName name="sm2kmf_8">#REF!</definedName>
    <definedName name="sm2kmf_9">#REF!</definedName>
    <definedName name="sm2kmi_1">#REF!</definedName>
    <definedName name="sm2kmi_2">#REF!</definedName>
    <definedName name="sm2kmi_3">#REF!</definedName>
    <definedName name="sm2kmi_4">#REF!</definedName>
    <definedName name="sm2kmi_5">#REF!</definedName>
    <definedName name="sm2kmi_6">#REF!</definedName>
    <definedName name="sm2kmi_7">#REF!</definedName>
    <definedName name="sm2kmi_8">#REF!</definedName>
    <definedName name="sm2kmi_9">#REF!</definedName>
    <definedName name="sm2l1">#REF!</definedName>
    <definedName name="sm2l2">#REF!</definedName>
    <definedName name="sm2l3">#REF!</definedName>
    <definedName name="sm2l4">#REF!</definedName>
    <definedName name="sm2l5">#REF!</definedName>
    <definedName name="sm2l6">#REF!</definedName>
    <definedName name="sm2l7">#REF!</definedName>
    <definedName name="sm2l8">#REF!</definedName>
    <definedName name="sm2l9">#REF!</definedName>
    <definedName name="smbr1">#REF!</definedName>
    <definedName name="smbr2">#REF!</definedName>
    <definedName name="smbr3">#REF!</definedName>
    <definedName name="smbr4">#REF!</definedName>
    <definedName name="smbr5">#REF!</definedName>
    <definedName name="smbr6">#REF!</definedName>
    <definedName name="smbr7">#REF!</definedName>
    <definedName name="smbr8">#REF!</definedName>
    <definedName name="smbr9">#REF!</definedName>
    <definedName name="smc_1">#REF!</definedName>
    <definedName name="smc_2">#REF!</definedName>
    <definedName name="smc_3">#REF!</definedName>
    <definedName name="smc_4">#REF!</definedName>
    <definedName name="smc_5">#REF!</definedName>
    <definedName name="smc_6">#REF!</definedName>
    <definedName name="smc_7">#REF!</definedName>
    <definedName name="smc_8">#REF!</definedName>
    <definedName name="smc_9">#REF!</definedName>
    <definedName name="smkmf_1">#REF!</definedName>
    <definedName name="smkmf_2">#REF!</definedName>
    <definedName name="smkmf_3">#REF!</definedName>
    <definedName name="smkmf_4">#REF!</definedName>
    <definedName name="smkmf_5">#REF!</definedName>
    <definedName name="smkmf_6">#REF!</definedName>
    <definedName name="smkmf_7">#REF!</definedName>
    <definedName name="smkmf_8">#REF!</definedName>
    <definedName name="smkmf_9">#REF!</definedName>
    <definedName name="smkmi_1">#REF!</definedName>
    <definedName name="smkmi_2">#REF!</definedName>
    <definedName name="smkmi_3">#REF!</definedName>
    <definedName name="smkmi_4">#REF!</definedName>
    <definedName name="smkmi_5">#REF!</definedName>
    <definedName name="smkmi_6">#REF!</definedName>
    <definedName name="smkmi_7">#REF!</definedName>
    <definedName name="smkmi_8">#REF!</definedName>
    <definedName name="smkmi_9">#REF!</definedName>
    <definedName name="SMW">#REF!</definedName>
    <definedName name="SMWA">#REF!</definedName>
    <definedName name="SNV">#REF!</definedName>
    <definedName name="SNV_CURVASUL">#REF!</definedName>
    <definedName name="SNV_DEFENSA">#REF!</definedName>
    <definedName name="SNV_DF_REMOVER_BR408">#REF!</definedName>
    <definedName name="SNV_DF_SUL">#REF!</definedName>
    <definedName name="SNV_HOR_MAN_ALIANCA1">#REF!</definedName>
    <definedName name="SNV_HOR_MAN_ALIANCA2">#REF!</definedName>
    <definedName name="SNV_HOR_MAN_BUENOS">#REF!</definedName>
    <definedName name="SNV_HOR_MAN_ITAQUITINGA">#REF!</definedName>
    <definedName name="SNV_HOR_MAN_LOMBADA">#REF!</definedName>
    <definedName name="SNV_HOR_MAN_ONIBUS">#REF!</definedName>
    <definedName name="SNV_HOR_MAN_PONTES">#REF!</definedName>
    <definedName name="SNV_HOR_MAN_TIMBAUBA">#REF!</definedName>
    <definedName name="SNV_HOR_MAN_TRACUNHAEM">#REF!</definedName>
    <definedName name="SNV_HOR_MAN_VICENCIA">#REF!</definedName>
    <definedName name="SNV_HOR_MEC_ALIANCA1">#REF!</definedName>
    <definedName name="SNV_HOR_MEC_ALIANCA2">#REF!</definedName>
    <definedName name="SNV_HOR_MEC_BR408">#REF!</definedName>
    <definedName name="SNV_HOR_MEC_BUENOS">#REF!</definedName>
    <definedName name="SNV_HOR_MEC_ITAQUITINGA">#REF!</definedName>
    <definedName name="SNV_HOR_MEC_TIMBAUBA">#REF!</definedName>
    <definedName name="SNV_HOR_MEC_TRACUNHAEM">#REF!</definedName>
    <definedName name="SNV_HOR_MEC_VICENCIA">#REF!</definedName>
    <definedName name="SNV_IBIA">#REF!</definedName>
    <definedName name="SNV_PLACA">#REF!</definedName>
    <definedName name="SNV_PORT">#REF!</definedName>
    <definedName name="SNV_PORT_REM">#REF!</definedName>
    <definedName name="SNV_PORT_SEMI">#REF!</definedName>
    <definedName name="SNV_PORT_SEMI_BR104">#REF!</definedName>
    <definedName name="SNV_PORT_SEMI_BR104SUL">#REF!</definedName>
    <definedName name="SNV_SHM_ALTINHO">#REF!</definedName>
    <definedName name="SNV_SHM_BENEDITO">#REF!</definedName>
    <definedName name="SNV_SHM_BR104SUL">#REF!</definedName>
    <definedName name="SNV_SHM_CANHOTINHO">#REF!</definedName>
    <definedName name="SNV_SHM_CUPIRA1">#REF!</definedName>
    <definedName name="SNV_SHM_CUPIRA2">#REF!</definedName>
    <definedName name="SNV_SHM_JUREMA">#REF!</definedName>
    <definedName name="SNV_SHM_PALMARES">#REF!</definedName>
    <definedName name="SNV_SHM_QUIPAPA">#REF!</definedName>
    <definedName name="SNV_SHM_TERRA">#REF!</definedName>
    <definedName name="SNV_SHMAN_ALTINHO">#REF!</definedName>
    <definedName name="SNV_SHMAN_BENEDITO">#REF!</definedName>
    <definedName name="SNV_SHMAN_CANHOTINHO">#REF!</definedName>
    <definedName name="SNV_SHMAN_CUPIRA1">#REF!</definedName>
    <definedName name="SNV_SHMAN_CUPIRA2">#REF!</definedName>
    <definedName name="SNV_SHMAN_GRAV" localSheetId="4">#REF!</definedName>
    <definedName name="SNV_SHMAN_GRAV">#REF!</definedName>
    <definedName name="SNV_SHMAN_GRAVATA">#REF!</definedName>
    <definedName name="SNV_SHMAN_JUREMA">#REF!</definedName>
    <definedName name="SNV_SHMAN_LOMBADA">#REF!</definedName>
    <definedName name="SNV_SHMAN_PALMARES">#REF!</definedName>
    <definedName name="SNV_SHMAN_PAR_ONIB">#REF!</definedName>
    <definedName name="SNV_SHMAN_PONTE">#REF!</definedName>
    <definedName name="SNV_SHMAN_PONTESUL">#REF!</definedName>
    <definedName name="SNV_SHMAN_QUIPAPA">#REF!</definedName>
    <definedName name="SNV_SHMAN_TAQUA">#REF!</definedName>
    <definedName name="SNV_SHMAN_TERRA">#REF!</definedName>
    <definedName name="SNV_SHNM">#REF!</definedName>
    <definedName name="SNV_SHNM_BR104">#REF!</definedName>
    <definedName name="SNV_SHSM">#REF!</definedName>
    <definedName name="SNV_SV_BR408">#REF!</definedName>
    <definedName name="SNV_TACHA_ALIANCA1">#REF!</definedName>
    <definedName name="SNV_TACHA_ALIANCA2">#REF!</definedName>
    <definedName name="SNV_TACHA_ALTINHO">#REF!</definedName>
    <definedName name="SNV_TACHA_BENEDITO">#REF!</definedName>
    <definedName name="SNV_TACHA_BR104SUL">#REF!</definedName>
    <definedName name="SNV_TACHA_BR408">#REF!</definedName>
    <definedName name="SNV_TACHA_BUENOS">#REF!</definedName>
    <definedName name="SNV_TACHA_CANHOTINHO">#REF!</definedName>
    <definedName name="SNV_TACHA_CUPIRA1">#REF!</definedName>
    <definedName name="SNV_TACHA_CUPIRA2">#REF!</definedName>
    <definedName name="SNV_TACHA_ITAQUI">#REF!</definedName>
    <definedName name="SNV_TACHA_PALMARES">#REF!</definedName>
    <definedName name="SNV_TACHA_PANELAS">#REF!</definedName>
    <definedName name="SNV_TACHA_QUIPAPA">#REF!</definedName>
    <definedName name="SNV_TACHA_TERRA">#REF!</definedName>
    <definedName name="SNV_TACHA_TIMBAUBA">#REF!</definedName>
    <definedName name="SNV_TACHA_TRACUNHAEM">#REF!</definedName>
    <definedName name="SNV_TACHA_VICENCIA">#REF!</definedName>
    <definedName name="SNV_TAQUA">#REF!</definedName>
    <definedName name="SOLO">#REF!</definedName>
    <definedName name="SoluçãoIntervençãoFuncional" localSheetId="4">#REF!</definedName>
    <definedName name="SoluçãoIntervençãoFuncional">#REF!</definedName>
    <definedName name="Soluções_3ªF">OFFSET(#REF!,MATCH("3ª FAIXA",#REF!,0),0,MATCH("ACOSTAMENTO",#REF!,0)-MATCH("3ª FAIXA",#REF!,0),1)</definedName>
    <definedName name="Soluções_Acost">OFFSET(#REF!,MATCH("ACOSTAMENTO",#REF!,0),0,MATCH("DRENAGEM SUPERFICIAL",#REF!,0)-MATCH("ACOSTAMENTO",#REF!,0),1)</definedName>
    <definedName name="Soluções_Pista">OFFSET(#REF!,MATCH("PISTA ROLAMENTO",#REF!,0),0,MATCH("3ª FAIXA",#REF!,0)-MATCH("PISTA ROLAMENTO",#REF!,0),1)</definedName>
    <definedName name="solver_adj" hidden="1">#REF!,#REF!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3</definedName>
    <definedName name="solver_rel2" hidden="1">3</definedName>
    <definedName name="solver_rhs1" hidden="1">0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MA1">#REF!</definedName>
    <definedName name="SOMA2">#REF!</definedName>
    <definedName name="SOMA3">#REF!</definedName>
    <definedName name="SOMA4">#REF!</definedName>
    <definedName name="SOMA5">#REF!</definedName>
    <definedName name="SomaMedAtual" localSheetId="4">SUM(IF(#REF!=#REF!,IF(#REF!=#REF!,#REF!)))</definedName>
    <definedName name="SomaMedAtual">SUM(IF(#REF!=#REF!,IF(#REF!=#REF!,#REF!)))</definedName>
    <definedName name="souza">#REF!</definedName>
    <definedName name="spsl1">#REF!</definedName>
    <definedName name="spsl2">#REF!</definedName>
    <definedName name="srergs">#REF!</definedName>
    <definedName name="srergs_13">#REF!</definedName>
    <definedName name="srergs_26">#REF!</definedName>
    <definedName name="srergs_33">#REF!</definedName>
    <definedName name="srergs_5">#REF!</definedName>
    <definedName name="srergs_6">#REF!</definedName>
    <definedName name="srergs_7">#REF!</definedName>
    <definedName name="srergs_8">#REF!</definedName>
    <definedName name="srergs_9">#REF!</definedName>
    <definedName name="SRERS">#REF!</definedName>
    <definedName name="srsdgqge" localSheetId="4">#REF!</definedName>
    <definedName name="srsdgqge">#REF!</definedName>
    <definedName name="SRV" localSheetId="4" hidden="1">#REF!</definedName>
    <definedName name="SRV" hidden="1">#REF!</definedName>
    <definedName name="SS" localSheetId="4" hidden="1">#REF!</definedName>
    <definedName name="SS" hidden="1">#REF!</definedName>
    <definedName name="SSS" localSheetId="4" hidden="1">{#N/A,#N/A,FALSE,"MO (2)"}</definedName>
    <definedName name="SSS" localSheetId="6" hidden="1">{#N/A,#N/A,FALSE,"MO (2)"}</definedName>
    <definedName name="SSS" hidden="1">{#N/A,#N/A,FALSE,"MO (2)"}</definedName>
    <definedName name="sssa">#N/A</definedName>
    <definedName name="sssd">#N/A</definedName>
    <definedName name="ssss">#N/A</definedName>
    <definedName name="ssssa">#REF!</definedName>
    <definedName name="sssss">#N/A</definedName>
    <definedName name="ssssss" localSheetId="4" hidden="1">{#N/A,#N/A,FALSE,"MO (2)"}</definedName>
    <definedName name="ssssss" localSheetId="6" hidden="1">{#N/A,#N/A,FALSE,"MO (2)"}</definedName>
    <definedName name="ssssss" hidden="1">{#N/A,#N/A,FALSE,"MO (2)"}</definedName>
    <definedName name="sssssssssssssssssssss" localSheetId="4" hidden="1">{#N/A,#N/A,TRUE,"Plan1"}</definedName>
    <definedName name="sssssssssssssssssssss" localSheetId="6" hidden="1">{#N/A,#N/A,TRUE,"Plan1"}</definedName>
    <definedName name="sssssssssssssssssssss" hidden="1">{#N/A,#N/A,TRUE,"Plan1"}</definedName>
    <definedName name="ST">#REF!</definedName>
    <definedName name="Status">#REF!</definedName>
    <definedName name="STR" localSheetId="4">#REF!</definedName>
    <definedName name="STR">#REF!</definedName>
    <definedName name="sub" localSheetId="4">#REF!</definedName>
    <definedName name="sub">#REF!</definedName>
    <definedName name="Sub__trecho" localSheetId="4">#REF!</definedName>
    <definedName name="Sub__trecho">#REF!</definedName>
    <definedName name="SUB_35">#REF!</definedName>
    <definedName name="SUB_TRECHO">#REF!</definedName>
    <definedName name="Subestação">#REF!</definedName>
    <definedName name="SUBSTRATO_P">#REF!</definedName>
    <definedName name="SUBSTRATO_SV_BR408">#REF!</definedName>
    <definedName name="Subt" localSheetId="4">#REF!</definedName>
    <definedName name="Subt">#REF!</definedName>
    <definedName name="SUBT_1" localSheetId="4">#REF!</definedName>
    <definedName name="SUBT_1">#REF!</definedName>
    <definedName name="SUBT1" localSheetId="4">#REF!</definedName>
    <definedName name="SUBT1">#REF!</definedName>
    <definedName name="SUBTOT" localSheetId="4">#REF!</definedName>
    <definedName name="SUBTOT">#REF!</definedName>
    <definedName name="Subtrecho" localSheetId="4">#REF!</definedName>
    <definedName name="Subtrecho">#REF!</definedName>
    <definedName name="subtrecho_10">#REF!</definedName>
    <definedName name="subtrecho_13">#REF!</definedName>
    <definedName name="subtrecho_26">#REF!</definedName>
    <definedName name="subtrecho_33">#REF!</definedName>
    <definedName name="subtrecho_42">#REF!</definedName>
    <definedName name="subtrecho_5">#REF!</definedName>
    <definedName name="subtrecho_6">#REF!</definedName>
    <definedName name="subtrecho_7">#REF!</definedName>
    <definedName name="subtrecho_8">#REF!</definedName>
    <definedName name="subtrecho_9">#REF!</definedName>
    <definedName name="SUBTRECHO1">#REF!</definedName>
    <definedName name="subtrecho1_13">#REF!</definedName>
    <definedName name="subtrecho1_13_1">#REF!</definedName>
    <definedName name="subtrecho1_13_13">#REF!</definedName>
    <definedName name="subtrecho1_13_19">#REF!</definedName>
    <definedName name="subtrecho1_13_23">#REF!</definedName>
    <definedName name="subtrecho1_13_25">#REF!</definedName>
    <definedName name="subtrecho1_13_26">#REF!</definedName>
    <definedName name="subtrecho1_13_33">#REF!</definedName>
    <definedName name="subtrecho1_13_5">#REF!</definedName>
    <definedName name="subtrecho1_13_6">#REF!</definedName>
    <definedName name="subtrecho1_13_7">#REF!</definedName>
    <definedName name="subtrecho1_13_8">#REF!</definedName>
    <definedName name="subtrecho1_13_9">#REF!</definedName>
    <definedName name="subtrecho1_19">#REF!</definedName>
    <definedName name="subtrecho1_23">#REF!</definedName>
    <definedName name="subtrecho1_24">#REF!</definedName>
    <definedName name="subtrecho1_24_13">#REF!</definedName>
    <definedName name="subtrecho1_24_13_1">#REF!</definedName>
    <definedName name="subtrecho1_24_13_13">#REF!</definedName>
    <definedName name="subtrecho1_24_13_19">#REF!</definedName>
    <definedName name="subtrecho1_24_13_23">#REF!</definedName>
    <definedName name="subtrecho1_24_13_25">#REF!</definedName>
    <definedName name="subtrecho1_24_13_26">#REF!</definedName>
    <definedName name="subtrecho1_24_13_33">#REF!</definedName>
    <definedName name="subtrecho1_24_13_5">#REF!</definedName>
    <definedName name="subtrecho1_24_13_6">#REF!</definedName>
    <definedName name="subtrecho1_24_13_7">#REF!</definedName>
    <definedName name="subtrecho1_24_13_8">#REF!</definedName>
    <definedName name="subtrecho1_24_13_9">#REF!</definedName>
    <definedName name="subtrecho1_24_19">#REF!</definedName>
    <definedName name="subtrecho1_24_23">#REF!</definedName>
    <definedName name="subtrecho1_24_25">#REF!</definedName>
    <definedName name="subtrecho1_24_26">#REF!</definedName>
    <definedName name="subtrecho1_24_33">#REF!</definedName>
    <definedName name="subtrecho1_24_5">#REF!</definedName>
    <definedName name="subtrecho1_24_6">#REF!</definedName>
    <definedName name="subtrecho1_24_7">#REF!</definedName>
    <definedName name="subtrecho1_24_8">#REF!</definedName>
    <definedName name="subtrecho1_24_9">#REF!</definedName>
    <definedName name="subtrecho1_25">#REF!</definedName>
    <definedName name="subtrecho1_26">#REF!</definedName>
    <definedName name="subtrecho1_33">#REF!</definedName>
    <definedName name="subtrecho1_5">#REF!</definedName>
    <definedName name="subtrecho1_6">#REF!</definedName>
    <definedName name="subtrecho1_7">#REF!</definedName>
    <definedName name="subtrecho1_8">#REF!</definedName>
    <definedName name="subtrecho1_9">#REF!</definedName>
    <definedName name="subtrecho1a">#REF!</definedName>
    <definedName name="subtrecho1b">#REF!</definedName>
    <definedName name="SUBTRECHO2" localSheetId="4">#REF!</definedName>
    <definedName name="SUBTRECHO2">#REF!</definedName>
    <definedName name="SUBTRECHO2_13">#REF!</definedName>
    <definedName name="SUBTRECHO2_19">#REF!</definedName>
    <definedName name="SUBTRECHO2_23">#REF!</definedName>
    <definedName name="SUBTRECHO2_25">#REF!</definedName>
    <definedName name="SUBTRECHO2_26">#REF!</definedName>
    <definedName name="SUBTRECHO2_33">#REF!</definedName>
    <definedName name="SUBTRECHO2_5">#REF!</definedName>
    <definedName name="SUBTRECHO2_6">#REF!</definedName>
    <definedName name="SUBTRECHO2_7">#REF!</definedName>
    <definedName name="SUBTRECHO2_8">#REF!</definedName>
    <definedName name="SUBTRECHO2_9">#REF!</definedName>
    <definedName name="SUMMERY">#REF!</definedName>
    <definedName name="SUMMERYY">#REF!</definedName>
    <definedName name="SUP_MAR94">#REF!</definedName>
    <definedName name="SUP_SV_QTDE">#REF!</definedName>
    <definedName name="SUP_SV_TIPO_BR408">#REF!</definedName>
    <definedName name="super">#REF!</definedName>
    <definedName name="superint" localSheetId="4">#REF!</definedName>
    <definedName name="superint">#REF!</definedName>
    <definedName name="SUPERINTENDÊNCIA_REGIONAL_NO_ESTADO_DO_RIO_GRANDE_DO_SUL">#REF!</definedName>
    <definedName name="superstrutura" localSheetId="4">#REF!</definedName>
    <definedName name="superstrutura">#REF!</definedName>
    <definedName name="superstrutura_1" localSheetId="4">#REF!</definedName>
    <definedName name="superstrutura_1">#REF!</definedName>
    <definedName name="superstrutura_2" localSheetId="4">#REF!</definedName>
    <definedName name="superstrutura_2">#REF!</definedName>
    <definedName name="superstrutura_3">#REF!</definedName>
    <definedName name="superstrutura_4">#REF!</definedName>
    <definedName name="SV">#REF!</definedName>
    <definedName name="SV_AREA">#REF!</definedName>
    <definedName name="SV_AREA_SUL">#REF!</definedName>
    <definedName name="SV_PELICULA">#REF!</definedName>
    <definedName name="SV_PELICULA_SUL">#REF!</definedName>
    <definedName name="SV_PESO_SUP_MT">#REF!</definedName>
    <definedName name="SV_SNV">#REF!</definedName>
    <definedName name="SV_SNV_SUL">#REF!</definedName>
    <definedName name="SV_SUBSTRATO">#REF!</definedName>
    <definedName name="SV_SUBSTRATO_SUL">#REF!</definedName>
    <definedName name="SV_SUP_MAT">#REF!</definedName>
    <definedName name="SV_SUP_QTDE_SUL">#REF!</definedName>
    <definedName name="SV_SUP_QTE">#REF!</definedName>
    <definedName name="SV_SUP_QUANT_SUL">#REF!</definedName>
    <definedName name="SV_SUP_TIPO">#REF!</definedName>
    <definedName name="SV_SUP_TIPO_SUL">#REF!</definedName>
    <definedName name="SV_SUPORTE_TIPO_SUL">#REF!</definedName>
    <definedName name="synthese" localSheetId="4" hidden="1">{"tbl1",#N/A,FALSE,"regul";"tbl2",#N/A,FALSE,"regul"}</definedName>
    <definedName name="synthese" localSheetId="6" hidden="1">{"tbl1",#N/A,FALSE,"regul";"tbl2",#N/A,FALSE,"regul"}</definedName>
    <definedName name="synthese" hidden="1">{"tbl1",#N/A,FALSE,"regul";"tbl2",#N/A,FALSE,"regul"}</definedName>
    <definedName name="t" hidden="1">#REF!</definedName>
    <definedName name="T_25" localSheetId="4">' Canteiro'!T_25</definedName>
    <definedName name="T_25" localSheetId="6">'Adm Local'!T_25</definedName>
    <definedName name="T_25">[0]!T_25</definedName>
    <definedName name="T_501">#N/A</definedName>
    <definedName name="T_501_1" localSheetId="4">#REF!</definedName>
    <definedName name="T_501_1">#REF!</definedName>
    <definedName name="T_511">#N/A</definedName>
    <definedName name="T_511_1" localSheetId="4">#REF!</definedName>
    <definedName name="T_511_1">#REF!</definedName>
    <definedName name="T_602">#N/A</definedName>
    <definedName name="T_602_1">#REF!</definedName>
    <definedName name="T_603">#N/A</definedName>
    <definedName name="T_603_1">#REF!</definedName>
    <definedName name="T_604">#N/A</definedName>
    <definedName name="T_604_1">#REF!</definedName>
    <definedName name="T_605">#N/A</definedName>
    <definedName name="T_605_1">#REF!</definedName>
    <definedName name="T_607">#N/A</definedName>
    <definedName name="T_607_1">#REF!</definedName>
    <definedName name="T_701">#N/A</definedName>
    <definedName name="T_701_1">#REF!</definedName>
    <definedName name="T_702">#N/A</definedName>
    <definedName name="T_702_1">#REF!</definedName>
    <definedName name="t_areiacs">#REF!</definedName>
    <definedName name="t_britarp">#REF!</definedName>
    <definedName name="t_caminhãobasc">#REF!</definedName>
    <definedName name="t_caminhãocarr">#REF!</definedName>
    <definedName name="t_capafria">#REF!</definedName>
    <definedName name="t_ccf">#REF!</definedName>
    <definedName name="t_correção">#REF!</definedName>
    <definedName name="t_especialbasc">#REF!</definedName>
    <definedName name="t_gc">#REF!</definedName>
    <definedName name="t_grama">#REF!</definedName>
    <definedName name="t_lama_asf_fina_areia">#REF!</definedName>
    <definedName name="t_lama_asf_fina_pó">#REF!</definedName>
    <definedName name="t_massarp">#REF!</definedName>
    <definedName name="T_MF">#REF!</definedName>
    <definedName name="T_MOB">#REF!</definedName>
    <definedName name="t_Pavimento">0.05</definedName>
    <definedName name="t_pedraarrumada">#REF!</definedName>
    <definedName name="t_pedrajog">#REF!</definedName>
    <definedName name="t_recompmec">#REF!</definedName>
    <definedName name="t_tapaburaco">#REF!</definedName>
    <definedName name="t_tapaburacoq">#REF!</definedName>
    <definedName name="t_tsd">#REF!</definedName>
    <definedName name="TA">#REF!</definedName>
    <definedName name="tab">#REF!</definedName>
    <definedName name="tab_mancal">#REF!</definedName>
    <definedName name="Tab_Serv.">#REF!</definedName>
    <definedName name="Tab_Serviços">#REF!</definedName>
    <definedName name="TABEFET">#REF!</definedName>
    <definedName name="TABELA">#REF!</definedName>
    <definedName name="TABELA01">#REF!</definedName>
    <definedName name="TABELA02">#REF!</definedName>
    <definedName name="tabela03">#REF!</definedName>
    <definedName name="tabela2">#REF!</definedName>
    <definedName name="TabelaConsol">#REF!</definedName>
    <definedName name="tabelaDenominação">#REF!</definedName>
    <definedName name="TabelaDistribuiçãoDeMassas">#REF!</definedName>
    <definedName name="tabelafinal">#REF!</definedName>
    <definedName name="TabelaSicro">#REF!</definedName>
    <definedName name="TabImport">#REF!</definedName>
    <definedName name="TableName">"Dummy"</definedName>
    <definedName name="TABMAT">#REF!</definedName>
    <definedName name="TABMAX">#REF!</definedName>
    <definedName name="TABMIN">#REF!</definedName>
    <definedName name="TabPer">#REF!</definedName>
    <definedName name="TABREC">#REF!</definedName>
    <definedName name="tabserv">#REF!</definedName>
    <definedName name="TABUA">#REF!</definedName>
    <definedName name="TabUF">#REF!</definedName>
    <definedName name="tacha">#REF!</definedName>
    <definedName name="TACHA_BI_ALIANCA1">#REF!</definedName>
    <definedName name="TACHA_BI_ALIANCA2">#REF!</definedName>
    <definedName name="TACHA_BI_ALTINHO">#REF!</definedName>
    <definedName name="TACHA_BI_BENEDITO">#REF!</definedName>
    <definedName name="TACHA_BI_BR104SUL">#REF!</definedName>
    <definedName name="TACHA_BI_BR408">#REF!</definedName>
    <definedName name="TACHA_BI_BUENOS">#REF!</definedName>
    <definedName name="TACHA_BI_CANHOTINHO">#REF!</definedName>
    <definedName name="TACHA_BI_CUPIRA1">#REF!</definedName>
    <definedName name="TACHA_BI_CUPIRA2">#REF!</definedName>
    <definedName name="TACHA_BI_ITAQUI">#REF!</definedName>
    <definedName name="TACHA_BI_PALMARES">#REF!</definedName>
    <definedName name="TACHA_BI_PANELAS">#REF!</definedName>
    <definedName name="TACHA_BI_QUIPAPA">#REF!</definedName>
    <definedName name="TACHA_BI_TERRA">#REF!</definedName>
    <definedName name="TACHA_BI_TIMBAUBA">#REF!</definedName>
    <definedName name="TACHA_BI_TRACUNHAEM">#REF!</definedName>
    <definedName name="TACHA_BI_VICENCIA">#REF!</definedName>
    <definedName name="tacha_bid">#REF!</definedName>
    <definedName name="Tacha_Existente" localSheetId="4">#REF!</definedName>
    <definedName name="Tacha_Existente">#REF!</definedName>
    <definedName name="Tacha_Implantação" localSheetId="4">#REF!</definedName>
    <definedName name="Tacha_Implantação">#REF!</definedName>
    <definedName name="TACHA_ITEM" localSheetId="4">#REF!</definedName>
    <definedName name="TACHA_ITEM">#REF!</definedName>
    <definedName name="tacha_mono" localSheetId="4">#REF!</definedName>
    <definedName name="tacha_mono">#REF!</definedName>
    <definedName name="TACHA_MONO_ALIANCA1">#REF!</definedName>
    <definedName name="TACHA_MONO_ALIANCA2">#REF!</definedName>
    <definedName name="TACHA_MONO_ALTINHO">#REF!</definedName>
    <definedName name="TACHA_MONO_BENEDITO">#REF!</definedName>
    <definedName name="TACHA_MONO_BUENOS">#REF!</definedName>
    <definedName name="TACHA_MONO_CANHOTINHO">#REF!</definedName>
    <definedName name="TACHA_MONO_CUPIRA1">#REF!</definedName>
    <definedName name="TACHA_MONO_CUPIRA2">#REF!</definedName>
    <definedName name="TACHA_MONO_ITAQUI">#REF!</definedName>
    <definedName name="TACHA_MONO_PALMARES">#REF!</definedName>
    <definedName name="TACHA_MONO_PANELAS">#REF!</definedName>
    <definedName name="TACHA_MONO_QUIPAPA">#REF!</definedName>
    <definedName name="TACHA_MONO_TERRA">#REF!</definedName>
    <definedName name="TACHA_MONO_TIMBAUBA">#REF!</definedName>
    <definedName name="TACHA_MONO_TRACUNHAEM">#REF!</definedName>
    <definedName name="TACHA_MONO_VICENCIA">#REF!</definedName>
    <definedName name="TACHA_PNV" localSheetId="4">#REF!</definedName>
    <definedName name="TACHA_PNV">#REF!</definedName>
    <definedName name="TACHA_QTDE" localSheetId="4">#REF!</definedName>
    <definedName name="TACHA_QTDE">#REF!</definedName>
    <definedName name="TACHA_RODOVIA" localSheetId="4">#REF!</definedName>
    <definedName name="TACHA_RODOVIA">#REF!</definedName>
    <definedName name="tachabi" localSheetId="4">#REF!</definedName>
    <definedName name="tachabi">#REF!</definedName>
    <definedName name="tachabi_13" localSheetId="4">#REF!</definedName>
    <definedName name="tachabi_13">#REF!</definedName>
    <definedName name="tachabi_13_19" localSheetId="4">#REF!</definedName>
    <definedName name="tachabi_13_19">#REF!</definedName>
    <definedName name="tachabi_13_23" localSheetId="4">#REF!</definedName>
    <definedName name="tachabi_13_23">#REF!</definedName>
    <definedName name="tachabi_13_25">#REF!</definedName>
    <definedName name="tachabi_15">#REF!</definedName>
    <definedName name="tachabi_15_13">#REF!</definedName>
    <definedName name="tachabi_15_13_19">#REF!</definedName>
    <definedName name="tachabi_15_13_23">#REF!</definedName>
    <definedName name="tachabi_15_13_25">#REF!</definedName>
    <definedName name="tachabi_15_19">#REF!</definedName>
    <definedName name="tachabi_15_23">#REF!</definedName>
    <definedName name="tachabi_15_25">#REF!</definedName>
    <definedName name="tachabi_19">#REF!</definedName>
    <definedName name="tachabi_23">#REF!</definedName>
    <definedName name="tachabi_24">#REF!</definedName>
    <definedName name="tachabi_24_13">#REF!</definedName>
    <definedName name="tachabi_24_13_19">#REF!</definedName>
    <definedName name="tachabi_24_13_23">#REF!</definedName>
    <definedName name="tachabi_24_13_25">#REF!</definedName>
    <definedName name="tachabi_24_19">#REF!</definedName>
    <definedName name="tachabi_24_23">#REF!</definedName>
    <definedName name="tachabi_24_25">#REF!</definedName>
    <definedName name="tachabi_25">#REF!</definedName>
    <definedName name="tachamono">#REF!</definedName>
    <definedName name="tachamono_13">#REF!</definedName>
    <definedName name="tachamono_13_19">#REF!</definedName>
    <definedName name="tachamono_13_23">#REF!</definedName>
    <definedName name="tachamono_13_25">#REF!</definedName>
    <definedName name="tachamono_15">#REF!</definedName>
    <definedName name="tachamono_15_13">#REF!</definedName>
    <definedName name="tachamono_15_13_19">#REF!</definedName>
    <definedName name="tachamono_15_13_23">#REF!</definedName>
    <definedName name="tachamono_15_13_25">#REF!</definedName>
    <definedName name="tachamono_15_19">#REF!</definedName>
    <definedName name="tachamono_15_23">#REF!</definedName>
    <definedName name="tachamono_15_25">#REF!</definedName>
    <definedName name="tachamono_19">#REF!</definedName>
    <definedName name="tachamono_23">#REF!</definedName>
    <definedName name="tachamono_24">#REF!</definedName>
    <definedName name="tachamono_24_13">#REF!</definedName>
    <definedName name="tachamono_24_13_19">#REF!</definedName>
    <definedName name="tachamono_24_13_23">#REF!</definedName>
    <definedName name="tachamono_24_13_25">#REF!</definedName>
    <definedName name="tachamono_24_19">#REF!</definedName>
    <definedName name="tachamono_24_23">#REF!</definedName>
    <definedName name="tachamono_24_25">#REF!</definedName>
    <definedName name="tachamono_25">#REF!</definedName>
    <definedName name="tachão_bid">#REF!</definedName>
    <definedName name="tachão_mono">#REF!</definedName>
    <definedName name="tachãobi">#REF!</definedName>
    <definedName name="tachãobi_13">#REF!</definedName>
    <definedName name="tachãobi_13_19">#REF!</definedName>
    <definedName name="tachãobi_13_23">#REF!</definedName>
    <definedName name="tachãobi_13_25">#REF!</definedName>
    <definedName name="tachãobi_15">#REF!</definedName>
    <definedName name="tachãobi_15_13">#REF!</definedName>
    <definedName name="tachãobi_15_13_19">#REF!</definedName>
    <definedName name="tachãobi_15_13_23">#REF!</definedName>
    <definedName name="tachãobi_15_13_25">#REF!</definedName>
    <definedName name="tachãobi_15_19">#REF!</definedName>
    <definedName name="tachãobi_15_23">#REF!</definedName>
    <definedName name="tachãobi_15_25">#REF!</definedName>
    <definedName name="tachãobi_19">#REF!</definedName>
    <definedName name="tachãobi_23">#REF!</definedName>
    <definedName name="tachãobi_24">#REF!</definedName>
    <definedName name="tachãobi_24_13">#REF!</definedName>
    <definedName name="tachãobi_24_13_19">#REF!</definedName>
    <definedName name="tachãobi_24_13_23">#REF!</definedName>
    <definedName name="tachãobi_24_13_25">#REF!</definedName>
    <definedName name="tachãobi_24_19">#REF!</definedName>
    <definedName name="tachãobi_24_23">#REF!</definedName>
    <definedName name="tachãobi_24_25">#REF!</definedName>
    <definedName name="tachãobi_25">#REF!</definedName>
    <definedName name="tachãomono">#REF!</definedName>
    <definedName name="tachãomono_13">#REF!</definedName>
    <definedName name="tachãomono_13_19">#REF!</definedName>
    <definedName name="tachãomono_13_23">#REF!</definedName>
    <definedName name="tachãomono_13_25">#REF!</definedName>
    <definedName name="tachãomono_15">#REF!</definedName>
    <definedName name="tachãomono_15_13">#REF!</definedName>
    <definedName name="tachãomono_15_13_19">#REF!</definedName>
    <definedName name="tachãomono_15_13_23">#REF!</definedName>
    <definedName name="tachãomono_15_13_25">#REF!</definedName>
    <definedName name="tachãomono_15_19">#REF!</definedName>
    <definedName name="tachãomono_15_23">#REF!</definedName>
    <definedName name="tachãomono_15_25">#REF!</definedName>
    <definedName name="tachãomono_19">#REF!</definedName>
    <definedName name="tachãomono_23">#REF!</definedName>
    <definedName name="tachãomono_24">#REF!</definedName>
    <definedName name="tachãomono_24_13">#REF!</definedName>
    <definedName name="tachãomono_24_13_19">#REF!</definedName>
    <definedName name="tachãomono_24_13_23">#REF!</definedName>
    <definedName name="tachãomono_24_13_25">#REF!</definedName>
    <definedName name="tachãomono_24_19">#REF!</definedName>
    <definedName name="tachãomono_24_23">#REF!</definedName>
    <definedName name="tachãomono_24_25">#REF!</definedName>
    <definedName name="tachãomono_25">#REF!</definedName>
    <definedName name="Tachas" localSheetId="4" hidden="1">{#N/A,#N/A,TRUE,"Plan1"}</definedName>
    <definedName name="Tachas" localSheetId="6" hidden="1">{#N/A,#N/A,TRUE,"Plan1"}</definedName>
    <definedName name="Tachas" hidden="1">{#N/A,#N/A,TRUE,"Plan1"}</definedName>
    <definedName name="Tag_Carga">#REF!</definedName>
    <definedName name="Tag_CCM">#REF!</definedName>
    <definedName name="TAM">#REF!</definedName>
    <definedName name="tapa_buraco">#REF!</definedName>
    <definedName name="tapafim">#REF!</definedName>
    <definedName name="tapaini">#REF!</definedName>
    <definedName name="tapbur">#REF!</definedName>
    <definedName name="tapbur_13">#REF!</definedName>
    <definedName name="tapbur_13_19">#REF!</definedName>
    <definedName name="tapbur_13_23">#REF!</definedName>
    <definedName name="tapbur_13_25">#REF!</definedName>
    <definedName name="tapbur_15">#REF!</definedName>
    <definedName name="tapbur_15_13">#REF!</definedName>
    <definedName name="tapbur_15_13_19">#REF!</definedName>
    <definedName name="tapbur_15_13_23">#REF!</definedName>
    <definedName name="tapbur_15_13_25">#REF!</definedName>
    <definedName name="tapbur_15_19">#REF!</definedName>
    <definedName name="tapbur_15_23">#REF!</definedName>
    <definedName name="tapbur_15_25">#REF!</definedName>
    <definedName name="tapbur_19">#REF!</definedName>
    <definedName name="tapbur_23">#REF!</definedName>
    <definedName name="tapbur_24">#REF!</definedName>
    <definedName name="tapbur_24_13">#REF!</definedName>
    <definedName name="tapbur_24_13_19">#REF!</definedName>
    <definedName name="tapbur_24_13_23">#REF!</definedName>
    <definedName name="tapbur_24_13_25">#REF!</definedName>
    <definedName name="tapbur_24_19">#REF!</definedName>
    <definedName name="tapbur_24_23">#REF!</definedName>
    <definedName name="tapbur_24_25">#REF!</definedName>
    <definedName name="tapbur_25">#REF!</definedName>
    <definedName name="Taxa_Bloco">120*(Vol_BlocoE1+Vol_BlocE2+Vol_BlocoProt)</definedName>
    <definedName name="taxa_cap" localSheetId="4">#REF!</definedName>
    <definedName name="taxa_cap">#REF!</definedName>
    <definedName name="Taxa_Pilar">Vol_PIlar*200</definedName>
    <definedName name="Taxa_Travessa">Vol_Travessa*150</definedName>
    <definedName name="TaxaJuros" localSheetId="4">#REF!</definedName>
    <definedName name="TaxaJuros">#REF!</definedName>
    <definedName name="TB" localSheetId="4">#REF!</definedName>
    <definedName name="TB">#REF!</definedName>
    <definedName name="TB_1">#REF!</definedName>
    <definedName name="TB_LVC">#REF!</definedName>
    <definedName name="TB110PI">#REF!</definedName>
    <definedName name="TB110R">#REF!</definedName>
    <definedName name="tb2kmf_1">#REF!</definedName>
    <definedName name="tb2kmf_2">#REF!</definedName>
    <definedName name="tb2kmf_3">#REF!</definedName>
    <definedName name="tb2kmf_4">#REF!</definedName>
    <definedName name="tb2kmf_5">#REF!</definedName>
    <definedName name="tb2kmf_6">#REF!</definedName>
    <definedName name="tb2kmf_7">#REF!</definedName>
    <definedName name="tb2kmf_8">#REF!</definedName>
    <definedName name="tb2kmf_9">#REF!</definedName>
    <definedName name="tb2kmi_1">#REF!</definedName>
    <definedName name="tb2kmi_2">#REF!</definedName>
    <definedName name="tb2kmi_3">#REF!</definedName>
    <definedName name="tb2kmi_4">#REF!</definedName>
    <definedName name="tb2kmi_5">#REF!</definedName>
    <definedName name="tb2kmi_6">#REF!</definedName>
    <definedName name="tb2kmi_7">#REF!</definedName>
    <definedName name="tb2kmi_8">#REF!</definedName>
    <definedName name="tb2kmi_9">#REF!</definedName>
    <definedName name="tb2v_1">#REF!</definedName>
    <definedName name="tb2v_2">#REF!</definedName>
    <definedName name="tb2v_3">#REF!</definedName>
    <definedName name="tb2v_4">#REF!</definedName>
    <definedName name="tb2v_5">#REF!</definedName>
    <definedName name="tb2v_6">#REF!</definedName>
    <definedName name="tb2v_7">#REF!</definedName>
    <definedName name="tb2v_8">#REF!</definedName>
    <definedName name="tb2v_9">#REF!</definedName>
    <definedName name="TB316PI">#REF!</definedName>
    <definedName name="TB316R">#REF!</definedName>
    <definedName name="TB423PI">#REF!</definedName>
    <definedName name="TB423R">#REF!</definedName>
    <definedName name="TBA">#REF!</definedName>
    <definedName name="TBF">#REF!</definedName>
    <definedName name="tbf2br1">#REF!</definedName>
    <definedName name="tbf2br2">#REF!</definedName>
    <definedName name="tbf2br3">#REF!</definedName>
    <definedName name="tbf2br4">#REF!</definedName>
    <definedName name="tbf2br5">#REF!</definedName>
    <definedName name="tbf2br6">#REF!</definedName>
    <definedName name="tbf2br7">#REF!</definedName>
    <definedName name="tbf2br8">#REF!</definedName>
    <definedName name="tbf2br9">#REF!</definedName>
    <definedName name="tbf2d1">#REF!</definedName>
    <definedName name="tbf2d2">#REF!</definedName>
    <definedName name="tbf2d3">#REF!</definedName>
    <definedName name="tbf2d4">#REF!</definedName>
    <definedName name="tbf2d5">#REF!</definedName>
    <definedName name="tbf2d6">#REF!</definedName>
    <definedName name="tbf2d7">#REF!</definedName>
    <definedName name="tbf2d8">#REF!</definedName>
    <definedName name="tbf2d9">#REF!</definedName>
    <definedName name="tbf2esp1">#REF!</definedName>
    <definedName name="tbf2esp2">#REF!</definedName>
    <definedName name="tbf2esp3">#REF!</definedName>
    <definedName name="tbf2esp4">#REF!</definedName>
    <definedName name="tbf2esp5">#REF!</definedName>
    <definedName name="tbf2esp6">#REF!</definedName>
    <definedName name="tbf2esp7">#REF!</definedName>
    <definedName name="tbf2esp8">#REF!</definedName>
    <definedName name="tbf2esp9">#REF!</definedName>
    <definedName name="tbf2l1">#REF!</definedName>
    <definedName name="tbf2l2">#REF!</definedName>
    <definedName name="tbf2l3">#REF!</definedName>
    <definedName name="tbf2l4">#REF!</definedName>
    <definedName name="tbf2l5">#REF!</definedName>
    <definedName name="tbf2l6">#REF!</definedName>
    <definedName name="tbf2l7">#REF!</definedName>
    <definedName name="tbf2l8">#REF!</definedName>
    <definedName name="tbf2l9">#REF!</definedName>
    <definedName name="tbf2p1">#REF!</definedName>
    <definedName name="tbf2p2">#REF!</definedName>
    <definedName name="tbf2p3">#REF!</definedName>
    <definedName name="tbf2p4">#REF!</definedName>
    <definedName name="tbf2p5">#REF!</definedName>
    <definedName name="tbf2p6">#REF!</definedName>
    <definedName name="tbf2p7">#REF!</definedName>
    <definedName name="tbf2p8">#REF!</definedName>
    <definedName name="tbf2p9">#REF!</definedName>
    <definedName name="tbfbr1">#REF!</definedName>
    <definedName name="tbfbr2">#REF!</definedName>
    <definedName name="tbfbr3">#REF!</definedName>
    <definedName name="tbfbr4">#REF!</definedName>
    <definedName name="tbfbr5">#REF!</definedName>
    <definedName name="tbfbr6">#REF!</definedName>
    <definedName name="tbfbr7">#REF!</definedName>
    <definedName name="tbfbr8">#REF!</definedName>
    <definedName name="tbfbr9">#REF!</definedName>
    <definedName name="tbfd1">#REF!</definedName>
    <definedName name="tbfd2">#REF!</definedName>
    <definedName name="tbfd3">#REF!</definedName>
    <definedName name="tbfd4">#REF!</definedName>
    <definedName name="tbfd5">#REF!</definedName>
    <definedName name="tbfd6">#REF!</definedName>
    <definedName name="tbfd7">#REF!</definedName>
    <definedName name="tbfd8">#REF!</definedName>
    <definedName name="tbfd9">#REF!</definedName>
    <definedName name="tbfesp1">#REF!</definedName>
    <definedName name="tbfesp2">#REF!</definedName>
    <definedName name="tbfesp3">#REF!</definedName>
    <definedName name="tbfesp4">#REF!</definedName>
    <definedName name="tbfesp5">#REF!</definedName>
    <definedName name="tbfesp6">#REF!</definedName>
    <definedName name="tbfesp7">#REF!</definedName>
    <definedName name="tbfesp8">#REF!</definedName>
    <definedName name="tbfesp9">#REF!</definedName>
    <definedName name="tbfl1">#REF!</definedName>
    <definedName name="tbfl2">#REF!</definedName>
    <definedName name="tbfl3">#REF!</definedName>
    <definedName name="tbfl4">#REF!</definedName>
    <definedName name="tbfl5">#REF!</definedName>
    <definedName name="tbfl6">#REF!</definedName>
    <definedName name="tbfl7">#REF!</definedName>
    <definedName name="tbfl8">#REF!</definedName>
    <definedName name="tbfl9">#REF!</definedName>
    <definedName name="tbfp1">#REF!</definedName>
    <definedName name="tbfp2">#REF!</definedName>
    <definedName name="tbfp3">#REF!</definedName>
    <definedName name="tbfp4">#REF!</definedName>
    <definedName name="tbfp5">#REF!</definedName>
    <definedName name="tbfp6">#REF!</definedName>
    <definedName name="tbfp7">#REF!</definedName>
    <definedName name="tbfp8">#REF!</definedName>
    <definedName name="tbfp9">#REF!</definedName>
    <definedName name="tbkmf_1">#REF!</definedName>
    <definedName name="tbkmf_2">#REF!</definedName>
    <definedName name="tbkmf_3">#REF!</definedName>
    <definedName name="tbkmf_4">#REF!</definedName>
    <definedName name="tbkmf_5">#REF!</definedName>
    <definedName name="tbkmf_6">#REF!</definedName>
    <definedName name="tbkmf_7">#REF!</definedName>
    <definedName name="tbkmf_8">#REF!</definedName>
    <definedName name="tbkmf_9">#REF!</definedName>
    <definedName name="tbkmi_1">#REF!</definedName>
    <definedName name="tbKmi_2">#REF!</definedName>
    <definedName name="tbkmi_3">#REF!</definedName>
    <definedName name="tbkmi_4">#REF!</definedName>
    <definedName name="tbkmi_5">#REF!</definedName>
    <definedName name="tbkmi_6">#REF!</definedName>
    <definedName name="tbkmi_7">#REF!</definedName>
    <definedName name="tbkmi_8">#REF!</definedName>
    <definedName name="tbkmi_9">#REF!</definedName>
    <definedName name="tbq2br1">#REF!</definedName>
    <definedName name="tbq2br2">#REF!</definedName>
    <definedName name="tbq2br3">#REF!</definedName>
    <definedName name="tbq2br4">#REF!</definedName>
    <definedName name="tbq2br5">#REF!</definedName>
    <definedName name="tbq2br6">#REF!</definedName>
    <definedName name="tbq2br7">#REF!</definedName>
    <definedName name="tbq2br8">#REF!</definedName>
    <definedName name="tbq2br9">#REF!</definedName>
    <definedName name="tbq2d1">#REF!</definedName>
    <definedName name="tbq2d2">#REF!</definedName>
    <definedName name="tbq2d3">#REF!</definedName>
    <definedName name="tbq2d4">#REF!</definedName>
    <definedName name="tbq2d5">#REF!</definedName>
    <definedName name="tbq2d6">#REF!</definedName>
    <definedName name="tbq2d7">#REF!</definedName>
    <definedName name="tbq2d8">#REF!</definedName>
    <definedName name="tbq2d9">#REF!</definedName>
    <definedName name="tbq2esp1">#REF!</definedName>
    <definedName name="tbq2esp2">#REF!</definedName>
    <definedName name="tbq2esp3">#REF!</definedName>
    <definedName name="tbq2esp4">#REF!</definedName>
    <definedName name="tbq2esp5">#REF!</definedName>
    <definedName name="tbq2esp6">#REF!</definedName>
    <definedName name="tbq2esp7">#REF!</definedName>
    <definedName name="tbq2esp8">#REF!</definedName>
    <definedName name="tbq2esp9">#REF!</definedName>
    <definedName name="tbq2kmf_1">#REF!</definedName>
    <definedName name="tbq2kmf_2">#REF!</definedName>
    <definedName name="tbq2kmf_3">#REF!</definedName>
    <definedName name="tbq2kmf_4">#REF!</definedName>
    <definedName name="tbq2kmf_5">#REF!</definedName>
    <definedName name="tbq2kmf_6">#REF!</definedName>
    <definedName name="tbq2kmf_7">#REF!</definedName>
    <definedName name="tbq2kmf_8">#REF!</definedName>
    <definedName name="tbq2kmf_9">#REF!</definedName>
    <definedName name="tbq2kmi_1">#REF!</definedName>
    <definedName name="tbq2kmi_2">#REF!</definedName>
    <definedName name="tbq2kmi_3">#REF!</definedName>
    <definedName name="tbq2kmi_4">#REF!</definedName>
    <definedName name="tbq2kmi_5">#REF!</definedName>
    <definedName name="tbq2kmi_6">#REF!</definedName>
    <definedName name="tbq2kmi_7">#REF!</definedName>
    <definedName name="tbq2kmi_8">#REF!</definedName>
    <definedName name="tbq2kmi_9">#REF!</definedName>
    <definedName name="tbq2l1">#REF!</definedName>
    <definedName name="tbq2l2">#REF!</definedName>
    <definedName name="tbq2l3">#REF!</definedName>
    <definedName name="tbq2l4">#REF!</definedName>
    <definedName name="tbq2l5">#REF!</definedName>
    <definedName name="tbq2l6">#REF!</definedName>
    <definedName name="tbq2l7">#REF!</definedName>
    <definedName name="tbq2l8">#REF!</definedName>
    <definedName name="tbq2l9">#REF!</definedName>
    <definedName name="tbq2p1">#REF!</definedName>
    <definedName name="tbq2p2">#REF!</definedName>
    <definedName name="tbq2p3">#REF!</definedName>
    <definedName name="tbq2p4">#REF!</definedName>
    <definedName name="tbq2p5">#REF!</definedName>
    <definedName name="tbq2p6">#REF!</definedName>
    <definedName name="tbq2p7">#REF!</definedName>
    <definedName name="tbq2p8">#REF!</definedName>
    <definedName name="tbq2p9">#REF!</definedName>
    <definedName name="tbq2v_1">#REF!</definedName>
    <definedName name="tbq2v_2">#REF!</definedName>
    <definedName name="tbq2v_3">#REF!</definedName>
    <definedName name="tbq2v_5">#REF!</definedName>
    <definedName name="tbq2v_6">#REF!</definedName>
    <definedName name="tbq2v_7">#REF!</definedName>
    <definedName name="tbq2v_8">#REF!</definedName>
    <definedName name="tbq2v_9">#REF!</definedName>
    <definedName name="tbq2v4">#REF!</definedName>
    <definedName name="tbqbr1">#REF!</definedName>
    <definedName name="tbqbr2">#REF!</definedName>
    <definedName name="tbqbr3">#REF!</definedName>
    <definedName name="tbqbr4">#REF!</definedName>
    <definedName name="tbqbr5">#REF!</definedName>
    <definedName name="tbqbr6">#REF!</definedName>
    <definedName name="tbqbr7">#REF!</definedName>
    <definedName name="tbqbr8">#REF!</definedName>
    <definedName name="tbqbr9">#REF!</definedName>
    <definedName name="tbqd1">#REF!</definedName>
    <definedName name="tbqd2">#REF!</definedName>
    <definedName name="tbqd3">#REF!</definedName>
    <definedName name="tbqd4">#REF!</definedName>
    <definedName name="tbqd5">#REF!</definedName>
    <definedName name="tbqd6">#REF!</definedName>
    <definedName name="tbqd7">#REF!</definedName>
    <definedName name="tbqd8">#REF!</definedName>
    <definedName name="tbqd9">#REF!</definedName>
    <definedName name="tbqesp1">#REF!</definedName>
    <definedName name="tbqesp2">#REF!</definedName>
    <definedName name="tbqesp3">#REF!</definedName>
    <definedName name="tbqesp4">#REF!</definedName>
    <definedName name="tbqesp5">#REF!</definedName>
    <definedName name="tbqesp6">#REF!</definedName>
    <definedName name="tbqesp7">#REF!</definedName>
    <definedName name="tbqesp8">#REF!</definedName>
    <definedName name="tbqesp9">#REF!</definedName>
    <definedName name="tbqkmf_1">#REF!</definedName>
    <definedName name="tbqkmf_2">#REF!</definedName>
    <definedName name="tbqkmf_3">#REF!</definedName>
    <definedName name="tbqkmf_4">#REF!</definedName>
    <definedName name="tbqkmf_5">#REF!</definedName>
    <definedName name="tbqkmf_6">#REF!</definedName>
    <definedName name="tbqkmf_7">#REF!</definedName>
    <definedName name="tbqkmf_8">#REF!</definedName>
    <definedName name="tbqkmf_9">#REF!</definedName>
    <definedName name="tbqkmi_1">#REF!</definedName>
    <definedName name="tbqkmi_2">#REF!</definedName>
    <definedName name="tbqkmi_3">#REF!</definedName>
    <definedName name="tbqkmi_4">#REF!</definedName>
    <definedName name="tbqkmi_5">#REF!</definedName>
    <definedName name="tbqkmi_6">#REF!</definedName>
    <definedName name="tbqkmi_7">#REF!</definedName>
    <definedName name="tbqkmi_8">#REF!</definedName>
    <definedName name="tbqkmi_9">#REF!</definedName>
    <definedName name="tbql1">#REF!</definedName>
    <definedName name="tbql2">#REF!</definedName>
    <definedName name="tbql3">#REF!</definedName>
    <definedName name="tbql4">#REF!</definedName>
    <definedName name="tbql5">#REF!</definedName>
    <definedName name="tbql6">#REF!</definedName>
    <definedName name="tbql7">#REF!</definedName>
    <definedName name="tbql8">#REF!</definedName>
    <definedName name="tbql9">#REF!</definedName>
    <definedName name="tbqp1">#REF!</definedName>
    <definedName name="tbqp2">#REF!</definedName>
    <definedName name="tbqp3">#REF!</definedName>
    <definedName name="tbqp4">#REF!</definedName>
    <definedName name="tbqp5">#REF!</definedName>
    <definedName name="tbqp6">#REF!</definedName>
    <definedName name="tbqp7">#REF!</definedName>
    <definedName name="tbqp8">#REF!</definedName>
    <definedName name="tbqp9">#REF!</definedName>
    <definedName name="tbqv_1">#REF!</definedName>
    <definedName name="tbqv_2">#REF!</definedName>
    <definedName name="tbqv_3">#REF!</definedName>
    <definedName name="tbqv_4">#REF!</definedName>
    <definedName name="tbqv_5">#REF!</definedName>
    <definedName name="tbqv_6">#REF!</definedName>
    <definedName name="tbqv_7">#REF!</definedName>
    <definedName name="tbqv_8">#REF!</definedName>
    <definedName name="tbqv_9">#REF!</definedName>
    <definedName name="TBT">#REF!</definedName>
    <definedName name="tbv_1">#REF!</definedName>
    <definedName name="tbv_2">#REF!</definedName>
    <definedName name="tbv_3">#REF!</definedName>
    <definedName name="tbv_4">#REF!</definedName>
    <definedName name="tbv_5">#REF!</definedName>
    <definedName name="tbv_6">#REF!</definedName>
    <definedName name="tbv_7">#REF!</definedName>
    <definedName name="tbv_8">#REF!</definedName>
    <definedName name="tbv_9">#REF!</definedName>
    <definedName name="TBW">#REF!</definedName>
    <definedName name="TBWA">#REF!</definedName>
    <definedName name="TC_SNV">#REF!</definedName>
    <definedName name="TC_SNV_GRAV">#REF!</definedName>
    <definedName name="TC_SNV_ITAQUI">#REF!</definedName>
    <definedName name="TC_TACHA_BI_APL">#REF!</definedName>
    <definedName name="TC_TACHA_BI_GRAV">#REF!</definedName>
    <definedName name="TC_TACHA_BI_ITAQUI">#REF!</definedName>
    <definedName name="TC_TACHA_MONO_APL">#REF!</definedName>
    <definedName name="TC_TACHA_MONO_GRAV">#REF!</definedName>
    <definedName name="TC_TACHA_MONO_ITAQUI">#REF!</definedName>
    <definedName name="TC_TACHAO_BI_APL">#REF!</definedName>
    <definedName name="TC_TACHAO_MONO_APL">#REF!</definedName>
    <definedName name="TCAP20" localSheetId="4">#REF!</definedName>
    <definedName name="TCAP20">#REF!</definedName>
    <definedName name="TCAR">#REF!</definedName>
    <definedName name="TCB" localSheetId="4">#REF!</definedName>
    <definedName name="TCB">#REF!</definedName>
    <definedName name="TCB10M3" localSheetId="4">#REF!</definedName>
    <definedName name="TCB10M3">#REF!</definedName>
    <definedName name="TCB5M3" localSheetId="4">#REF!</definedName>
    <definedName name="TCB5M3">#REF!</definedName>
    <definedName name="TCBMBUQ">#REF!</definedName>
    <definedName name="TCBR158">#REF!</definedName>
    <definedName name="TCBW" localSheetId="4">#REF!</definedName>
    <definedName name="TCBW">#REF!</definedName>
    <definedName name="TCBWA" localSheetId="4">#REF!</definedName>
    <definedName name="TCBWA">#REF!</definedName>
    <definedName name="TCC" localSheetId="4">#REF!</definedName>
    <definedName name="TCC">#REF!</definedName>
    <definedName name="TCC4TCONCR">#REF!</definedName>
    <definedName name="TCC4TFORMA">#REF!</definedName>
    <definedName name="TCCB10">#REF!</definedName>
    <definedName name="TCCBRMZ">#REF!</definedName>
    <definedName name="TCCW">#REF!</definedName>
    <definedName name="TCCWA">#REF!</definedName>
    <definedName name="TCMIMP">#REF!</definedName>
    <definedName name="TE_List">#REF!</definedName>
    <definedName name="TEB">#REF!</definedName>
    <definedName name="TEBW">#REF!</definedName>
    <definedName name="TEBWA">#REF!</definedName>
    <definedName name="TECD">#REF!</definedName>
    <definedName name="TECD97">#REF!</definedName>
    <definedName name="temp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O">#REF!</definedName>
    <definedName name="TEMPO_3ªF">OFFSET(#REF!,MATCH("3ª FAIXA",#REF!,0),0,MATCH("ACOSTAMENTO",#REF!,0)-MATCH("3ª FAIXA",#REF!,0),1)</definedName>
    <definedName name="TEMPO_Acost">OFFSET(#REF!,MATCH("ACOSTAMENTO",#REF!,0),0,MATCH("DRENAGEM SUPERFICIAL",#REF!,0)-MATCH("ACOSTAMENTO",#REF!,0),1)</definedName>
    <definedName name="TEMPO_Pista">OFFSET(#REF!,MATCH("PISTA ROLAMENTO",#REF!,0),0,MATCH("3ª FAIXA",#REF!,0)-MATCH("PISTA ROLAMENTO",#REF!,0),1)</definedName>
    <definedName name="temul" localSheetId="4">#REF!</definedName>
    <definedName name="temul">#REF!</definedName>
    <definedName name="TEMULFLEX">#REF!</definedName>
    <definedName name="Teor">#REF!</definedName>
    <definedName name="Teor_1" localSheetId="4">#REF!</definedName>
    <definedName name="Teor_1">#REF!</definedName>
    <definedName name="Teor_25">#REF!</definedName>
    <definedName name="Teor_26">#REF!</definedName>
    <definedName name="Teor_28">#REF!</definedName>
    <definedName name="Teor_29">#REF!</definedName>
    <definedName name="Teor_31">#REF!</definedName>
    <definedName name="Teor1">#REF!</definedName>
    <definedName name="teor2">#N/A</definedName>
    <definedName name="teor2_1">#REF!</definedName>
    <definedName name="ter">#REF!</definedName>
    <definedName name="Ter_Carna" localSheetId="4">[0]!Dom_Páscoa-47</definedName>
    <definedName name="Ter_Carna" localSheetId="6">Dom_Páscoa-47</definedName>
    <definedName name="Ter_Carna">Dom_Páscoa-47</definedName>
    <definedName name="TER_MAR94" localSheetId="4">#REF!</definedName>
    <definedName name="TER_MAR94">#REF!</definedName>
    <definedName name="TERFAIXALD" localSheetId="4">#REF!</definedName>
    <definedName name="TERFAIXALD">#REF!</definedName>
    <definedName name="TERFAIXALE" localSheetId="4">#REF!</definedName>
    <definedName name="TERFAIXALE">#REF!</definedName>
    <definedName name="TERP">#REF!</definedName>
    <definedName name="terra">#REF!</definedName>
    <definedName name="TERRAP">#REF!</definedName>
    <definedName name="terraplenagem" localSheetId="4">#REF!</definedName>
    <definedName name="terraplenagem">#REF!</definedName>
    <definedName name="terraplenagem_1" localSheetId="4">#REF!</definedName>
    <definedName name="terraplenagem_1">#REF!</definedName>
    <definedName name="terraplenagem_2" localSheetId="4">#REF!</definedName>
    <definedName name="terraplenagem_2">#REF!</definedName>
    <definedName name="terraplenagem_3">#REF!</definedName>
    <definedName name="terraplenagem_4">#REF!</definedName>
    <definedName name="TERRENO">#REF!</definedName>
    <definedName name="tesdt" localSheetId="4">#REF!</definedName>
    <definedName name="tesdt">#REF!</definedName>
    <definedName name="tesdt_1" localSheetId="4">#REF!</definedName>
    <definedName name="tesdt_1">#REF!</definedName>
    <definedName name="tesdt_2" localSheetId="4">#REF!</definedName>
    <definedName name="tesdt_2">#REF!</definedName>
    <definedName name="tesdt_3">#REF!</definedName>
    <definedName name="TESM">#REF!</definedName>
    <definedName name="test" localSheetId="4" hidden="1">{#N/A,#N/A,TRUE,"Serviços"}</definedName>
    <definedName name="test" localSheetId="6" hidden="1">{#N/A,#N/A,TRUE,"Serviços"}</definedName>
    <definedName name="test" hidden="1">{#N/A,#N/A,TRUE,"Serviços"}</definedName>
    <definedName name="testa" localSheetId="4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a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ste" localSheetId="4" hidden="1">{#N/A,#N/A,TRUE,"Resumo de Preços"}</definedName>
    <definedName name="teste" localSheetId="6" hidden="1">{#N/A,#N/A,TRUE,"Resumo de Preços"}</definedName>
    <definedName name="teste" hidden="1">{#N/A,#N/A,TRUE,"Resumo de Preços"}</definedName>
    <definedName name="teste2">#REF!</definedName>
    <definedName name="TETB">#REF!</definedName>
    <definedName name="TETB97">#REF!</definedName>
    <definedName name="TextRefCopyRangeCount" hidden="1">15</definedName>
    <definedName name="tiago">#REF!</definedName>
    <definedName name="tinta">#REF!</definedName>
    <definedName name="tinta_13">#REF!</definedName>
    <definedName name="tinta_13_19">#REF!</definedName>
    <definedName name="tinta_13_23">#REF!</definedName>
    <definedName name="tinta_13_25">#REF!</definedName>
    <definedName name="tinta_15">#REF!</definedName>
    <definedName name="tinta_15_13">#REF!</definedName>
    <definedName name="tinta_15_13_19">#REF!</definedName>
    <definedName name="tinta_15_13_23">#REF!</definedName>
    <definedName name="tinta_15_13_25">#REF!</definedName>
    <definedName name="tinta_15_19">#REF!</definedName>
    <definedName name="tinta_15_23">#REF!</definedName>
    <definedName name="tinta_15_25">#REF!</definedName>
    <definedName name="tinta_19">#REF!</definedName>
    <definedName name="tinta_23">#REF!</definedName>
    <definedName name="tinta_24">#REF!</definedName>
    <definedName name="tinta_24_13">#REF!</definedName>
    <definedName name="tinta_24_13_19">#REF!</definedName>
    <definedName name="tinta_24_13_23">#REF!</definedName>
    <definedName name="tinta_24_13_25">#REF!</definedName>
    <definedName name="tinta_24_19">#REF!</definedName>
    <definedName name="tinta_24_23">#REF!</definedName>
    <definedName name="tinta_24_25">#REF!</definedName>
    <definedName name="tinta_25">#REF!</definedName>
    <definedName name="tintafosca" localSheetId="4">#REF!</definedName>
    <definedName name="tintafosca">#REF!</definedName>
    <definedName name="Tipo_Cerca" localSheetId="4">#REF!</definedName>
    <definedName name="Tipo_Cerca">#REF!</definedName>
    <definedName name="Tipo_Defensa" localSheetId="4">#REF!</definedName>
    <definedName name="Tipo_Defensa">#REF!</definedName>
    <definedName name="Tipo_Descida">#REF!</definedName>
    <definedName name="Tipo_Entrada">#REF!</definedName>
    <definedName name="Tipo_Linha_Sinal_Horizontal">#REF!</definedName>
    <definedName name="Tipo_Meio_Fio">#REF!</definedName>
    <definedName name="Tipo_MeioFio">#REF!</definedName>
    <definedName name="Tipo_Não_Se_Aplica">#REF!</definedName>
    <definedName name="Tipo_OAC">#REF!</definedName>
    <definedName name="Tipo_Sarjeta">#REF!</definedName>
    <definedName name="Tipo_Sinal_Vertical">#REF!</definedName>
    <definedName name="Tipo_Sinal_Vertical_Implantação">#REF!</definedName>
    <definedName name="Tipo_Suporte_Implantação">#REF!</definedName>
    <definedName name="Tipo_Suporte_Sinal_Vertical">#REF!</definedName>
    <definedName name="tipo_tamb">#REF!</definedName>
    <definedName name="Tipo_Valeta">#REF!</definedName>
    <definedName name="TipoCercaImplantação">#REF!</definedName>
    <definedName name="TipoDescidaImplantação">#REF!</definedName>
    <definedName name="TipoDispositivoLateralOAE">#REF!</definedName>
    <definedName name="TipoEntradaImplantação">#REF!</definedName>
    <definedName name="TipoInscrição">#REF!</definedName>
    <definedName name="TipoInscriçãoPavimento">#REF!</definedName>
    <definedName name="TIPOLOGIA">#REF!</definedName>
    <definedName name="TipoMeioFioImplantação" localSheetId="4">#REF!</definedName>
    <definedName name="TipoMeioFioImplantação">#REF!</definedName>
    <definedName name="TipoOAC" localSheetId="4">#REF!</definedName>
    <definedName name="TipoOAC">#REF!</definedName>
    <definedName name="TipoOACImplantação" localSheetId="4">#REF!</definedName>
    <definedName name="TipoOACImplantação">#REF!</definedName>
    <definedName name="TipoPista">#REF!</definedName>
    <definedName name="TipoRoçada">#REF!</definedName>
    <definedName name="TipoSarjetaImplantação">#REF!</definedName>
    <definedName name="TipoSuporteimplantação">#REF!</definedName>
    <definedName name="TipoValetaImplantação">#REF!</definedName>
    <definedName name="Tiradentes">#N/A</definedName>
    <definedName name="_xlnm.Print_Titles" localSheetId="4">' Canteiro'!#REF!</definedName>
    <definedName name="_xlnm.Print_Titles" localSheetId="6">'Adm Local'!$1:$1</definedName>
    <definedName name="_xlnm.Print_Titles" localSheetId="15">'Mom. Transporte'!$1:$5</definedName>
    <definedName name="_xlnm.Print_Titles">#N/A</definedName>
    <definedName name="TLC4T" localSheetId="4">#REF!</definedName>
    <definedName name="TLC4T">#REF!</definedName>
    <definedName name="TLCB5">#REF!</definedName>
    <definedName name="TLCC4" localSheetId="4">#REF!</definedName>
    <definedName name="TLCC4">#REF!</definedName>
    <definedName name="TLMB" localSheetId="4">#REF!</definedName>
    <definedName name="TLMB">#REF!</definedName>
    <definedName name="TLMR" localSheetId="4">#REF!</definedName>
    <definedName name="TLMR">#REF!</definedName>
    <definedName name="TMR">#REF!</definedName>
    <definedName name="Todas_as_pendencias">#REF!</definedName>
    <definedName name="ton_CBUQ_recic_base">#REF!</definedName>
    <definedName name="Tool">#REF!</definedName>
    <definedName name="TOT" hidden="1">#REF!</definedName>
    <definedName name="TOT_01">#REF!</definedName>
    <definedName name="TOT_02">#REF!</definedName>
    <definedName name="TOT_03">#REF!</definedName>
    <definedName name="TOT_04">#REF!</definedName>
    <definedName name="TOT_05">#REF!</definedName>
    <definedName name="TOT_06">#REF!</definedName>
    <definedName name="TOT_07">#REF!</definedName>
    <definedName name="TOT_1">#REF!</definedName>
    <definedName name="Tot_Líquido">#REF!</definedName>
    <definedName name="TOT_PLA_ORÇ">#REF!</definedName>
    <definedName name="TOT_PLA_ORÇ_15">#REF!</definedName>
    <definedName name="TOT_PLA_ORÇ_15_13">#REF!</definedName>
    <definedName name="TOT_PLA_ORÇ_15_13_19">#REF!</definedName>
    <definedName name="TOT_PLA_ORÇ_15_13_23">#REF!</definedName>
    <definedName name="TOT_PLA_ORÇ_15_13_25">#REF!</definedName>
    <definedName name="TOT_PLA_ORÇ_15_13_26">#REF!</definedName>
    <definedName name="TOT_PLA_ORÇ_15_13_33">#REF!</definedName>
    <definedName name="TOT_PLA_ORÇ_15_13_9">#REF!</definedName>
    <definedName name="TOT_PLA_ORÇ_15_19">#REF!</definedName>
    <definedName name="TOT_PLA_ORÇ_15_23">#REF!</definedName>
    <definedName name="TOT_PLA_ORÇ_15_25">#REF!</definedName>
    <definedName name="TOT_PLA_ORÇ_15_26">#REF!</definedName>
    <definedName name="TOT_PLA_ORÇ_15_33">#REF!</definedName>
    <definedName name="TOT_PLA_ORÇ_15_9">#REF!</definedName>
    <definedName name="TOTAIS">#REF!</definedName>
    <definedName name="TOTAL" localSheetId="4">#REF!</definedName>
    <definedName name="TOTAL">#REF!</definedName>
    <definedName name="TOTAL_1" localSheetId="4">#REF!</definedName>
    <definedName name="TOTAL_1">#REF!</definedName>
    <definedName name="total_10">"$#REF!.$C$5:$F$151"</definedName>
    <definedName name="total_11">"$#REF!.$C$5:$F$180"</definedName>
    <definedName name="total_12">"$#REF!.$C$5:$F$151"</definedName>
    <definedName name="total_15">"$#REF!.$C$1:$G$104"</definedName>
    <definedName name="total_16">"$#REF!.$C$1:$G$104"</definedName>
    <definedName name="total_19">#REF!</definedName>
    <definedName name="total_19_24">#REF!</definedName>
    <definedName name="total_19_25">#REF!</definedName>
    <definedName name="total_19_29">"$#REF!.$C$5:$F$150"</definedName>
    <definedName name="total_19_8">#REF!</definedName>
    <definedName name="total_22">#REF!</definedName>
    <definedName name="total_24">#REF!</definedName>
    <definedName name="total_25">#REF!</definedName>
    <definedName name="total_29">"$#REF!.$C$5:$F$149"</definedName>
    <definedName name="total_3">"$#REF!.$C$1:$G$199"</definedName>
    <definedName name="total_3_1">"$#REF!.$C$1:$G$199"</definedName>
    <definedName name="total_4">"$#REF!.$C$5:$F$180"</definedName>
    <definedName name="total_4_1">"$#REF!.$C$5:$F$151"</definedName>
    <definedName name="total_5">"$#REF!.$C$5:$F$180"</definedName>
    <definedName name="total_5_1">"$#REF!.$C$5:$F$151"</definedName>
    <definedName name="total_6">"$#REF!.$C$5:$F$180"</definedName>
    <definedName name="total_6_1">"$#REF!.$C$5:$F$151"</definedName>
    <definedName name="total_7">#REF!</definedName>
    <definedName name="total_7_1">"$#REF!.$C$5:$F$180"</definedName>
    <definedName name="total_7_1_1">"$#REF!.$C$5:$F$151"</definedName>
    <definedName name="total_7_1_1_1">"$#REF!.$C$5:$F$151"</definedName>
    <definedName name="total_8">#REF!</definedName>
    <definedName name="total_9">"$#REF!.$C$5:$F$180"</definedName>
    <definedName name="total_formas">#REF!</definedName>
    <definedName name="total_gc">#REF!</definedName>
    <definedName name="total_limp_placa">#REF!</definedName>
    <definedName name="total_pi">#REF!</definedName>
    <definedName name="total_reaj">#REF!</definedName>
    <definedName name="total_transp_local_10m3">#REF!</definedName>
    <definedName name="TOTAL1" localSheetId="4">#REF!</definedName>
    <definedName name="TOTAL1">#REF!</definedName>
    <definedName name="TOTAL1_1" localSheetId="4">#REF!</definedName>
    <definedName name="TOTAL1_1">#REF!</definedName>
    <definedName name="TOTAL10" localSheetId="4">#REF!</definedName>
    <definedName name="TOTAL10">#REF!</definedName>
    <definedName name="TOTAL10_1">#REF!</definedName>
    <definedName name="TOTAL10_14">#N/A</definedName>
    <definedName name="TOTAL10_7">#N/A</definedName>
    <definedName name="TOTAL10_7_1">#REF!</definedName>
    <definedName name="TOTAL10_7_14">#N/A</definedName>
    <definedName name="TOTAL11">#REF!</definedName>
    <definedName name="TOTAL11_1">#REF!</definedName>
    <definedName name="TOTAL11_14">#N/A</definedName>
    <definedName name="TOTAL11_7">#N/A</definedName>
    <definedName name="TOTAL11_7_1">#REF!</definedName>
    <definedName name="TOTAL11_7_14">#N/A</definedName>
    <definedName name="TOTAL12">#REF!</definedName>
    <definedName name="TOTAL12_1">#REF!</definedName>
    <definedName name="TOTAL12_14">#N/A</definedName>
    <definedName name="TOTAL12_7">#N/A</definedName>
    <definedName name="TOTAL12_7_1">#REF!</definedName>
    <definedName name="TOTAL12_7_14">#N/A</definedName>
    <definedName name="TOTAL13">#REF!</definedName>
    <definedName name="TOTAL13_1">#REF!</definedName>
    <definedName name="TOTAL13_14">#N/A</definedName>
    <definedName name="TOTAL13_7">#N/A</definedName>
    <definedName name="TOTAL13_7_1">#REF!</definedName>
    <definedName name="TOTAL13_7_14">#N/A</definedName>
    <definedName name="TOTAL14">#REF!</definedName>
    <definedName name="TOTAL14_1">#REF!</definedName>
    <definedName name="TOTAL14_14">#N/A</definedName>
    <definedName name="TOTAL14_7">#N/A</definedName>
    <definedName name="TOTAL14_7_1">#REF!</definedName>
    <definedName name="TOTAL14_7_14">#N/A</definedName>
    <definedName name="TOTAL15">#REF!</definedName>
    <definedName name="TOTAL15_1">#REF!</definedName>
    <definedName name="TOTAL15_14">#N/A</definedName>
    <definedName name="TOTAL15_7">#N/A</definedName>
    <definedName name="TOTAL15_7_1">#REF!</definedName>
    <definedName name="TOTAL15_7_14">#N/A</definedName>
    <definedName name="TOTAL16">#REF!</definedName>
    <definedName name="TOTAL16_1">#REF!</definedName>
    <definedName name="TOTAL16_14">#N/A</definedName>
    <definedName name="TOTAL16_7">#N/A</definedName>
    <definedName name="TOTAL16_7_1">#REF!</definedName>
    <definedName name="TOTAL16_7_14">#N/A</definedName>
    <definedName name="TOTAL17">#REF!</definedName>
    <definedName name="TOTAL17_1">#REF!</definedName>
    <definedName name="TOTAL17_14">#N/A</definedName>
    <definedName name="TOTAL17_7">#N/A</definedName>
    <definedName name="TOTAL17_7_1">#REF!</definedName>
    <definedName name="TOTAL17_7_14">#N/A</definedName>
    <definedName name="TOTAL18">#REF!</definedName>
    <definedName name="TOTAL18_1">#REF!</definedName>
    <definedName name="TOTAL18_14">#N/A</definedName>
    <definedName name="TOTAL18_7">#N/A</definedName>
    <definedName name="TOTAL18_7_1">#REF!</definedName>
    <definedName name="TOTAL18_7_14">#N/A</definedName>
    <definedName name="TOTAL19">#REF!</definedName>
    <definedName name="TOTAL19_1">#REF!</definedName>
    <definedName name="TOTAL19_14">#N/A</definedName>
    <definedName name="TOTAL19_7">#N/A</definedName>
    <definedName name="TOTAL19_7_1">#REF!</definedName>
    <definedName name="TOTAL19_7_14">#N/A</definedName>
    <definedName name="TOTAL1A">#REF!</definedName>
    <definedName name="TOTAL1A_1">#REF!</definedName>
    <definedName name="TOTAL1C">#REF!</definedName>
    <definedName name="TOTAL1C_1">#REF!</definedName>
    <definedName name="TOTAL2">#REF!</definedName>
    <definedName name="TOTAL2_1">#REF!</definedName>
    <definedName name="TOTAL2A">#REF!</definedName>
    <definedName name="TOTAL2A_1">#REF!</definedName>
    <definedName name="TOTAL3">#REF!</definedName>
    <definedName name="TOTAL3_1">#REF!</definedName>
    <definedName name="TOTAL3A">#REF!</definedName>
    <definedName name="TOTAL3A_1">#REF!</definedName>
    <definedName name="TOTAL4">#REF!</definedName>
    <definedName name="TOTAL4_1">#REF!</definedName>
    <definedName name="TOTAL4A">#REF!</definedName>
    <definedName name="TOTAL4A_1">#REF!</definedName>
    <definedName name="TOTAL5">#REF!</definedName>
    <definedName name="TOTAL5_1">#REF!</definedName>
    <definedName name="TOTAL5A">#REF!</definedName>
    <definedName name="TOTAL5A_1">#REF!</definedName>
    <definedName name="TOTAL6">#REF!</definedName>
    <definedName name="TOTAL6_1">#REF!</definedName>
    <definedName name="TOTAL6_14">#N/A</definedName>
    <definedName name="TOTAL6_7">#N/A</definedName>
    <definedName name="TOTAL6_7_1">#REF!</definedName>
    <definedName name="TOTAL6_7_14">#N/A</definedName>
    <definedName name="TOTAL6A">#REF!</definedName>
    <definedName name="TOTAL6A_1">#REF!</definedName>
    <definedName name="TOTAL6A_14">#N/A</definedName>
    <definedName name="TOTAL6A_7">#N/A</definedName>
    <definedName name="TOTAL6A_7_1">#REF!</definedName>
    <definedName name="TOTAL6A_7_14">#N/A</definedName>
    <definedName name="TOTAL7">#REF!</definedName>
    <definedName name="TOTAL7_1">#REF!</definedName>
    <definedName name="TOTAL7_14">#N/A</definedName>
    <definedName name="TOTAL7_7">#N/A</definedName>
    <definedName name="TOTAL7_7_1">#REF!</definedName>
    <definedName name="TOTAL7_7_14">#N/A</definedName>
    <definedName name="TOTAL7A">#REF!</definedName>
    <definedName name="TOTAL7A_1">#REF!</definedName>
    <definedName name="TOTAL7A_14">#N/A</definedName>
    <definedName name="TOTAL7A_7">#N/A</definedName>
    <definedName name="TOTAL7A_7_1">#REF!</definedName>
    <definedName name="TOTAL7A_7_14">#N/A</definedName>
    <definedName name="TOTAL7B">#REF!</definedName>
    <definedName name="TOTAL7B_1">#REF!</definedName>
    <definedName name="TOTAL7B_14">#N/A</definedName>
    <definedName name="TOTAL7B_7">#N/A</definedName>
    <definedName name="TOTAL7B_7_1">#REF!</definedName>
    <definedName name="TOTAL7B_7_14">#N/A</definedName>
    <definedName name="TOTAL7C">#REF!</definedName>
    <definedName name="TOTAL7C_1">#REF!</definedName>
    <definedName name="TOTAL7C_14">#N/A</definedName>
    <definedName name="TOTAL7C_7">#N/A</definedName>
    <definedName name="TOTAL7C_7_1">#REF!</definedName>
    <definedName name="TOTAL7C_7_14">#N/A</definedName>
    <definedName name="TOTAL7D">#REF!</definedName>
    <definedName name="TOTAL7D_1">#REF!</definedName>
    <definedName name="TOTAL7D_14">#N/A</definedName>
    <definedName name="TOTAL7D_7">#N/A</definedName>
    <definedName name="TOTAL7D_7_1">#REF!</definedName>
    <definedName name="TOTAL7D_7_14">#N/A</definedName>
    <definedName name="TOTAL7E">#REF!</definedName>
    <definedName name="TOTAL7E_1">#REF!</definedName>
    <definedName name="TOTAL7E_14">#N/A</definedName>
    <definedName name="TOTAL7E_7">#N/A</definedName>
    <definedName name="TOTAL7E_7_1">#REF!</definedName>
    <definedName name="TOTAL7E_7_14">#N/A</definedName>
    <definedName name="TOTAL7F">#REF!</definedName>
    <definedName name="TOTAL7F_1">#REF!</definedName>
    <definedName name="TOTAL7F_14">#N/A</definedName>
    <definedName name="TOTAL7F_7">#N/A</definedName>
    <definedName name="TOTAL7F_7_1">#REF!</definedName>
    <definedName name="TOTAL7F_7_14">#N/A</definedName>
    <definedName name="TOTAL7G">#REF!</definedName>
    <definedName name="TOTAL7G_1">#REF!</definedName>
    <definedName name="TOTAL7G_14">#N/A</definedName>
    <definedName name="TOTAL7G_7">#N/A</definedName>
    <definedName name="TOTAL7G_7_1">#REF!</definedName>
    <definedName name="TOTAL7G_7_14">#N/A</definedName>
    <definedName name="TOTAL7H">#REF!</definedName>
    <definedName name="TOTAL7H_1">#REF!</definedName>
    <definedName name="TOTAL7H_14">#N/A</definedName>
    <definedName name="TOTAL7H_7">#N/A</definedName>
    <definedName name="TOTAL7H_7_1">#REF!</definedName>
    <definedName name="TOTAL7H_7_14">#N/A</definedName>
    <definedName name="TOTAL7I">#REF!</definedName>
    <definedName name="TOTAL7I_1">#REF!</definedName>
    <definedName name="TOTAL7I_14">#N/A</definedName>
    <definedName name="TOTAL7I_7">#N/A</definedName>
    <definedName name="TOTAL7I_7_1">#REF!</definedName>
    <definedName name="TOTAL7I_7_14">#N/A</definedName>
    <definedName name="TOTAL7J">#REF!</definedName>
    <definedName name="TOTAL7J_1">#REF!</definedName>
    <definedName name="TOTAL7J_14">#N/A</definedName>
    <definedName name="TOTAL7J_7">#N/A</definedName>
    <definedName name="TOTAL7J_7_1">#REF!</definedName>
    <definedName name="TOTAL7J_7_14">#N/A</definedName>
    <definedName name="TOTAL7K">#REF!</definedName>
    <definedName name="TOTAL7K_1">#REF!</definedName>
    <definedName name="TOTAL7K_14">#N/A</definedName>
    <definedName name="TOTAL7K_7">#N/A</definedName>
    <definedName name="TOTAL7K_7_1">#REF!</definedName>
    <definedName name="TOTAL7K_7_14">#N/A</definedName>
    <definedName name="TOTAL7L">#REF!</definedName>
    <definedName name="TOTAL7L_1">#REF!</definedName>
    <definedName name="TOTAL7L_14">#N/A</definedName>
    <definedName name="TOTAL7L_7">#N/A</definedName>
    <definedName name="TOTAL7L_7_1">#REF!</definedName>
    <definedName name="TOTAL7L_7_14">#N/A</definedName>
    <definedName name="TOTAL7O">#REF!</definedName>
    <definedName name="TOTAL7O_1">#REF!</definedName>
    <definedName name="TOTAL7O_14">#N/A</definedName>
    <definedName name="TOTAL7O_7">#N/A</definedName>
    <definedName name="TOTAL7O_7_1">#REF!</definedName>
    <definedName name="TOTAL7O_7_14">#N/A</definedName>
    <definedName name="TOTAL7P">#REF!</definedName>
    <definedName name="TOTAL7P_1">#REF!</definedName>
    <definedName name="TOTAL7P_14">#N/A</definedName>
    <definedName name="TOTAL7P_7">#N/A</definedName>
    <definedName name="TOTAL7P_7_1">#REF!</definedName>
    <definedName name="TOTAL7P_7_14">#N/A</definedName>
    <definedName name="TOTAL7Q">#REF!</definedName>
    <definedName name="TOTAL7Q_1">#REF!</definedName>
    <definedName name="TOTAL7Q_14">#N/A</definedName>
    <definedName name="TOTAL7Q_7">#N/A</definedName>
    <definedName name="TOTAL7Q_7_1">#REF!</definedName>
    <definedName name="TOTAL7Q_7_14">#N/A</definedName>
    <definedName name="TOTAL7R">#REF!</definedName>
    <definedName name="TOTAL7R_1">#REF!</definedName>
    <definedName name="TOTAL7R_14">#N/A</definedName>
    <definedName name="TOTAL7R_7">#N/A</definedName>
    <definedName name="TOTAL7R_7_1">#REF!</definedName>
    <definedName name="TOTAL7R_7_14">#N/A</definedName>
    <definedName name="TOTAL8">#REF!</definedName>
    <definedName name="TOTAL8_1">#REF!</definedName>
    <definedName name="TOTAL8_14">#N/A</definedName>
    <definedName name="TOTAL8_7">#N/A</definedName>
    <definedName name="TOTAL8_7_1">#REF!</definedName>
    <definedName name="TOTAL8_7_14">#N/A</definedName>
    <definedName name="TOTAL8A">#REF!</definedName>
    <definedName name="TOTAL8A_1">#REF!</definedName>
    <definedName name="TOTAL8A_14">#N/A</definedName>
    <definedName name="TOTAL8A_7">#N/A</definedName>
    <definedName name="TOTAL8A_7_1">#REF!</definedName>
    <definedName name="TOTAL8A_7_14">#N/A</definedName>
    <definedName name="TOTAL8B">#REF!</definedName>
    <definedName name="TOTAL8B_1">#REF!</definedName>
    <definedName name="TOTAL8B_14">#N/A</definedName>
    <definedName name="TOTAL8B_7">#N/A</definedName>
    <definedName name="TOTAL8B_7_1">#REF!</definedName>
    <definedName name="TOTAL8B_7_14">#N/A</definedName>
    <definedName name="TOTAL8C">#REF!</definedName>
    <definedName name="TOTAL8C_1">#REF!</definedName>
    <definedName name="TOTAL8C_14">#N/A</definedName>
    <definedName name="TOTAL8C_7">#N/A</definedName>
    <definedName name="TOTAL8C_7_1">#REF!</definedName>
    <definedName name="TOTAL8C_7_14">#N/A</definedName>
    <definedName name="TOTAL8D">#REF!</definedName>
    <definedName name="TOTAL8D_1">#REF!</definedName>
    <definedName name="TOTAL8D_14">#N/A</definedName>
    <definedName name="TOTAL8D_7">#N/A</definedName>
    <definedName name="TOTAL8D_7_1">#REF!</definedName>
    <definedName name="TOTAL8D_7_14">#N/A</definedName>
    <definedName name="TOTAL8E">#REF!</definedName>
    <definedName name="TOTAL8E_1">#REF!</definedName>
    <definedName name="TOTAL8E_14">#N/A</definedName>
    <definedName name="TOTAL8E_7">#N/A</definedName>
    <definedName name="TOTAL8E_7_1">#REF!</definedName>
    <definedName name="TOTAL8E_7_14">#N/A</definedName>
    <definedName name="TOTAL8F">#REF!</definedName>
    <definedName name="TOTAL8F_1">#REF!</definedName>
    <definedName name="TOTAL8F_14">#N/A</definedName>
    <definedName name="TOTAL8F_7">#N/A</definedName>
    <definedName name="TOTAL8F_7_1">#REF!</definedName>
    <definedName name="TOTAL8F_7_14">#N/A</definedName>
    <definedName name="TOTAL8G">#REF!</definedName>
    <definedName name="TOTAL8G_1">#REF!</definedName>
    <definedName name="TOTAL8G_14">#N/A</definedName>
    <definedName name="TOTAL8G_7">#N/A</definedName>
    <definedName name="TOTAL8G_7_1">#REF!</definedName>
    <definedName name="TOTAL8G_7_14">#N/A</definedName>
    <definedName name="TOTAL8H">#REF!</definedName>
    <definedName name="TOTAL8H_1">#REF!</definedName>
    <definedName name="TOTAL8H_14">#N/A</definedName>
    <definedName name="TOTAL8H_7">#N/A</definedName>
    <definedName name="TOTAL8H_7_1">#REF!</definedName>
    <definedName name="TOTAL8H_7_14">#N/A</definedName>
    <definedName name="TOTAL8I">#REF!</definedName>
    <definedName name="TOTAL8I_1">#REF!</definedName>
    <definedName name="TOTAL8I_14">#N/A</definedName>
    <definedName name="TOTAL8I_7">#N/A</definedName>
    <definedName name="TOTAL8I_7_1">#REF!</definedName>
    <definedName name="TOTAL8I_7_14">#N/A</definedName>
    <definedName name="TOTAL8J">#REF!</definedName>
    <definedName name="TOTAL8J_1">#REF!</definedName>
    <definedName name="TOTAL8J_14">#N/A</definedName>
    <definedName name="TOTAL8J_7">#N/A</definedName>
    <definedName name="TOTAL8J_7_1">#REF!</definedName>
    <definedName name="TOTAL8J_7_14">#N/A</definedName>
    <definedName name="TOTAL8K">#REF!</definedName>
    <definedName name="TOTAL8K_1">#REF!</definedName>
    <definedName name="TOTAL8K_14">#N/A</definedName>
    <definedName name="TOTAL8K_7">#N/A</definedName>
    <definedName name="TOTAL8K_7_1">#REF!</definedName>
    <definedName name="TOTAL8K_7_14">#N/A</definedName>
    <definedName name="TOTAL8L">#REF!</definedName>
    <definedName name="TOTAL8L_1">#REF!</definedName>
    <definedName name="TOTAL8L_14">#N/A</definedName>
    <definedName name="TOTAL8L_7">#N/A</definedName>
    <definedName name="TOTAL8L_7_1">#REF!</definedName>
    <definedName name="TOTAL8L_7_14">#N/A</definedName>
    <definedName name="TOTAL8O">#REF!</definedName>
    <definedName name="TOTAL8O_1">#REF!</definedName>
    <definedName name="TOTAL8O_14">#N/A</definedName>
    <definedName name="TOTAL8O_7">#N/A</definedName>
    <definedName name="TOTAL8O_7_1">#REF!</definedName>
    <definedName name="TOTAL8O_7_14">#N/A</definedName>
    <definedName name="TOTAL8P">#REF!</definedName>
    <definedName name="TOTAL8P_1">#REF!</definedName>
    <definedName name="TOTAL8P_14">#N/A</definedName>
    <definedName name="TOTAL8P_7">#N/A</definedName>
    <definedName name="TOTAL8P_7_1">#REF!</definedName>
    <definedName name="TOTAL8P_7_14">#N/A</definedName>
    <definedName name="TOTAL8Q">#REF!</definedName>
    <definedName name="TOTAL8Q_1">#REF!</definedName>
    <definedName name="TOTAL8Q_14">#N/A</definedName>
    <definedName name="TOTAL8Q_7">#N/A</definedName>
    <definedName name="TOTAL8Q_7_1">#REF!</definedName>
    <definedName name="TOTAL8Q_7_14">#N/A</definedName>
    <definedName name="TOTAL8R">#REF!</definedName>
    <definedName name="TOTAL8R_1">#REF!</definedName>
    <definedName name="TOTAL8R_14">#N/A</definedName>
    <definedName name="TOTAL8R_7">#N/A</definedName>
    <definedName name="TOTAL8R_7_1">#REF!</definedName>
    <definedName name="TOTAL8R_7_14">#N/A</definedName>
    <definedName name="TOTAL9">#REF!</definedName>
    <definedName name="TOTAL9_1">#REF!</definedName>
    <definedName name="TOTAL9_14">#N/A</definedName>
    <definedName name="TOTAL9_7">#N/A</definedName>
    <definedName name="TOTAL9_7_1">#REF!</definedName>
    <definedName name="TOTAL9_7_14">#N/A</definedName>
    <definedName name="TOTALA_1">#REF!</definedName>
    <definedName name="TOTALA_14">#N/A</definedName>
    <definedName name="TOTALA_7">#N/A</definedName>
    <definedName name="TOTALA_7_1">#REF!</definedName>
    <definedName name="TOTALA_7_14">#N/A</definedName>
    <definedName name="TOTALB_1">#REF!</definedName>
    <definedName name="TOTALB_14">#N/A</definedName>
    <definedName name="TOTALB_7">#N/A</definedName>
    <definedName name="TOTALB_7_1">#REF!</definedName>
    <definedName name="TOTALB_7_14">#N/A</definedName>
    <definedName name="totalbetoneira">#REF!</definedName>
    <definedName name="TOTALC_1" localSheetId="4">#REF!</definedName>
    <definedName name="TOTALC_1">#REF!</definedName>
    <definedName name="TOTALC_14">#N/A</definedName>
    <definedName name="TOTALC_7">#N/A</definedName>
    <definedName name="TOTALC_7_1" localSheetId="4">#REF!</definedName>
    <definedName name="TOTALC_7_1">#REF!</definedName>
    <definedName name="TOTALC_7_14">#N/A</definedName>
    <definedName name="totalcaibro">#REF!</definedName>
    <definedName name="totalchapa">#REF!</definedName>
    <definedName name="TOTALD_1" localSheetId="4">#REF!</definedName>
    <definedName name="TOTALD_1">#REF!</definedName>
    <definedName name="TOTALD_14">#N/A</definedName>
    <definedName name="TOTALD_7">#N/A</definedName>
    <definedName name="TOTALD_7_1" localSheetId="4">#REF!</definedName>
    <definedName name="TOTALD_7_1">#REF!</definedName>
    <definedName name="TOTALD_7_14">#N/A</definedName>
    <definedName name="TOTALE_1" localSheetId="4">#REF!</definedName>
    <definedName name="TOTALE_1">#REF!</definedName>
    <definedName name="TOTALE_14">#N/A</definedName>
    <definedName name="TOTALE_7">#N/A</definedName>
    <definedName name="TOTALE_7_1">#REF!</definedName>
    <definedName name="TOTALE_7_14">#N/A</definedName>
    <definedName name="TOTALF_1">#REF!</definedName>
    <definedName name="TOTALF_14">#N/A</definedName>
    <definedName name="TOTALF_7">#N/A</definedName>
    <definedName name="TOTALF_7_1">#REF!</definedName>
    <definedName name="TOTALF_7_14">#N/A</definedName>
    <definedName name="TOTALG_1">#REF!</definedName>
    <definedName name="TOTALG_14">#N/A</definedName>
    <definedName name="TOTALG_7">#N/A</definedName>
    <definedName name="TOTALG_7_1">#REF!</definedName>
    <definedName name="TOTALG_7_14">#N/A</definedName>
    <definedName name="totalgastalho">#REF!</definedName>
    <definedName name="totalgeral" localSheetId="4">#REF!</definedName>
    <definedName name="totalgeral">#REF!</definedName>
    <definedName name="TOTALH_1" localSheetId="4">#REF!</definedName>
    <definedName name="TOTALH_1">#REF!</definedName>
    <definedName name="TOTALH_14">#N/A</definedName>
    <definedName name="TOTALH_7">#N/A</definedName>
    <definedName name="TOTALH_7_1" localSheetId="4">#REF!</definedName>
    <definedName name="TOTALH_7_1">#REF!</definedName>
    <definedName name="TOTALH_7_14">#N/A</definedName>
    <definedName name="TOTALI_1">#REF!</definedName>
    <definedName name="TOTALI_14">#N/A</definedName>
    <definedName name="TOTALI_7">#N/A</definedName>
    <definedName name="TOTALI_7_1">#REF!</definedName>
    <definedName name="TOTALI_7_14">#N/A</definedName>
    <definedName name="TOTALJ_1">#REF!</definedName>
    <definedName name="TOTALJ_14">#N/A</definedName>
    <definedName name="TOTALJ_7">#N/A</definedName>
    <definedName name="TOTALJ_7_1">#REF!</definedName>
    <definedName name="TOTALJ_7_14">#N/A</definedName>
    <definedName name="TOTALK_1">#REF!</definedName>
    <definedName name="TOTALK_14">#N/A</definedName>
    <definedName name="TOTALK_7">#N/A</definedName>
    <definedName name="TOTALK_7_1">#REF!</definedName>
    <definedName name="TOTALK_7_14">#N/A</definedName>
    <definedName name="TOTALL_1">#REF!</definedName>
    <definedName name="TOTALL_14">#N/A</definedName>
    <definedName name="TOTALL_7">#N/A</definedName>
    <definedName name="TOTALL_7_1">#REF!</definedName>
    <definedName name="TOTALL_7_14">#N/A</definedName>
    <definedName name="TOTALMATBET">#REF!</definedName>
    <definedName name="TOTALMATBET_13">#REF!</definedName>
    <definedName name="TOTALMATBET_13_19">#REF!</definedName>
    <definedName name="TOTALMATBET_13_23">#REF!</definedName>
    <definedName name="TOTALMATBET_13_25">#REF!</definedName>
    <definedName name="TOTALMATBET_19">#REF!</definedName>
    <definedName name="TOTALMATBET_23">#REF!</definedName>
    <definedName name="TOTALMATBET_24">#REF!</definedName>
    <definedName name="TOTALMATBET_24_13">#REF!</definedName>
    <definedName name="TOTALMATBET_24_13_19">#REF!</definedName>
    <definedName name="TOTALMATBET_24_13_23">#REF!</definedName>
    <definedName name="TOTALMATBET_24_13_25">#REF!</definedName>
    <definedName name="TOTALMATBET_24_19">#REF!</definedName>
    <definedName name="TOTALMATBET_24_23">#REF!</definedName>
    <definedName name="TOTALMATBET_24_25">#REF!</definedName>
    <definedName name="TOTALMATBET_25">#REF!</definedName>
    <definedName name="totalmistfrio">#REF!</definedName>
    <definedName name="totalmistquente">#REF!</definedName>
    <definedName name="TOTALO_1" localSheetId="4">#REF!</definedName>
    <definedName name="TOTALO_1">#REF!</definedName>
    <definedName name="TOTALO_14">#N/A</definedName>
    <definedName name="TOTALO_7">#N/A</definedName>
    <definedName name="TOTALO_7_1" localSheetId="4">#REF!</definedName>
    <definedName name="TOTALO_7_1">#REF!</definedName>
    <definedName name="TOTALO_7_14">#N/A</definedName>
    <definedName name="TOTALORÇAMENTO">#REF!</definedName>
    <definedName name="TOTALP_1" localSheetId="4">#REF!</definedName>
    <definedName name="TOTALP_1">#REF!</definedName>
    <definedName name="TOTALP_14">#N/A</definedName>
    <definedName name="TOTALP_7">#N/A</definedName>
    <definedName name="TOTALP_7_1" localSheetId="4">#REF!</definedName>
    <definedName name="TOTALP_7_1">#REF!</definedName>
    <definedName name="TOTALP_7_14">#N/A</definedName>
    <definedName name="totalparaf">#REF!</definedName>
    <definedName name="totalparaf4">#REF!</definedName>
    <definedName name="totalpelicexp">#REF!</definedName>
    <definedName name="totalpelicinc">#REF!</definedName>
    <definedName name="TOTALQ_1" localSheetId="4">#REF!</definedName>
    <definedName name="TOTALQ_1">#REF!</definedName>
    <definedName name="TOTALQ_14">#N/A</definedName>
    <definedName name="TOTALQ_7">#N/A</definedName>
    <definedName name="TOTALQ_7_1" localSheetId="4">#REF!</definedName>
    <definedName name="TOTALQ_7_1">#REF!</definedName>
    <definedName name="TOTALQ_7_14">#N/A</definedName>
    <definedName name="TOTALSAIBRO" localSheetId="4">#REF!</definedName>
    <definedName name="TOTALSAIBRO">#REF!</definedName>
    <definedName name="TOTALSERVIÇOS" localSheetId="4">#REF!</definedName>
    <definedName name="TOTALSERVIÇOS">#REF!</definedName>
    <definedName name="TOTALSERVIÇOS_13" localSheetId="4">#REF!</definedName>
    <definedName name="TOTALSERVIÇOS_13">#REF!</definedName>
    <definedName name="TOTALSERVIÇOS_13_19" localSheetId="4">#REF!</definedName>
    <definedName name="TOTALSERVIÇOS_13_19">#REF!</definedName>
    <definedName name="TOTALSERVIÇOS_13_23" localSheetId="4">#REF!</definedName>
    <definedName name="TOTALSERVIÇOS_13_23">#REF!</definedName>
    <definedName name="TOTALSERVIÇOS_13_25">#REF!</definedName>
    <definedName name="TOTALSERVIÇOS_19">#REF!</definedName>
    <definedName name="TOTALSERVIÇOS_23">#REF!</definedName>
    <definedName name="TOTALSERVIÇOS_24">#REF!</definedName>
    <definedName name="TOTALSERVIÇOS_24_13">#REF!</definedName>
    <definedName name="TOTALSERVIÇOS_24_13_19">#REF!</definedName>
    <definedName name="TOTALSERVIÇOS_24_13_23">#REF!</definedName>
    <definedName name="TOTALSERVIÇOS_24_13_25">#REF!</definedName>
    <definedName name="TOTALSERVIÇOS_24_19">#REF!</definedName>
    <definedName name="TOTALSERVIÇOS_24_23">#REF!</definedName>
    <definedName name="TOTALSERVIÇOS_24_25">#REF!</definedName>
    <definedName name="TOTALSERVIÇOS_25">#REF!</definedName>
    <definedName name="totaltinta">#REF!</definedName>
    <definedName name="totee_3" localSheetId="4">#REF!</definedName>
    <definedName name="totee_3">#REF!</definedName>
    <definedName name="totee1" localSheetId="4">#REF!</definedName>
    <definedName name="totee1">#REF!</definedName>
    <definedName name="totee2" localSheetId="4">#REF!</definedName>
    <definedName name="totee2">#REF!</definedName>
    <definedName name="TOTMAT_EE1">#REF!</definedName>
    <definedName name="TOTMAT_EE2">#REF!</definedName>
    <definedName name="TOTMAT_EE3">#REF!</definedName>
    <definedName name="totmsa">#REF!</definedName>
    <definedName name="totmsa_1">#REF!</definedName>
    <definedName name="totmsa_2">#REF!</definedName>
    <definedName name="totmsa_3">#REF!</definedName>
    <definedName name="totmsa_4">#REF!</definedName>
    <definedName name="totmsa2">#REF!</definedName>
    <definedName name="totmsa2_1">#REF!</definedName>
    <definedName name="totmsa2_2">#REF!</definedName>
    <definedName name="totmsa2_3">#REF!</definedName>
    <definedName name="totmsa2_4">#REF!</definedName>
    <definedName name="toto" localSheetId="4" hidden="1">{"'Database'!$A$1:$F$130"}</definedName>
    <definedName name="toto" localSheetId="6" hidden="1">{"'Database'!$A$1:$F$130"}</definedName>
    <definedName name="toto" hidden="1">{"'Database'!$A$1:$F$130"}</definedName>
    <definedName name="TOTSER_EE1">#REF!</definedName>
    <definedName name="TOTSER_EE2">#REF!</definedName>
    <definedName name="TOTSER_EE3">#REF!</definedName>
    <definedName name="TOTSERV">#REF!</definedName>
    <definedName name="totsma">#REF!</definedName>
    <definedName name="totsma_1">#REF!</definedName>
    <definedName name="totsma_2">#REF!</definedName>
    <definedName name="totsma_3">#REF!</definedName>
    <definedName name="totsma_4">#REF!</definedName>
    <definedName name="tøv" localSheetId="4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localSheetId="6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øv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TPA">#REF!</definedName>
    <definedName name="TPC">#REF!</definedName>
    <definedName name="TPM">#REF!</definedName>
    <definedName name="TPM_25">#REF!</definedName>
    <definedName name="TPM_4">#REF!</definedName>
    <definedName name="TPMM">#REF!</definedName>
    <definedName name="TR">#REF!</definedName>
    <definedName name="tr_cap20_mbuq">#REF!</definedName>
    <definedName name="tr_cap20mbuq">#REF!</definedName>
    <definedName name="tr_cap20mbuq_10">#REF!</definedName>
    <definedName name="tr_cap20mbuq_27">#REF!</definedName>
    <definedName name="tr_cap20mbuq_6">#REF!</definedName>
    <definedName name="tr_cap20mbuq_9">#REF!</definedName>
    <definedName name="tr_cm30_rp">#REF!</definedName>
    <definedName name="tr_rl1c_lama">#REF!</definedName>
    <definedName name="tr_rm1c_mbb">#REF!</definedName>
    <definedName name="tr_rm1c_mbuf">#REF!</definedName>
    <definedName name="tr_rr1ctb">#REF!</definedName>
    <definedName name="tr_rr2c_capa">#REF!</definedName>
    <definedName name="tr_rr2c_tratamento">#REF!</definedName>
    <definedName name="tr_rric_pintura">#REF!</definedName>
    <definedName name="TR5C" localSheetId="4">#REF!</definedName>
    <definedName name="TR5C">#REF!</definedName>
    <definedName name="TRABALHO" localSheetId="4">#REF!</definedName>
    <definedName name="TRABALHO">#REF!</definedName>
    <definedName name="TrabAnual" localSheetId="4">#REF!</definedName>
    <definedName name="TrabAnual">#REF!</definedName>
    <definedName name="TRAF" localSheetId="4">#REF!</definedName>
    <definedName name="TRAF">#REF!</definedName>
    <definedName name="TRAF_25" localSheetId="4">#REF!</definedName>
    <definedName name="TRAF_25">#REF!</definedName>
    <definedName name="TRANS" localSheetId="4">#REF!</definedName>
    <definedName name="TRANS">#REF!</definedName>
    <definedName name="TRÂNS_SEG_EMISS2" localSheetId="4">#REF!</definedName>
    <definedName name="TRÂNS_SEG_EMISS2">#REF!</definedName>
    <definedName name="TRÂNS_SEG_EMISS3" localSheetId="4">#REF!</definedName>
    <definedName name="TRÂNS_SEG_EMISS3">#REF!</definedName>
    <definedName name="TRÂNS_SEGU" localSheetId="4">#REF!</definedName>
    <definedName name="TRÂNS_SEGU">#REF!</definedName>
    <definedName name="TRÂNS_SEGURANÇA">#REF!</definedName>
    <definedName name="TRANSMICRO">#REF!</definedName>
    <definedName name="transp_CAP20">#REF!</definedName>
    <definedName name="transp_com_basc_10m3">#REF!</definedName>
    <definedName name="transp_comercial_10m3">#REF!</definedName>
    <definedName name="transp_distribuidora">#REF!</definedName>
    <definedName name="transp_emulsão">#REF!</definedName>
    <definedName name="transp_loc_basc_10m3">#REF!</definedName>
    <definedName name="transp_loc_basc_5m3">#REF!</definedName>
    <definedName name="TRANSP_LOC_CARROC_PAV" localSheetId="4">#REF!</definedName>
    <definedName name="TRANSP_LOC_CARROC_PAV">#REF!</definedName>
    <definedName name="TRANSP_LOC_EQUIP" localSheetId="4">#REF!</definedName>
    <definedName name="TRANSP_LOC_EQUIP">#REF!</definedName>
    <definedName name="transp_loc_mat_remendos" localSheetId="4">#REF!</definedName>
    <definedName name="transp_loc_mat_remendos">#REF!</definedName>
    <definedName name="TRANSP_LOC_PAV" localSheetId="4">#REF!</definedName>
    <definedName name="TRANSP_LOC_PAV">#REF!</definedName>
    <definedName name="transp_local_10m3" localSheetId="4">#REF!</definedName>
    <definedName name="transp_local_10m3">#REF!</definedName>
    <definedName name="transp_local_5m3" localSheetId="4">#REF!</definedName>
    <definedName name="transp_local_5m3">#REF!</definedName>
    <definedName name="transp_para_remendos" localSheetId="4">#REF!</definedName>
    <definedName name="transp_para_remendos">#REF!</definedName>
    <definedName name="transp_refinaria">#REF!</definedName>
    <definedName name="transp5m3">#REF!</definedName>
    <definedName name="transp5m3_13">#REF!</definedName>
    <definedName name="transp5m3_13_19">#REF!</definedName>
    <definedName name="transp5m3_13_23">#REF!</definedName>
    <definedName name="transp5m3_13_25">#REF!</definedName>
    <definedName name="transp5m3_15">#REF!</definedName>
    <definedName name="transp5m3_15_13">#REF!</definedName>
    <definedName name="transp5m3_15_13_19">#REF!</definedName>
    <definedName name="transp5m3_15_13_23">#REF!</definedName>
    <definedName name="transp5m3_15_13_25">#REF!</definedName>
    <definedName name="transp5m3_15_19">#REF!</definedName>
    <definedName name="transp5m3_15_23">#REF!</definedName>
    <definedName name="transp5m3_15_25">#REF!</definedName>
    <definedName name="transp5m3_19">#REF!</definedName>
    <definedName name="transp5m3_23">#REF!</definedName>
    <definedName name="transp5m3_24">#REF!</definedName>
    <definedName name="transp5m3_24_13">#REF!</definedName>
    <definedName name="transp5m3_24_13_19">#REF!</definedName>
    <definedName name="transp5m3_24_13_23">#REF!</definedName>
    <definedName name="transp5m3_24_13_25">#REF!</definedName>
    <definedName name="transp5m3_24_19">#REF!</definedName>
    <definedName name="transp5m3_24_23">#REF!</definedName>
    <definedName name="transp5m3_24_25">#REF!</definedName>
    <definedName name="transp5m3_25">#REF!</definedName>
    <definedName name="TRANSPBETF">#REF!</definedName>
    <definedName name="TRANSPBETQ">#REF!</definedName>
    <definedName name="transpcarroceria">#REF!</definedName>
    <definedName name="transpcarroceria_13">#REF!</definedName>
    <definedName name="transpcarroceria_13_19">#REF!</definedName>
    <definedName name="transpcarroceria_13_23">#REF!</definedName>
    <definedName name="transpcarroceria_13_25">#REF!</definedName>
    <definedName name="transpcarroceria_15">#REF!</definedName>
    <definedName name="transpcarroceria_15_13">#REF!</definedName>
    <definedName name="transpcarroceria_15_13_19">#REF!</definedName>
    <definedName name="transpcarroceria_15_13_23">#REF!</definedName>
    <definedName name="transpcarroceria_15_13_25">#REF!</definedName>
    <definedName name="transpcarroceria_15_19">#REF!</definedName>
    <definedName name="transpcarroceria_15_23">#REF!</definedName>
    <definedName name="transpcarroceria_15_25">#REF!</definedName>
    <definedName name="transpcarroceria_19">#REF!</definedName>
    <definedName name="transpcarroceria_23">#REF!</definedName>
    <definedName name="transpcarroceria_24">#REF!</definedName>
    <definedName name="transpcarroceria_24_13">#REF!</definedName>
    <definedName name="transpcarroceria_24_13_19">#REF!</definedName>
    <definedName name="transpcarroceria_24_13_23">#REF!</definedName>
    <definedName name="transpcarroceria_24_13_25">#REF!</definedName>
    <definedName name="transpcarroceria_24_19">#REF!</definedName>
    <definedName name="transpcarroceria_24_23">#REF!</definedName>
    <definedName name="transpcarroceria_24_25">#REF!</definedName>
    <definedName name="transpcarroceria_25">#REF!</definedName>
    <definedName name="transporte" localSheetId="4">#REF!</definedName>
    <definedName name="transporte">#REF!</definedName>
    <definedName name="transporte_1" localSheetId="4">#REF!</definedName>
    <definedName name="transporte_1">#REF!</definedName>
    <definedName name="transporte_carroceria" localSheetId="4">#REF!</definedName>
    <definedName name="transporte_carroceria">#REF!</definedName>
    <definedName name="transporte_comercial" localSheetId="4">#REF!</definedName>
    <definedName name="transporte_comercial">#REF!</definedName>
    <definedName name="transporte_especial">#REF!</definedName>
    <definedName name="Transportes">#REF!</definedName>
    <definedName name="transpremendo">#REF!</definedName>
    <definedName name="transpremendo_13">#REF!</definedName>
    <definedName name="transpremendo_13_19">#REF!</definedName>
    <definedName name="transpremendo_13_23">#REF!</definedName>
    <definedName name="transpremendo_13_25">#REF!</definedName>
    <definedName name="transpremendo_15">#REF!</definedName>
    <definedName name="transpremendo_15_13">#REF!</definedName>
    <definedName name="transpremendo_15_13_19">#REF!</definedName>
    <definedName name="transpremendo_15_13_23">#REF!</definedName>
    <definedName name="transpremendo_15_13_25">#REF!</definedName>
    <definedName name="transpremendo_15_19">#REF!</definedName>
    <definedName name="transpremendo_15_23">#REF!</definedName>
    <definedName name="transpremendo_15_25">#REF!</definedName>
    <definedName name="transpremendo_19">#REF!</definedName>
    <definedName name="transpremendo_23">#REF!</definedName>
    <definedName name="transpremendo_24">#REF!</definedName>
    <definedName name="transpremendo_24_13">#REF!</definedName>
    <definedName name="transpremendo_24_13_19">#REF!</definedName>
    <definedName name="transpremendo_24_13_23">#REF!</definedName>
    <definedName name="transpremendo_24_13_25">#REF!</definedName>
    <definedName name="transpremendo_24_19">#REF!</definedName>
    <definedName name="transpremendo_24_23">#REF!</definedName>
    <definedName name="transpremendo_24_25">#REF!</definedName>
    <definedName name="transpremendo_25">#REF!</definedName>
    <definedName name="TRANSTSS" localSheetId="4">#REF!</definedName>
    <definedName name="TRANSTSS">#REF!</definedName>
    <definedName name="trasupdup">#REF!</definedName>
    <definedName name="trasupdup_13">#REF!</definedName>
    <definedName name="trasupdup_13_19">#REF!</definedName>
    <definedName name="trasupdup_13_23">#REF!</definedName>
    <definedName name="trasupdup_13_25">#REF!</definedName>
    <definedName name="trasupdup_15">#REF!</definedName>
    <definedName name="trasupdup_15_13">#REF!</definedName>
    <definedName name="trasupdup_15_13_19">#REF!</definedName>
    <definedName name="trasupdup_15_13_23">#REF!</definedName>
    <definedName name="trasupdup_15_13_25">#REF!</definedName>
    <definedName name="trasupdup_15_19">#REF!</definedName>
    <definedName name="trasupdup_15_23">#REF!</definedName>
    <definedName name="trasupdup_15_25">#REF!</definedName>
    <definedName name="trasupdup_19">#REF!</definedName>
    <definedName name="trasupdup_23">#REF!</definedName>
    <definedName name="trasupdup_24">#REF!</definedName>
    <definedName name="trasupdup_24_13">#REF!</definedName>
    <definedName name="trasupdup_24_13_19">#REF!</definedName>
    <definedName name="trasupdup_24_13_23">#REF!</definedName>
    <definedName name="trasupdup_24_13_25">#REF!</definedName>
    <definedName name="trasupdup_24_19">#REF!</definedName>
    <definedName name="trasupdup_24_23">#REF!</definedName>
    <definedName name="trasupdup_24_25">#REF!</definedName>
    <definedName name="trasupdup_25">#REF!</definedName>
    <definedName name="tratamento">#REF!</definedName>
    <definedName name="TRAV_EMISS3_S" localSheetId="4">#REF!</definedName>
    <definedName name="TRAV_EMISS3_S">#REF!</definedName>
    <definedName name="travessas">#REF!</definedName>
    <definedName name="TRCAP20" localSheetId="4">#REF!</definedName>
    <definedName name="TRCAP20">#REF!</definedName>
    <definedName name="TRCM30" localSheetId="4">#REF!</definedName>
    <definedName name="TRCM30">#REF!</definedName>
    <definedName name="tre" localSheetId="4">#REF!</definedName>
    <definedName name="tre">#REF!</definedName>
    <definedName name="Trec">#REF!</definedName>
    <definedName name="TREC_1">#REF!</definedName>
    <definedName name="TREC_35">#REF!</definedName>
    <definedName name="TREC1">#REF!</definedName>
    <definedName name="Trecho">#REF!</definedName>
    <definedName name="trecho_13">#REF!</definedName>
    <definedName name="trecho_26">#REF!</definedName>
    <definedName name="trecho_33">#REF!</definedName>
    <definedName name="trecho_5">#REF!</definedName>
    <definedName name="trecho_6">#REF!</definedName>
    <definedName name="trecho_7">#REF!</definedName>
    <definedName name="trecho_8">#REF!</definedName>
    <definedName name="trecho_9">#REF!</definedName>
    <definedName name="TRECHO1">#REF!</definedName>
    <definedName name="trecho1a">#REF!</definedName>
    <definedName name="trecho1b">#REF!</definedName>
    <definedName name="trecho2" localSheetId="4">#REF!</definedName>
    <definedName name="trecho2">#REF!</definedName>
    <definedName name="trecho2_13">#REF!</definedName>
    <definedName name="trecho2_19">#REF!</definedName>
    <definedName name="trecho2_23">#REF!</definedName>
    <definedName name="trecho2_25">#REF!</definedName>
    <definedName name="trecho2_26">#REF!</definedName>
    <definedName name="trecho2_33">#REF!</definedName>
    <definedName name="trecho2_5">#REF!</definedName>
    <definedName name="trecho2_6">#REF!</definedName>
    <definedName name="trecho2_7">#REF!</definedName>
    <definedName name="trecho2_8">#REF!</definedName>
    <definedName name="trecho2_9">#REF!</definedName>
    <definedName name="Trev">#REF!</definedName>
    <definedName name="Trevo">#REF!</definedName>
    <definedName name="TRL1C">#REF!</definedName>
    <definedName name="TRM">#REF!</definedName>
    <definedName name="TRM1C">#REF!</definedName>
    <definedName name="TRMRP">#REF!</definedName>
    <definedName name="TRMTB">#REF!</definedName>
    <definedName name="TRP">#REF!</definedName>
    <definedName name="TRR1C">#REF!</definedName>
    <definedName name="TRR1CF">#REF!</definedName>
    <definedName name="TRR2C">#REF!</definedName>
    <definedName name="TRRM1C">#REF!</definedName>
    <definedName name="TRRPL">#REF!</definedName>
    <definedName name="TRRR1C">#REF!</definedName>
    <definedName name="TRRRP">#REF!</definedName>
    <definedName name="TRRTB">#REF!</definedName>
    <definedName name="TRRTSD">#REF!</definedName>
    <definedName name="TRT">#REF!</definedName>
    <definedName name="TS">#REF!</definedName>
    <definedName name="TS2C">"'file:///D:/Meus documentos/ANASTÁCIO/SERCEL/BR262990800.xls'#$TLMB.$#REF!$#REF!"</definedName>
    <definedName name="tsbr1">#REF!</definedName>
    <definedName name="tsbr2">#REF!</definedName>
    <definedName name="tsbr3">#REF!</definedName>
    <definedName name="tsbr4">#REF!</definedName>
    <definedName name="tsbr5">#REF!</definedName>
    <definedName name="TSCAP20">#REF!</definedName>
    <definedName name="TSCM30">#REF!</definedName>
    <definedName name="TSD">#REF!</definedName>
    <definedName name="TSD_Adir">OFFSET(#REF!,0,COLUMN(#REF!)-1,COUNTA(#REF!),1)</definedName>
    <definedName name="TSD_Aesq">OFFSET(#REF!,0,MATCH(#REF!,#REF!,0)-1,COUNTA(#REF!),1)</definedName>
    <definedName name="TSD_pista">OFFSET(#REF!,0,MATCH(#REF!,#REF!,0)-1,COUNTA(#REF!),1)</definedName>
    <definedName name="TSDB" localSheetId="4">#REF!</definedName>
    <definedName name="TSDB">#REF!</definedName>
    <definedName name="TSEMUL">#REF!</definedName>
    <definedName name="tskmf1">#REF!</definedName>
    <definedName name="tskmf2">#REF!</definedName>
    <definedName name="tskmf3">#REF!</definedName>
    <definedName name="tskmf4">#REF!</definedName>
    <definedName name="tskmf5">#REF!</definedName>
    <definedName name="tskmi1">#REF!</definedName>
    <definedName name="tskmi2">#REF!</definedName>
    <definedName name="tskmi3">#REF!</definedName>
    <definedName name="tskmi4">#REF!</definedName>
    <definedName name="tskmi5">#REF!</definedName>
    <definedName name="tslarg1">#REF!</definedName>
    <definedName name="tslarg2">#REF!</definedName>
    <definedName name="tslarg3">#REF!</definedName>
    <definedName name="tslarg4">#REF!</definedName>
    <definedName name="tslarg5">#REF!</definedName>
    <definedName name="TSRL1C">#REF!</definedName>
    <definedName name="TSRM1C">#REF!</definedName>
    <definedName name="TSRR1C">#REF!</definedName>
    <definedName name="TSRR1CF">#REF!</definedName>
    <definedName name="TSRR2C">#REF!</definedName>
    <definedName name="TSRR2CF">#REF!</definedName>
    <definedName name="TSS">#REF!</definedName>
    <definedName name="TSSB">#REF!</definedName>
    <definedName name="tssd_1">#REF!</definedName>
    <definedName name="tssd_14">#N/A</definedName>
    <definedName name="tt" localSheetId="4">' Canteiro'!tt</definedName>
    <definedName name="tt" localSheetId="6">'Adm Local'!tt</definedName>
    <definedName name="tt">[0]!tt</definedName>
    <definedName name="TT_1" localSheetId="4">#REF!</definedName>
    <definedName name="TT_1">#REF!</definedName>
    <definedName name="tt_25" localSheetId="4">' Canteiro'!tt_25</definedName>
    <definedName name="tt_25" localSheetId="6">'Adm Local'!tt_25</definedName>
    <definedName name="tt_25">[0]!tt_25</definedName>
    <definedName name="tt1_25" localSheetId="4">' Canteiro'!tt1_25</definedName>
    <definedName name="tt1_25" localSheetId="6">'Adm Local'!tt1_25</definedName>
    <definedName name="tt1_25">[0]!tt1_25</definedName>
    <definedName name="TTSS" localSheetId="4">#REF!</definedName>
    <definedName name="TTSS">#REF!</definedName>
    <definedName name="TTT" localSheetId="4">#REF!</definedName>
    <definedName name="TTT">#REF!</definedName>
    <definedName name="ttttt">#REF!</definedName>
    <definedName name="ttttttttttttttttttttttttttttttttt">#REF!</definedName>
    <definedName name="TUDO" localSheetId="4">#REF!</definedName>
    <definedName name="TUDO">#REF!</definedName>
    <definedName name="TXREMATI" localSheetId="4">#REF!</definedName>
    <definedName name="TXREMATI">#REF!</definedName>
    <definedName name="Type_List">#REF!</definedName>
    <definedName name="TYUIO" localSheetId="4" hidden="1">{#N/A,#N/A,TRUE,"Serviços"}</definedName>
    <definedName name="TYUIO" localSheetId="6" hidden="1">{#N/A,#N/A,TRUE,"Serviços"}</definedName>
    <definedName name="TYUIO" localSheetId="3" hidden="1">{#N/A,#N/A,TRUE,"Serviços"}</definedName>
    <definedName name="TYUIO" hidden="1">{#N/A,#N/A,TRUE,"Serviços"}</definedName>
    <definedName name="TYUIOO" localSheetId="4" hidden="1">{#N/A,#N/A,TRUE,"Serviços"}</definedName>
    <definedName name="TYUIOO" localSheetId="6" hidden="1">{#N/A,#N/A,TRUE,"Serviços"}</definedName>
    <definedName name="TYUIOO" localSheetId="3" hidden="1">{#N/A,#N/A,TRUE,"Serviços"}</definedName>
    <definedName name="TYUIOO" hidden="1">{#N/A,#N/A,TRUE,"Serviços"}</definedName>
    <definedName name="UBB_UTEJF" localSheetId="4" hidden="1">{#N/A,#N/A,FALSE,"ANEXO3 99 ERA";#N/A,#N/A,FALSE,"ANEXO3 99 UBÁ2";#N/A,#N/A,FALSE,"ANEXO3 99 DTU";#N/A,#N/A,FALSE,"ANEXO3 99 RDR";#N/A,#N/A,FALSE,"ANEXO3 99 UBÁ4";#N/A,#N/A,FALSE,"ANEXO3 99 UBÁ6"}</definedName>
    <definedName name="UBB_UTEJF" localSheetId="6" hidden="1">{#N/A,#N/A,FALSE,"ANEXO3 99 ERA";#N/A,#N/A,FALSE,"ANEXO3 99 UBÁ2";#N/A,#N/A,FALSE,"ANEXO3 99 DTU";#N/A,#N/A,FALSE,"ANEXO3 99 RDR";#N/A,#N/A,FALSE,"ANEXO3 99 UBÁ4";#N/A,#N/A,FALSE,"ANEXO3 99 UBÁ6"}</definedName>
    <definedName name="UBB_UTEJF" hidden="1">{#N/A,#N/A,FALSE,"ANEXO3 99 ERA";#N/A,#N/A,FALSE,"ANEXO3 99 UBÁ2";#N/A,#N/A,FALSE,"ANEXO3 99 DTU";#N/A,#N/A,FALSE,"ANEXO3 99 RDR";#N/A,#N/A,FALSE,"ANEXO3 99 UBÁ4";#N/A,#N/A,FALSE,"ANEXO3 99 UBÁ6"}</definedName>
    <definedName name="uer">#REF!</definedName>
    <definedName name="UF">#REF!</definedName>
    <definedName name="UIO" localSheetId="4">#REF!</definedName>
    <definedName name="UIO">#REF!</definedName>
    <definedName name="UL" localSheetId="4">#REF!</definedName>
    <definedName name="UL">#REF!</definedName>
    <definedName name="UL_1" localSheetId="4">#REF!</definedName>
    <definedName name="UL_1">#REF!</definedName>
    <definedName name="ul_13">#REF!</definedName>
    <definedName name="ul_26">#REF!</definedName>
    <definedName name="ul_33">#REF!</definedName>
    <definedName name="ul_5">#REF!</definedName>
    <definedName name="ul_6">#REF!</definedName>
    <definedName name="ul_7">#REF!</definedName>
    <definedName name="ul_8">#REF!</definedName>
    <definedName name="ul_9">#REF!</definedName>
    <definedName name="un" hidden="1">#N/A</definedName>
    <definedName name="Und" hidden="1">#N/A</definedName>
    <definedName name="Und_26">NA()</definedName>
    <definedName name="Und_27">NA()</definedName>
    <definedName name="Unia_Lajotas">0.3*0.2*10.5</definedName>
    <definedName name="unid">#REF!</definedName>
    <definedName name="unid.2">#REF!</definedName>
    <definedName name="unid_13">#REF!</definedName>
    <definedName name="unid_42" localSheetId="4">#REF!</definedName>
    <definedName name="unid_42">#REF!</definedName>
    <definedName name="UNID_serviço">OFFSET(#REF!,0,0,COUNTA(#REF!),1)</definedName>
    <definedName name="unidade">#REF!</definedName>
    <definedName name="Unidade1" localSheetId="4">#REF!</definedName>
    <definedName name="Unidade1">#REF!</definedName>
    <definedName name="UnidAux" hidden="1">#N/A</definedName>
    <definedName name="UNIT" localSheetId="4">#REF!</definedName>
    <definedName name="UNIT">#REF!</definedName>
    <definedName name="UNIT_1" localSheetId="4">#REF!</definedName>
    <definedName name="UNIT_1">#REF!</definedName>
    <definedName name="UnitAnexo">#REF!</definedName>
    <definedName name="UNITÁRIO">#REF!</definedName>
    <definedName name="UnitNome">#REF!</definedName>
    <definedName name="uno">#REF!</definedName>
    <definedName name="Upvc_2001">#REF!</definedName>
    <definedName name="UPVC_99">#REF!</definedName>
    <definedName name="URV_MAR94">#REF!</definedName>
    <definedName name="USA">#REF!</definedName>
    <definedName name="USINA">#REF!</definedName>
    <definedName name="Utlidades2">#REF!</definedName>
    <definedName name="uuu" localSheetId="4" hidden="1">{#N/A,#N/A,TRUE,"Serviços"}</definedName>
    <definedName name="uuu" localSheetId="6" hidden="1">{#N/A,#N/A,TRUE,"Serviços"}</definedName>
    <definedName name="uuu" hidden="1">{#N/A,#N/A,TRUE,"Serviços"}</definedName>
    <definedName name="uuuuuty">#N/A</definedName>
    <definedName name="uyt" hidden="1">#REF!</definedName>
    <definedName name="v">#REF!</definedName>
    <definedName name="v_britarp">#REF!</definedName>
    <definedName name="v_capaf">#REF!</definedName>
    <definedName name="v_conc_ciclopico">#REF!</definedName>
    <definedName name="v_concreto">#REF!</definedName>
    <definedName name="v_correção">#REF!</definedName>
    <definedName name="v_fresagem">#REF!</definedName>
    <definedName name="v_massarp">#REF!</definedName>
    <definedName name="v_pedraarrumada">#REF!</definedName>
    <definedName name="v_pedrajog">#REF!</definedName>
    <definedName name="v_recompmanual">#REF!</definedName>
    <definedName name="v_recompmec">#REF!</definedName>
    <definedName name="v_remprof">#REF!</definedName>
    <definedName name="v_tapab">#REF!</definedName>
    <definedName name="v_tapabq">#REF!</definedName>
    <definedName name="VACAP">#REF!</definedName>
    <definedName name="VACM">#REF!</definedName>
    <definedName name="VAL">#REF!</definedName>
    <definedName name="vala_drenagem">#REF!</definedName>
    <definedName name="ValAcurl">#REF!</definedName>
    <definedName name="valadrenagem">#REF!</definedName>
    <definedName name="valadrenagem_13">#REF!</definedName>
    <definedName name="valadrenagem_13_19">#REF!</definedName>
    <definedName name="valadrenagem_13_23">#REF!</definedName>
    <definedName name="valadrenagem_13_25">#REF!</definedName>
    <definedName name="valadrenagem_15">#REF!</definedName>
    <definedName name="valadrenagem_15_13">#REF!</definedName>
    <definedName name="valadrenagem_15_13_19">#REF!</definedName>
    <definedName name="valadrenagem_15_13_23">#REF!</definedName>
    <definedName name="valadrenagem_15_13_25">#REF!</definedName>
    <definedName name="valadrenagem_15_19">#REF!</definedName>
    <definedName name="valadrenagem_15_23">#REF!</definedName>
    <definedName name="valadrenagem_15_25">#REF!</definedName>
    <definedName name="valadrenagem_19">#REF!</definedName>
    <definedName name="valadrenagem_23">#REF!</definedName>
    <definedName name="valadrenagem_24">#REF!</definedName>
    <definedName name="valadrenagem_24_13">#REF!</definedName>
    <definedName name="valadrenagem_24_13_19">#REF!</definedName>
    <definedName name="valadrenagem_24_13_23">#REF!</definedName>
    <definedName name="valadrenagem_24_13_25">#REF!</definedName>
    <definedName name="valadrenagem_24_19">#REF!</definedName>
    <definedName name="valadrenagem_24_23">#REF!</definedName>
    <definedName name="valadrenagem_24_25">#REF!</definedName>
    <definedName name="valadrenagem_25">#REF!</definedName>
    <definedName name="valas">#REF!</definedName>
    <definedName name="valas1">#REF!</definedName>
    <definedName name="Valchvrl" localSheetId="4">#REF!</definedName>
    <definedName name="Valchvrl">#REF!</definedName>
    <definedName name="VALEC" localSheetId="4">#REF!,#REF!</definedName>
    <definedName name="VALEC">#REF!,#REF!</definedName>
    <definedName name="VALORES_VALORES_Listar">#REF!</definedName>
    <definedName name="valormatfabpla">#REF!</definedName>
    <definedName name="valormatfabpla_13">#REF!</definedName>
    <definedName name="valormatfabpla_13_19">#REF!</definedName>
    <definedName name="valormatfabpla_13_23">#REF!</definedName>
    <definedName name="valormatfabpla_13_25">#REF!</definedName>
    <definedName name="valormatfabpla_15">#REF!</definedName>
    <definedName name="valormatfabpla_15_13">#REF!</definedName>
    <definedName name="valormatfabpla_15_13_19">#REF!</definedName>
    <definedName name="valormatfabpla_15_13_23">#REF!</definedName>
    <definedName name="valormatfabpla_15_13_25">#REF!</definedName>
    <definedName name="valormatfabpla_15_19">#REF!</definedName>
    <definedName name="valormatfabpla_15_23">#REF!</definedName>
    <definedName name="valormatfabpla_15_25">#REF!</definedName>
    <definedName name="valormatfabpla_19">#REF!</definedName>
    <definedName name="valormatfabpla_23">#REF!</definedName>
    <definedName name="valormatfabpla_24">#REF!</definedName>
    <definedName name="valormatfabpla_24_13">#REF!</definedName>
    <definedName name="valormatfabpla_24_13_19">#REF!</definedName>
    <definedName name="valormatfabpla_24_13_23">#REF!</definedName>
    <definedName name="valormatfabpla_24_13_25">#REF!</definedName>
    <definedName name="valormatfabpla_24_19">#REF!</definedName>
    <definedName name="valormatfabpla_24_23">#REF!</definedName>
    <definedName name="valormatfabpla_24_25">#REF!</definedName>
    <definedName name="valormatfabpla_25">#REF!</definedName>
    <definedName name="VAM">#REF!</definedName>
    <definedName name="VAMM" localSheetId="4">#REF!</definedName>
    <definedName name="VAMM">#REF!</definedName>
    <definedName name="VARM" localSheetId="4">#REF!</definedName>
    <definedName name="VARM">#REF!</definedName>
    <definedName name="VARR" localSheetId="4">#REF!</definedName>
    <definedName name="VARR">#REF!</definedName>
    <definedName name="Vazio1">#REF!</definedName>
    <definedName name="VAZIO2">#REF!</definedName>
    <definedName name="Vazios">#REF!</definedName>
    <definedName name="Vazios_25">#REF!</definedName>
    <definedName name="Vazios_26">#REF!</definedName>
    <definedName name="Vazios_28">#REF!</definedName>
    <definedName name="Vazios_29">#REF!</definedName>
    <definedName name="Vazios_31">#REF!</definedName>
    <definedName name="vbritarp">#REF!</definedName>
    <definedName name="vbritarp_13">#REF!</definedName>
    <definedName name="vbritarp_13_19">#REF!</definedName>
    <definedName name="vbritarp_13_23">#REF!</definedName>
    <definedName name="vbritarp_13_25">#REF!</definedName>
    <definedName name="vbritarp_15">#REF!</definedName>
    <definedName name="vbritarp_15_13">#REF!</definedName>
    <definedName name="vbritarp_15_13_19">#REF!</definedName>
    <definedName name="vbritarp_15_13_23">#REF!</definedName>
    <definedName name="vbritarp_15_13_25">#REF!</definedName>
    <definedName name="vbritarp_15_19">#REF!</definedName>
    <definedName name="vbritarp_15_23">#REF!</definedName>
    <definedName name="vbritarp_15_25">#REF!</definedName>
    <definedName name="vbritarp_19">#REF!</definedName>
    <definedName name="vbritarp_23">#REF!</definedName>
    <definedName name="vbritarp_24">#REF!</definedName>
    <definedName name="vbritarp_24_13">#REF!</definedName>
    <definedName name="vbritarp_24_13_19">#REF!</definedName>
    <definedName name="vbritarp_24_13_23">#REF!</definedName>
    <definedName name="vbritarp_24_13_25">#REF!</definedName>
    <definedName name="vbritarp_24_19">#REF!</definedName>
    <definedName name="vbritarp_24_23">#REF!</definedName>
    <definedName name="vbritarp_24_25">#REF!</definedName>
    <definedName name="vbritarp_25">#REF!</definedName>
    <definedName name="VCANT" localSheetId="4">#REF!</definedName>
    <definedName name="VCANT">#REF!</definedName>
    <definedName name="vcf_1">#REF!</definedName>
    <definedName name="vcf_2">#REF!</definedName>
    <definedName name="vcf_3">#REF!</definedName>
    <definedName name="vcf_4">#REF!</definedName>
    <definedName name="vcf_5">#REF!</definedName>
    <definedName name="vcf_6">#REF!</definedName>
    <definedName name="vcf_7">#REF!</definedName>
    <definedName name="vcf_8">#REF!</definedName>
    <definedName name="vcf_9">#REF!</definedName>
    <definedName name="vcf2_1">#REF!</definedName>
    <definedName name="vcf2_2">#REF!</definedName>
    <definedName name="vcf2_3">#REF!</definedName>
    <definedName name="vcf2_4">#REF!</definedName>
    <definedName name="vcf2_5">#REF!</definedName>
    <definedName name="vcf2_6">#REF!</definedName>
    <definedName name="vcf2_7">#REF!</definedName>
    <definedName name="vcf2_8">#REF!</definedName>
    <definedName name="vcf2_9">#REF!</definedName>
    <definedName name="vconcretociclopico">#REF!</definedName>
    <definedName name="vconcretociclopico_13">#REF!</definedName>
    <definedName name="vconcretociclopico_13_19">#REF!</definedName>
    <definedName name="vconcretociclopico_13_23">#REF!</definedName>
    <definedName name="vconcretociclopico_13_25">#REF!</definedName>
    <definedName name="vconcretociclopico_15">#REF!</definedName>
    <definedName name="vconcretociclopico_15_13">#REF!</definedName>
    <definedName name="vconcretociclopico_15_13_19">#REF!</definedName>
    <definedName name="vconcretociclopico_15_13_23">#REF!</definedName>
    <definedName name="vconcretociclopico_15_13_25">#REF!</definedName>
    <definedName name="vconcretociclopico_15_19">#REF!</definedName>
    <definedName name="vconcretociclopico_15_23">#REF!</definedName>
    <definedName name="vconcretociclopico_15_25">#REF!</definedName>
    <definedName name="vconcretociclopico_19">#REF!</definedName>
    <definedName name="vconcretociclopico_23">#REF!</definedName>
    <definedName name="vconcretociclopico_24">#REF!</definedName>
    <definedName name="vconcretociclopico_24_13">#REF!</definedName>
    <definedName name="vconcretociclopico_24_13_19">#REF!</definedName>
    <definedName name="vconcretociclopico_24_13_23">#REF!</definedName>
    <definedName name="vconcretociclopico_24_13_25">#REF!</definedName>
    <definedName name="vconcretociclopico_24_19">#REF!</definedName>
    <definedName name="vconcretociclopico_24_23">#REF!</definedName>
    <definedName name="vconcretociclopico_24_25">#REF!</definedName>
    <definedName name="vconcretociclopico_25">#REF!</definedName>
    <definedName name="vconcretocim">#REF!</definedName>
    <definedName name="vconcretocim_13">#REF!</definedName>
    <definedName name="vconcretocim_13_19">#REF!</definedName>
    <definedName name="vconcretocim_13_23">#REF!</definedName>
    <definedName name="vconcretocim_13_25">#REF!</definedName>
    <definedName name="vconcretocim_15">#REF!</definedName>
    <definedName name="vconcretocim_15_13">#REF!</definedName>
    <definedName name="vconcretocim_15_13_19">#REF!</definedName>
    <definedName name="vconcretocim_15_13_23">#REF!</definedName>
    <definedName name="vconcretocim_15_13_25">#REF!</definedName>
    <definedName name="vconcretocim_15_19">#REF!</definedName>
    <definedName name="vconcretocim_15_23">#REF!</definedName>
    <definedName name="vconcretocim_15_25">#REF!</definedName>
    <definedName name="vconcretocim_19">#REF!</definedName>
    <definedName name="vconcretocim_23">#REF!</definedName>
    <definedName name="vconcretocim_24">#REF!</definedName>
    <definedName name="vconcretocim_24_13">#REF!</definedName>
    <definedName name="vconcretocim_24_13_19">#REF!</definedName>
    <definedName name="vconcretocim_24_13_23">#REF!</definedName>
    <definedName name="vconcretocim_24_13_25">#REF!</definedName>
    <definedName name="vconcretocim_24_19">#REF!</definedName>
    <definedName name="vconcretocim_24_23">#REF!</definedName>
    <definedName name="vconcretocim_24_25">#REF!</definedName>
    <definedName name="vconcretocim_25">#REF!</definedName>
    <definedName name="vcorreçãodef">#REF!</definedName>
    <definedName name="vcorreçãodef_13">#REF!</definedName>
    <definedName name="vcorreçãodef_13_19">#REF!</definedName>
    <definedName name="vcorreçãodef_13_23">#REF!</definedName>
    <definedName name="vcorreçãodef_13_25">#REF!</definedName>
    <definedName name="vcorreçãodef_15">#REF!</definedName>
    <definedName name="vcorreçãodef_15_13">#REF!</definedName>
    <definedName name="vcorreçãodef_15_13_19">#REF!</definedName>
    <definedName name="vcorreçãodef_15_13_23">#REF!</definedName>
    <definedName name="vcorreçãodef_15_13_25">#REF!</definedName>
    <definedName name="vcorreçãodef_15_19">#REF!</definedName>
    <definedName name="vcorreçãodef_15_23">#REF!</definedName>
    <definedName name="vcorreçãodef_15_25">#REF!</definedName>
    <definedName name="vcorreçãodef_19">#REF!</definedName>
    <definedName name="vcorreçãodef_23">#REF!</definedName>
    <definedName name="vcorreçãodef_24">#REF!</definedName>
    <definedName name="vcorreçãodef_24_13">#REF!</definedName>
    <definedName name="vcorreçãodef_24_13_19">#REF!</definedName>
    <definedName name="vcorreçãodef_24_13_23">#REF!</definedName>
    <definedName name="vcorreçãodef_24_13_25">#REF!</definedName>
    <definedName name="vcorreçãodef_24_19">#REF!</definedName>
    <definedName name="vcorreçãodef_24_23">#REF!</definedName>
    <definedName name="vcorreçãodef_24_25">#REF!</definedName>
    <definedName name="vcorreçãodef_25">#REF!</definedName>
    <definedName name="vcq_1">#REF!</definedName>
    <definedName name="vcq_2">#REF!</definedName>
    <definedName name="vcq_3">#REF!</definedName>
    <definedName name="vcq_4">#REF!</definedName>
    <definedName name="vcq_5">#REF!</definedName>
    <definedName name="vcq_6">#REF!</definedName>
    <definedName name="vcq_7">#REF!</definedName>
    <definedName name="vcq_8">#REF!</definedName>
    <definedName name="vcq_9">#REF!</definedName>
    <definedName name="vcq2_1">#REF!</definedName>
    <definedName name="vcq2_2">#REF!</definedName>
    <definedName name="vcq2_3">#REF!</definedName>
    <definedName name="vcq2_4">#REF!</definedName>
    <definedName name="vcq2_5">#REF!</definedName>
    <definedName name="vcq2_6">#REF!</definedName>
    <definedName name="vcq2_7">#REF!</definedName>
    <definedName name="vcq2_8">#REF!</definedName>
    <definedName name="vcq2_9">#REF!</definedName>
    <definedName name="vdbr1">#REF!</definedName>
    <definedName name="vdbr2">#REF!</definedName>
    <definedName name="vdbr3">#REF!</definedName>
    <definedName name="vdbr4">#REF!</definedName>
    <definedName name="vdbr5">#REF!</definedName>
    <definedName name="vdkmf1">#REF!</definedName>
    <definedName name="vdkmf2">#REF!</definedName>
    <definedName name="vdkmf3">#REF!</definedName>
    <definedName name="vdkmf4">#REF!</definedName>
    <definedName name="vdkmf5">#REF!</definedName>
    <definedName name="vdkmi1">#REF!</definedName>
    <definedName name="vdkmi2">#REF!</definedName>
    <definedName name="vdkmi3">#REF!</definedName>
    <definedName name="vdkmi4">#REF!</definedName>
    <definedName name="vdkmi5">#REF!</definedName>
    <definedName name="VDM">#REF!</definedName>
    <definedName name="veiculo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icul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venrocarrumada">#REF!</definedName>
    <definedName name="venrocarrumada_13">#REF!</definedName>
    <definedName name="venrocarrumada_13_19">#REF!</definedName>
    <definedName name="venrocarrumada_13_23">#REF!</definedName>
    <definedName name="venrocarrumada_13_25">#REF!</definedName>
    <definedName name="venrocarrumada_15">#REF!</definedName>
    <definedName name="venrocarrumada_15_13">#REF!</definedName>
    <definedName name="venrocarrumada_15_13_19">#REF!</definedName>
    <definedName name="venrocarrumada_15_13_23">#REF!</definedName>
    <definedName name="venrocarrumada_15_13_25">#REF!</definedName>
    <definedName name="venrocarrumada_15_19">#REF!</definedName>
    <definedName name="venrocarrumada_15_23">#REF!</definedName>
    <definedName name="venrocarrumada_15_25">#REF!</definedName>
    <definedName name="venrocarrumada_19">#REF!</definedName>
    <definedName name="venrocarrumada_23">#REF!</definedName>
    <definedName name="venrocarrumada_24">#REF!</definedName>
    <definedName name="venrocarrumada_24_13">#REF!</definedName>
    <definedName name="venrocarrumada_24_13_19">#REF!</definedName>
    <definedName name="venrocarrumada_24_13_23">#REF!</definedName>
    <definedName name="venrocarrumada_24_13_25">#REF!</definedName>
    <definedName name="venrocarrumada_24_19">#REF!</definedName>
    <definedName name="venrocarrumada_24_23">#REF!</definedName>
    <definedName name="venrocarrumada_24_25">#REF!</definedName>
    <definedName name="venrocarrumada_25">#REF!</definedName>
    <definedName name="venrocjogada">#REF!</definedName>
    <definedName name="venrocjogada_13">#REF!</definedName>
    <definedName name="venrocjogada_13_19">#REF!</definedName>
    <definedName name="venrocjogada_13_23">#REF!</definedName>
    <definedName name="venrocjogada_13_25">#REF!</definedName>
    <definedName name="venrocjogada_15">#REF!</definedName>
    <definedName name="venrocjogada_15_13">#REF!</definedName>
    <definedName name="venrocjogada_15_13_19">#REF!</definedName>
    <definedName name="venrocjogada_15_13_23">#REF!</definedName>
    <definedName name="venrocjogada_15_13_25">#REF!</definedName>
    <definedName name="venrocjogada_15_19">#REF!</definedName>
    <definedName name="venrocjogada_15_23">#REF!</definedName>
    <definedName name="venrocjogada_15_25">#REF!</definedName>
    <definedName name="venrocjogada_19">#REF!</definedName>
    <definedName name="venrocjogada_23">#REF!</definedName>
    <definedName name="venrocjogada_24">#REF!</definedName>
    <definedName name="venrocjogada_24_13">#REF!</definedName>
    <definedName name="venrocjogada_24_13_19">#REF!</definedName>
    <definedName name="venrocjogada_24_13_23">#REF!</definedName>
    <definedName name="venrocjogada_24_13_25">#REF!</definedName>
    <definedName name="venrocjogada_24_19">#REF!</definedName>
    <definedName name="venrocjogada_24_23">#REF!</definedName>
    <definedName name="venrocjogada_24_25">#REF!</definedName>
    <definedName name="venrocjogada_25">#REF!</definedName>
    <definedName name="verba_canteiro">#REF!</definedName>
    <definedName name="verba_mob">#REF!</definedName>
    <definedName name="verde" localSheetId="4">#REF!</definedName>
    <definedName name="verde">#REF!</definedName>
    <definedName name="verde_25" localSheetId="4">#REF!</definedName>
    <definedName name="verde_25">#REF!</definedName>
    <definedName name="verde_4" localSheetId="4">#REF!</definedName>
    <definedName name="verde_4">#REF!</definedName>
    <definedName name="verdee">#REF!</definedName>
    <definedName name="verdepav">#REF!</definedName>
    <definedName name="verdepav_25">#REF!</definedName>
    <definedName name="verdepav_4">#REF!</definedName>
    <definedName name="verdepavv">#REF!</definedName>
    <definedName name="verificar">#REF!</definedName>
    <definedName name="verificar2">#REF!</definedName>
    <definedName name="VERT_ALTURA_SUP">#REF!</definedName>
    <definedName name="VERT_AREA_PLACA">#REF!</definedName>
    <definedName name="VERT_PELICULA">#REF!</definedName>
    <definedName name="VERT_PESO_SUP">#REF!</definedName>
    <definedName name="VERT_PNV">#REF!</definedName>
    <definedName name="VERT_SECAO_SUPORTE">#REF!</definedName>
    <definedName name="VERT_SUBSTRATO">#REF!</definedName>
    <definedName name="VERT_TIPO_SUPORTE">#REF!</definedName>
    <definedName name="vfresagem">#REF!</definedName>
    <definedName name="vfresagem_13">#REF!</definedName>
    <definedName name="vfresagem_13_19">#REF!</definedName>
    <definedName name="vfresagem_13_23">#REF!</definedName>
    <definedName name="vfresagem_13_25">#REF!</definedName>
    <definedName name="vfresagem_15">#REF!</definedName>
    <definedName name="vfresagem_15_13">#REF!</definedName>
    <definedName name="vfresagem_15_13_19">#REF!</definedName>
    <definedName name="vfresagem_15_13_23">#REF!</definedName>
    <definedName name="vfresagem_15_13_25">#REF!</definedName>
    <definedName name="vfresagem_15_19">#REF!</definedName>
    <definedName name="vfresagem_15_23">#REF!</definedName>
    <definedName name="vfresagem_15_25">#REF!</definedName>
    <definedName name="vfresagem_19">#REF!</definedName>
    <definedName name="vfresagem_23">#REF!</definedName>
    <definedName name="vfresagem_24">#REF!</definedName>
    <definedName name="vfresagem_24_13">#REF!</definedName>
    <definedName name="vfresagem_24_13_19">#REF!</definedName>
    <definedName name="vfresagem_24_13_23">#REF!</definedName>
    <definedName name="vfresagem_24_13_25">#REF!</definedName>
    <definedName name="vfresagem_24_19">#REF!</definedName>
    <definedName name="vfresagem_24_23">#REF!</definedName>
    <definedName name="vfresagem_24_25">#REF!</definedName>
    <definedName name="vfresagem_25">#REF!</definedName>
    <definedName name="vfvr">#N/A</definedName>
    <definedName name="VI">#REF!</definedName>
    <definedName name="VidaAnos">#REF!</definedName>
    <definedName name="Vidahoras">#REF!</definedName>
    <definedName name="VLM">#REF!</definedName>
    <definedName name="VLPI">#REF!</definedName>
    <definedName name="VLREAJ">#REF!</definedName>
    <definedName name="vm" localSheetId="4" hidden="1">{#N/A,#N/A,FALSE,"MO (2)"}</definedName>
    <definedName name="vm" localSheetId="6" hidden="1">{#N/A,#N/A,FALSE,"MO (2)"}</definedName>
    <definedName name="vm" hidden="1">{#N/A,#N/A,FALSE,"MO (2)"}</definedName>
    <definedName name="vmistbetoneira">#REF!</definedName>
    <definedName name="vmistbetoneira_13">#REF!</definedName>
    <definedName name="vmistbetoneira_13_19">#REF!</definedName>
    <definedName name="vmistbetoneira_13_23">#REF!</definedName>
    <definedName name="vmistbetoneira_13_25">#REF!</definedName>
    <definedName name="vmistbetoneira_15">#REF!</definedName>
    <definedName name="vmistbetoneira_15_13">#REF!</definedName>
    <definedName name="vmistbetoneira_15_13_19">#REF!</definedName>
    <definedName name="vmistbetoneira_15_13_23">#REF!</definedName>
    <definedName name="vmistbetoneira_15_13_25">#REF!</definedName>
    <definedName name="vmistbetoneira_15_19">#REF!</definedName>
    <definedName name="vmistbetoneira_15_23">#REF!</definedName>
    <definedName name="vmistbetoneira_15_25">#REF!</definedName>
    <definedName name="vmistbetoneira_19">#REF!</definedName>
    <definedName name="vmistbetoneira_23">#REF!</definedName>
    <definedName name="vmistbetoneira_24">#REF!</definedName>
    <definedName name="vmistbetoneira_24_13">#REF!</definedName>
    <definedName name="vmistbetoneira_24_13_19">#REF!</definedName>
    <definedName name="vmistbetoneira_24_13_23">#REF!</definedName>
    <definedName name="vmistbetoneira_24_13_25">#REF!</definedName>
    <definedName name="vmistbetoneira_24_19">#REF!</definedName>
    <definedName name="vmistbetoneira_24_23">#REF!</definedName>
    <definedName name="vmistbetoneira_24_25">#REF!</definedName>
    <definedName name="vmistbetoneira_25">#REF!</definedName>
    <definedName name="vmisturaf">#REF!</definedName>
    <definedName name="vmisturaf_13">#REF!</definedName>
    <definedName name="vmisturaf_13_19">#REF!</definedName>
    <definedName name="vmisturaf_13_23">#REF!</definedName>
    <definedName name="vmisturaf_13_25">#REF!</definedName>
    <definedName name="vmisturaf_15">#REF!</definedName>
    <definedName name="vmisturaf_15_13">#REF!</definedName>
    <definedName name="vmisturaf_15_13_19">#REF!</definedName>
    <definedName name="vmisturaf_15_13_23">#REF!</definedName>
    <definedName name="vmisturaf_15_13_25">#REF!</definedName>
    <definedName name="vmisturaf_15_19">#REF!</definedName>
    <definedName name="vmisturaf_15_23">#REF!</definedName>
    <definedName name="vmisturaf_15_25">#REF!</definedName>
    <definedName name="vmisturaf_19">#REF!</definedName>
    <definedName name="vmisturaf_23">#REF!</definedName>
    <definedName name="vmisturaf_24">#REF!</definedName>
    <definedName name="vmisturaf_24_13">#REF!</definedName>
    <definedName name="vmisturaf_24_13_19">#REF!</definedName>
    <definedName name="vmisturaf_24_13_23">#REF!</definedName>
    <definedName name="vmisturaf_24_13_25">#REF!</definedName>
    <definedName name="vmisturaf_24_19">#REF!</definedName>
    <definedName name="vmisturaf_24_23">#REF!</definedName>
    <definedName name="vmisturaf_24_25">#REF!</definedName>
    <definedName name="vmisturaf_25">#REF!</definedName>
    <definedName name="vmisturaq">#REF!</definedName>
    <definedName name="vmisturaq_13">#REF!</definedName>
    <definedName name="vmisturaq_13_19">#REF!</definedName>
    <definedName name="vmisturaq_13_23">#REF!</definedName>
    <definedName name="vmisturaq_13_25">#REF!</definedName>
    <definedName name="vmisturaq_15">#REF!</definedName>
    <definedName name="vmisturaq_15_13">#REF!</definedName>
    <definedName name="vmisturaq_15_13_19">#REF!</definedName>
    <definedName name="vmisturaq_15_13_23">#REF!</definedName>
    <definedName name="vmisturaq_15_13_25">#REF!</definedName>
    <definedName name="vmisturaq_15_19">#REF!</definedName>
    <definedName name="vmisturaq_15_23">#REF!</definedName>
    <definedName name="vmisturaq_15_25">#REF!</definedName>
    <definedName name="vmisturaq_19">#REF!</definedName>
    <definedName name="vmisturaq_23">#REF!</definedName>
    <definedName name="vmisturaq_24">#REF!</definedName>
    <definedName name="vmisturaq_24_13">#REF!</definedName>
    <definedName name="vmisturaq_24_13_19">#REF!</definedName>
    <definedName name="vmisturaq_24_13_23">#REF!</definedName>
    <definedName name="vmisturaq_24_13_25">#REF!</definedName>
    <definedName name="vmisturaq_24_19">#REF!</definedName>
    <definedName name="vmisturaq_24_23">#REF!</definedName>
    <definedName name="vmisturaq_24_25">#REF!</definedName>
    <definedName name="vmisturaq_25">#REF!</definedName>
    <definedName name="VMOB" localSheetId="4">#REF!</definedName>
    <definedName name="VMOB">#REF!</definedName>
    <definedName name="VOL_ACUM">#REF!</definedName>
    <definedName name="vol_adição_cascalho" localSheetId="4">#REF!</definedName>
    <definedName name="vol_adição_cascalho">#REF!</definedName>
    <definedName name="vol_adição_cascalho_30" localSheetId="4">#REF!</definedName>
    <definedName name="vol_adição_cascalho_30">#REF!</definedName>
    <definedName name="Vol_BlocE2">11.628*2</definedName>
    <definedName name="Vol_BlocoE1">16.203*2</definedName>
    <definedName name="Vol_BlocoProt">18.238*2.5</definedName>
    <definedName name="vol_fresagem" localSheetId="4">#REF!</definedName>
    <definedName name="vol_fresagem">#REF!</definedName>
    <definedName name="vol_fresagem_15" localSheetId="4">#REF!</definedName>
    <definedName name="vol_fresagem_15">#REF!</definedName>
    <definedName name="vol_fresagem_22">#REF!</definedName>
    <definedName name="vol_fresagem_23" localSheetId="4">#REF!</definedName>
    <definedName name="vol_fresagem_23">#REF!</definedName>
    <definedName name="vol_fresagem_28" localSheetId="4">#REF!</definedName>
    <definedName name="vol_fresagem_28">#REF!</definedName>
    <definedName name="vol_fresagem_29" localSheetId="4">#REF!</definedName>
    <definedName name="vol_fresagem_29">#REF!</definedName>
    <definedName name="vol_fresagem_30">#REF!</definedName>
    <definedName name="vol_fresagem_31">#REF!</definedName>
    <definedName name="Vol_Neop_Tipo1">4.5*6.5*0.47*3</definedName>
    <definedName name="Vol_Neop_Tipo2">3.5*3.5*0.47*5</definedName>
    <definedName name="Vol_PIlar">L_Pilar*A_Pilar</definedName>
    <definedName name="Vol_RBAM_fresado">#REF!</definedName>
    <definedName name="vol_recic_base">#REF!</definedName>
    <definedName name="vol_recic_base_23" localSheetId="4">#REF!</definedName>
    <definedName name="vol_recic_base_23">#REF!</definedName>
    <definedName name="vol_recic_base_29" localSheetId="4">#REF!</definedName>
    <definedName name="vol_recic_base_29">#REF!</definedName>
    <definedName name="vol_recic_base_31" localSheetId="4">#REF!</definedName>
    <definedName name="vol_recic_base_31">#REF!</definedName>
    <definedName name="vol_reestab_base">#REF!</definedName>
    <definedName name="vol_reestab_base_acost">#REF!</definedName>
    <definedName name="Vol_Travessa">22.4042*3</definedName>
    <definedName name="VOLUME">#REF!</definedName>
    <definedName name="volume_reestab_base" localSheetId="4">#REF!</definedName>
    <definedName name="volume_reestab_base">#REF!</definedName>
    <definedName name="Volume_Tab">A_Sec_Tabu*Ext_Eixo</definedName>
    <definedName name="VR" localSheetId="4">#REF!</definedName>
    <definedName name="VR">#REF!</definedName>
    <definedName name="vrecompfrio" localSheetId="4">#REF!</definedName>
    <definedName name="vrecompfrio">#REF!</definedName>
    <definedName name="vrecompfrio_13" localSheetId="4">#REF!</definedName>
    <definedName name="vrecompfrio_13">#REF!</definedName>
    <definedName name="vrecompfrio_13_19">#REF!</definedName>
    <definedName name="vrecompfrio_13_23">#REF!</definedName>
    <definedName name="vrecompfrio_13_25">#REF!</definedName>
    <definedName name="vrecompfrio_15">#REF!</definedName>
    <definedName name="vrecompfrio_15_13">#REF!</definedName>
    <definedName name="vrecompfrio_15_13_19">#REF!</definedName>
    <definedName name="vrecompfrio_15_13_23">#REF!</definedName>
    <definedName name="vrecompfrio_15_13_25">#REF!</definedName>
    <definedName name="vrecompfrio_15_19">#REF!</definedName>
    <definedName name="vrecompfrio_15_23">#REF!</definedName>
    <definedName name="vrecompfrio_15_25">#REF!</definedName>
    <definedName name="vrecompfrio_19">#REF!</definedName>
    <definedName name="vrecompfrio_23">#REF!</definedName>
    <definedName name="vrecompfrio_24">#REF!</definedName>
    <definedName name="vrecompfrio_24_13">#REF!</definedName>
    <definedName name="vrecompfrio_24_13_19">#REF!</definedName>
    <definedName name="vrecompfrio_24_13_23">#REF!</definedName>
    <definedName name="vrecompfrio_24_13_25">#REF!</definedName>
    <definedName name="vrecompfrio_24_19">#REF!</definedName>
    <definedName name="vrecompfrio_24_23">#REF!</definedName>
    <definedName name="vrecompfrio_24_25">#REF!</definedName>
    <definedName name="vrecompfrio_25">#REF!</definedName>
    <definedName name="vrecompquente">#REF!</definedName>
    <definedName name="vrecompquente_13">#REF!</definedName>
    <definedName name="vrecompquente_13_19">#REF!</definedName>
    <definedName name="vrecompquente_13_23">#REF!</definedName>
    <definedName name="vrecompquente_13_25">#REF!</definedName>
    <definedName name="vrecompquente_15">#REF!</definedName>
    <definedName name="vrecompquente_15_13">#REF!</definedName>
    <definedName name="vrecompquente_15_13_19">#REF!</definedName>
    <definedName name="vrecompquente_15_13_23">#REF!</definedName>
    <definedName name="vrecompquente_15_13_25">#REF!</definedName>
    <definedName name="vrecompquente_15_19">#REF!</definedName>
    <definedName name="vrecompquente_15_23">#REF!</definedName>
    <definedName name="vrecompquente_15_25">#REF!</definedName>
    <definedName name="vrecompquente_19">#REF!</definedName>
    <definedName name="vrecompquente_23">#REF!</definedName>
    <definedName name="vrecompquente_24">#REF!</definedName>
    <definedName name="vrecompquente_24_13">#REF!</definedName>
    <definedName name="vrecompquente_24_13_19">#REF!</definedName>
    <definedName name="vrecompquente_24_13_23">#REF!</definedName>
    <definedName name="vrecompquente_24_13_25">#REF!</definedName>
    <definedName name="vrecompquente_24_19">#REF!</definedName>
    <definedName name="vrecompquente_24_23">#REF!</definedName>
    <definedName name="vrecompquente_24_25">#REF!</definedName>
    <definedName name="vrecompquente_25">#REF!</definedName>
    <definedName name="vremprof">#REF!</definedName>
    <definedName name="vremprof_13">#REF!</definedName>
    <definedName name="vremprof_13_19">#REF!</definedName>
    <definedName name="vremprof_13_23">#REF!</definedName>
    <definedName name="vremprof_13_25">#REF!</definedName>
    <definedName name="vremprof_15">#REF!</definedName>
    <definedName name="vremprof_15_13">#REF!</definedName>
    <definedName name="vremprof_15_13_19">#REF!</definedName>
    <definedName name="vremprof_15_13_23">#REF!</definedName>
    <definedName name="vremprof_15_13_25">#REF!</definedName>
    <definedName name="vremprof_15_19">#REF!</definedName>
    <definedName name="vremprof_15_23">#REF!</definedName>
    <definedName name="vremprof_15_25">#REF!</definedName>
    <definedName name="vremprof_19">#REF!</definedName>
    <definedName name="vremprof_23">#REF!</definedName>
    <definedName name="vremprof_24">#REF!</definedName>
    <definedName name="vremprof_24_13">#REF!</definedName>
    <definedName name="vremprof_24_13_19">#REF!</definedName>
    <definedName name="vremprof_24_13_23">#REF!</definedName>
    <definedName name="vremprof_24_13_25">#REF!</definedName>
    <definedName name="vremprof_24_19">#REF!</definedName>
    <definedName name="vremprof_24_23">#REF!</definedName>
    <definedName name="vremprof_24_25">#REF!</definedName>
    <definedName name="vremprof_25">#REF!</definedName>
    <definedName name="vrma_1">#REF!</definedName>
    <definedName name="vrma_2">#REF!</definedName>
    <definedName name="vrma_3">#REF!</definedName>
    <definedName name="vrma_4">#REF!</definedName>
    <definedName name="vrma_5">#REF!</definedName>
    <definedName name="vrma_6">#REF!</definedName>
    <definedName name="vrma_7">#REF!</definedName>
    <definedName name="vrma_8">#REF!</definedName>
    <definedName name="vrma_9">#REF!</definedName>
    <definedName name="vrma2_1">#REF!</definedName>
    <definedName name="vrma2_2">#REF!</definedName>
    <definedName name="vrma2_3">#REF!</definedName>
    <definedName name="vrma2_4">#REF!</definedName>
    <definedName name="vrma2_5">#REF!</definedName>
    <definedName name="vrma2_6">#REF!</definedName>
    <definedName name="vrma2_7">#REF!</definedName>
    <definedName name="vrma2_8">#REF!</definedName>
    <definedName name="vrma2_9">#REF!</definedName>
    <definedName name="vrme_1">#REF!</definedName>
    <definedName name="vrme_10">#REF!</definedName>
    <definedName name="vrme_11">#REF!</definedName>
    <definedName name="vrme_12">#REF!</definedName>
    <definedName name="vrme_13">#REF!</definedName>
    <definedName name="vrme_14">#REF!</definedName>
    <definedName name="vrme_15">#REF!</definedName>
    <definedName name="vrme_16">#REF!</definedName>
    <definedName name="vrme_17">#REF!</definedName>
    <definedName name="vrme_18">#REF!</definedName>
    <definedName name="vrme_19">#REF!</definedName>
    <definedName name="vrme_2">#REF!</definedName>
    <definedName name="vrme_20">#REF!</definedName>
    <definedName name="vrme_21">#REF!</definedName>
    <definedName name="vrme_22">#REF!</definedName>
    <definedName name="vrme_23">#REF!</definedName>
    <definedName name="vrme_24">#REF!</definedName>
    <definedName name="vrme_25">#REF!</definedName>
    <definedName name="vrme_26">#REF!</definedName>
    <definedName name="vrme_27">#REF!</definedName>
    <definedName name="vrme_28">#REF!</definedName>
    <definedName name="vrme_29">#REF!</definedName>
    <definedName name="vrme_3">#REF!</definedName>
    <definedName name="vrme_30">#REF!</definedName>
    <definedName name="vrme_31">#REF!</definedName>
    <definedName name="vrme_32">#REF!</definedName>
    <definedName name="vrme_33">#REF!</definedName>
    <definedName name="vrme_35">#REF!</definedName>
    <definedName name="vrme_4">#REF!</definedName>
    <definedName name="vrme_5">#REF!</definedName>
    <definedName name="vrme_6">#REF!</definedName>
    <definedName name="vrme_7">#REF!</definedName>
    <definedName name="vrme_8">#REF!</definedName>
    <definedName name="vrme_9">#REF!</definedName>
    <definedName name="vrme2_1">#REF!</definedName>
    <definedName name="vrme2_2">#REF!</definedName>
    <definedName name="vrme2_3">#REF!</definedName>
    <definedName name="vrme2_4">#REF!</definedName>
    <definedName name="vrme2_5">#REF!</definedName>
    <definedName name="vrme2_6">#REF!</definedName>
    <definedName name="vrme2_7">#REF!</definedName>
    <definedName name="vrme2_8">#REF!</definedName>
    <definedName name="vrme2_9">#REF!</definedName>
    <definedName name="VSR">#REF!</definedName>
    <definedName name="vtapaburaco">#REF!</definedName>
    <definedName name="vtapaburaco_13">#REF!</definedName>
    <definedName name="vtapaburaco_13_19">#REF!</definedName>
    <definedName name="vtapaburaco_13_23">#REF!</definedName>
    <definedName name="vtapaburaco_13_25">#REF!</definedName>
    <definedName name="vtapaburaco_15">#REF!</definedName>
    <definedName name="vtapaburaco_15_13">#REF!</definedName>
    <definedName name="vtapaburaco_15_13_19">#REF!</definedName>
    <definedName name="vtapaburaco_15_13_23">#REF!</definedName>
    <definedName name="vtapaburaco_15_13_25">#REF!</definedName>
    <definedName name="vtapaburaco_15_19">#REF!</definedName>
    <definedName name="vtapaburaco_15_23">#REF!</definedName>
    <definedName name="vtapaburaco_15_25">#REF!</definedName>
    <definedName name="vtapaburaco_19">#REF!</definedName>
    <definedName name="vtapaburaco_23">#REF!</definedName>
    <definedName name="vtapaburaco_24">#REF!</definedName>
    <definedName name="vtapaburaco_24_13">#REF!</definedName>
    <definedName name="vtapaburaco_24_13_19">#REF!</definedName>
    <definedName name="vtapaburaco_24_13_23">#REF!</definedName>
    <definedName name="vtapaburaco_24_13_25">#REF!</definedName>
    <definedName name="vtapaburaco_24_19">#REF!</definedName>
    <definedName name="vtapaburaco_24_23">#REF!</definedName>
    <definedName name="vtapaburaco_24_25">#REF!</definedName>
    <definedName name="vtapaburaco_25">#REF!</definedName>
    <definedName name="VTE">#REF!</definedName>
    <definedName name="Vutil" localSheetId="4">#REF!</definedName>
    <definedName name="Vutil">#REF!</definedName>
    <definedName name="vv">#REF!</definedName>
    <definedName name="VV9_1">#REF!</definedName>
    <definedName name="VV9_2">#REF!</definedName>
    <definedName name="VV9_3">#REF!</definedName>
    <definedName name="vvv" localSheetId="4" hidden="1">{#N/A,#N/A,FALSE,"MO (2)"}</definedName>
    <definedName name="vvv" localSheetId="6" hidden="1">{#N/A,#N/A,FALSE,"MO (2)"}</definedName>
    <definedName name="vvv" hidden="1">{#N/A,#N/A,FALSE,"MO (2)"}</definedName>
    <definedName name="w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acc">#REF!</definedName>
    <definedName name="wacc1">#REF!</definedName>
    <definedName name="WAESDE">#N/A</definedName>
    <definedName name="WAESDE_1">#REF!</definedName>
    <definedName name="WAESDE_14">#N/A</definedName>
    <definedName name="WAESDE_7">#N/A</definedName>
    <definedName name="WAESDE_7_1">#REF!</definedName>
    <definedName name="WAESDE_7_14">#N/A</definedName>
    <definedName name="we">#N/A</definedName>
    <definedName name="we_16">NA()</definedName>
    <definedName name="wer">#N/A</definedName>
    <definedName name="werty">#REF!</definedName>
    <definedName name="wew" localSheetId="4">' Canteiro'!wew</definedName>
    <definedName name="wew" localSheetId="6">'Adm Local'!wew</definedName>
    <definedName name="wew">[0]!wew</definedName>
    <definedName name="wew_38" localSheetId="4">' Canteiro'!wew_38</definedName>
    <definedName name="wew_38" localSheetId="6">'Adm Local'!wew_38</definedName>
    <definedName name="wew_38">[0]!wew_38</definedName>
    <definedName name="wewewew" localSheetId="4" hidden="1">{#N/A,#N/A,FALSE,"MO (2)"}</definedName>
    <definedName name="wewewew" localSheetId="6" hidden="1">{#N/A,#N/A,FALSE,"MO (2)"}</definedName>
    <definedName name="wewewew" hidden="1">{#N/A,#N/A,FALSE,"MO (2)"}</definedName>
    <definedName name="WEWR">#N/A</definedName>
    <definedName name="WEWRWR">#N/A</definedName>
    <definedName name="WEWRWR_1" localSheetId="4">' Canteiro'!WEWRWR_1</definedName>
    <definedName name="WEWRWR_1" localSheetId="6">'Adm Local'!WEWRWR_1</definedName>
    <definedName name="WEWRWR_1">[0]!WEWRWR_1</definedName>
    <definedName name="WEWRWR_10" localSheetId="4">' Canteiro'!WEWRWR_10</definedName>
    <definedName name="WEWRWR_10" localSheetId="6">'Adm Local'!WEWRWR_10</definedName>
    <definedName name="WEWRWR_10">[0]!WEWRWR_10</definedName>
    <definedName name="WEWRWR_12" localSheetId="4">' Canteiro'!WEWRWR_12</definedName>
    <definedName name="WEWRWR_12" localSheetId="6">'Adm Local'!WEWRWR_12</definedName>
    <definedName name="WEWRWR_12">[0]!WEWRWR_12</definedName>
    <definedName name="WEWRWR_13" localSheetId="4">' Canteiro'!WEWRWR_13</definedName>
    <definedName name="WEWRWR_13" localSheetId="6">'Adm Local'!WEWRWR_13</definedName>
    <definedName name="WEWRWR_13">[0]!WEWRWR_13</definedName>
    <definedName name="WEWRWR_14" localSheetId="4">' Canteiro'!WEWRWR_14</definedName>
    <definedName name="WEWRWR_14" localSheetId="6">'Adm Local'!WEWRWR_14</definedName>
    <definedName name="WEWRWR_14">[0]!WEWRWR_14</definedName>
    <definedName name="WEWRWR_15">#N/A</definedName>
    <definedName name="WEWRWR_19">#N/A</definedName>
    <definedName name="WEWRWR_2" localSheetId="4">' Canteiro'!WEWRWR_2</definedName>
    <definedName name="WEWRWR_2" localSheetId="6">'Adm Local'!WEWRWR_2</definedName>
    <definedName name="WEWRWR_2">[0]!WEWRWR_2</definedName>
    <definedName name="WEWRWR_20">#N/A</definedName>
    <definedName name="WEWRWR_21">#N/A</definedName>
    <definedName name="WEWRWR_22" localSheetId="4">' Canteiro'!WEWRWR_22</definedName>
    <definedName name="WEWRWR_22" localSheetId="6">'Adm Local'!WEWRWR_22</definedName>
    <definedName name="WEWRWR_22">[0]!WEWRWR_22</definedName>
    <definedName name="WEWRWR_23">#N/A</definedName>
    <definedName name="WEWRWR_24">#N/A</definedName>
    <definedName name="WEWRWR_25" localSheetId="4">' Canteiro'!WEWRWR_25</definedName>
    <definedName name="WEWRWR_25" localSheetId="6">'Adm Local'!WEWRWR_25</definedName>
    <definedName name="WEWRWR_25">[0]!WEWRWR_25</definedName>
    <definedName name="WEWRWR_26" localSheetId="4">' Canteiro'!WEWRWR_26</definedName>
    <definedName name="WEWRWR_26" localSheetId="6">'Adm Local'!WEWRWR_26</definedName>
    <definedName name="WEWRWR_26">[0]!WEWRWR_26</definedName>
    <definedName name="WEWRWR_27" localSheetId="4">' Canteiro'!WEWRWR_27</definedName>
    <definedName name="WEWRWR_27" localSheetId="6">'Adm Local'!WEWRWR_27</definedName>
    <definedName name="WEWRWR_27">[0]!WEWRWR_27</definedName>
    <definedName name="WEWRWR_28" localSheetId="4">' Canteiro'!WEWRWR_28</definedName>
    <definedName name="WEWRWR_28" localSheetId="6">'Adm Local'!WEWRWR_28</definedName>
    <definedName name="WEWRWR_28">[0]!WEWRWR_28</definedName>
    <definedName name="WEWRWR_29" localSheetId="4">' Canteiro'!WEWRWR_29</definedName>
    <definedName name="WEWRWR_29" localSheetId="6">'Adm Local'!WEWRWR_29</definedName>
    <definedName name="WEWRWR_29">[0]!WEWRWR_29</definedName>
    <definedName name="WEWRWR_3" localSheetId="4">' Canteiro'!WEWRWR_3</definedName>
    <definedName name="WEWRWR_3" localSheetId="6">'Adm Local'!WEWRWR_3</definedName>
    <definedName name="WEWRWR_3">[0]!WEWRWR_3</definedName>
    <definedName name="WEWRWR_30" localSheetId="4">' Canteiro'!WEWRWR_30</definedName>
    <definedName name="WEWRWR_30" localSheetId="6">'Adm Local'!WEWRWR_30</definedName>
    <definedName name="WEWRWR_30">[0]!WEWRWR_30</definedName>
    <definedName name="WEWRWR_31" localSheetId="4">' Canteiro'!WEWRWR_31</definedName>
    <definedName name="WEWRWR_31" localSheetId="6">'Adm Local'!WEWRWR_31</definedName>
    <definedName name="WEWRWR_31">[0]!WEWRWR_31</definedName>
    <definedName name="WEWRWR_32" localSheetId="4">' Canteiro'!WEWRWR_32</definedName>
    <definedName name="WEWRWR_32" localSheetId="6">'Adm Local'!WEWRWR_32</definedName>
    <definedName name="WEWRWR_32">[0]!WEWRWR_32</definedName>
    <definedName name="WEWRWR_33" localSheetId="4">' Canteiro'!WEWRWR_33</definedName>
    <definedName name="WEWRWR_33" localSheetId="6">'Adm Local'!WEWRWR_33</definedName>
    <definedName name="WEWRWR_33">[0]!WEWRWR_33</definedName>
    <definedName name="WEWRWR_34" localSheetId="4">' Canteiro'!WEWRWR_34</definedName>
    <definedName name="WEWRWR_34" localSheetId="6">'Adm Local'!WEWRWR_34</definedName>
    <definedName name="WEWRWR_34">[0]!WEWRWR_34</definedName>
    <definedName name="WEWRWR_35" localSheetId="4">' Canteiro'!WEWRWR_35</definedName>
    <definedName name="WEWRWR_35" localSheetId="6">'Adm Local'!WEWRWR_35</definedName>
    <definedName name="WEWRWR_35">[0]!WEWRWR_35</definedName>
    <definedName name="WEWRWR_36" localSheetId="4">' Canteiro'!WEWRWR_36</definedName>
    <definedName name="WEWRWR_36" localSheetId="6">'Adm Local'!WEWRWR_36</definedName>
    <definedName name="WEWRWR_36">[0]!WEWRWR_36</definedName>
    <definedName name="WEWRWR_37" localSheetId="4">' Canteiro'!WEWRWR_37</definedName>
    <definedName name="WEWRWR_37" localSheetId="6">'Adm Local'!WEWRWR_37</definedName>
    <definedName name="WEWRWR_37">[0]!WEWRWR_37</definedName>
    <definedName name="WEWRWR_38" localSheetId="4">' Canteiro'!WEWRWR_38</definedName>
    <definedName name="WEWRWR_38" localSheetId="6">'Adm Local'!WEWRWR_38</definedName>
    <definedName name="WEWRWR_38">[0]!WEWRWR_38</definedName>
    <definedName name="WEWRWR_39" localSheetId="4">' Canteiro'!WEWRWR_39</definedName>
    <definedName name="WEWRWR_39" localSheetId="6">'Adm Local'!WEWRWR_39</definedName>
    <definedName name="WEWRWR_39">[0]!WEWRWR_39</definedName>
    <definedName name="WEWRWR_4" localSheetId="4">' Canteiro'!WEWRWR_4</definedName>
    <definedName name="WEWRWR_4" localSheetId="6">'Adm Local'!WEWRWR_4</definedName>
    <definedName name="WEWRWR_4">[0]!WEWRWR_4</definedName>
    <definedName name="WEWRWR_40" localSheetId="4">' Canteiro'!WEWRWR_40</definedName>
    <definedName name="WEWRWR_40" localSheetId="6">'Adm Local'!WEWRWR_40</definedName>
    <definedName name="WEWRWR_40">[0]!WEWRWR_40</definedName>
    <definedName name="WEWRWR_41" localSheetId="4">' Canteiro'!WEWRWR_41</definedName>
    <definedName name="WEWRWR_41" localSheetId="6">'Adm Local'!WEWRWR_41</definedName>
    <definedName name="WEWRWR_41">[0]!WEWRWR_41</definedName>
    <definedName name="WEWRWR_42" localSheetId="4">' Canteiro'!WEWRWR_42</definedName>
    <definedName name="WEWRWR_42" localSheetId="6">'Adm Local'!WEWRWR_42</definedName>
    <definedName name="WEWRWR_42">[0]!WEWRWR_42</definedName>
    <definedName name="WEWRWR_43" localSheetId="4">' Canteiro'!WEWRWR_43</definedName>
    <definedName name="WEWRWR_43" localSheetId="6">'Adm Local'!WEWRWR_43</definedName>
    <definedName name="WEWRWR_43">[0]!WEWRWR_43</definedName>
    <definedName name="WEWRWR_44" localSheetId="4">' Canteiro'!WEWRWR_44</definedName>
    <definedName name="WEWRWR_44" localSheetId="6">'Adm Local'!WEWRWR_44</definedName>
    <definedName name="WEWRWR_44">[0]!WEWRWR_44</definedName>
    <definedName name="WEWRWR_45" localSheetId="4">' Canteiro'!WEWRWR_45</definedName>
    <definedName name="WEWRWR_45" localSheetId="6">'Adm Local'!WEWRWR_45</definedName>
    <definedName name="WEWRWR_45">[0]!WEWRWR_45</definedName>
    <definedName name="WEWRWR_46" localSheetId="4">' Canteiro'!WEWRWR_46</definedName>
    <definedName name="WEWRWR_46" localSheetId="6">'Adm Local'!WEWRWR_46</definedName>
    <definedName name="WEWRWR_46">[0]!WEWRWR_46</definedName>
    <definedName name="WEWRWR_47" localSheetId="4">' Canteiro'!WEWRWR_47</definedName>
    <definedName name="WEWRWR_47" localSheetId="6">'Adm Local'!WEWRWR_47</definedName>
    <definedName name="WEWRWR_47">[0]!WEWRWR_47</definedName>
    <definedName name="WEWRWR_48" localSheetId="4">' Canteiro'!WEWRWR_48</definedName>
    <definedName name="WEWRWR_48" localSheetId="6">'Adm Local'!WEWRWR_48</definedName>
    <definedName name="WEWRWR_48">[0]!WEWRWR_48</definedName>
    <definedName name="WEWRWR_5" localSheetId="4">' Canteiro'!WEWRWR_5</definedName>
    <definedName name="WEWRWR_5" localSheetId="6">'Adm Local'!WEWRWR_5</definedName>
    <definedName name="WEWRWR_5">[0]!WEWRWR_5</definedName>
    <definedName name="WEWRWR_51" localSheetId="4">' Canteiro'!WEWRWR_51</definedName>
    <definedName name="WEWRWR_51" localSheetId="6">'Adm Local'!WEWRWR_51</definedName>
    <definedName name="WEWRWR_51">[0]!WEWRWR_51</definedName>
    <definedName name="WEWRWR_52" localSheetId="4">' Canteiro'!WEWRWR_52</definedName>
    <definedName name="WEWRWR_52" localSheetId="6">'Adm Local'!WEWRWR_52</definedName>
    <definedName name="WEWRWR_52">[0]!WEWRWR_52</definedName>
    <definedName name="WEWRWR_53" localSheetId="4">' Canteiro'!WEWRWR_53</definedName>
    <definedName name="WEWRWR_53" localSheetId="6">'Adm Local'!WEWRWR_53</definedName>
    <definedName name="WEWRWR_53">[0]!WEWRWR_53</definedName>
    <definedName name="WEWRWR_54" localSheetId="4">' Canteiro'!WEWRWR_54</definedName>
    <definedName name="WEWRWR_54" localSheetId="6">'Adm Local'!WEWRWR_54</definedName>
    <definedName name="WEWRWR_54">[0]!WEWRWR_54</definedName>
    <definedName name="WEWRWR_55" localSheetId="4">' Canteiro'!WEWRWR_55</definedName>
    <definedName name="WEWRWR_55" localSheetId="6">'Adm Local'!WEWRWR_55</definedName>
    <definedName name="WEWRWR_55">[0]!WEWRWR_55</definedName>
    <definedName name="WEWRWR_56" localSheetId="4">' Canteiro'!WEWRWR_56</definedName>
    <definedName name="WEWRWR_56" localSheetId="6">'Adm Local'!WEWRWR_56</definedName>
    <definedName name="WEWRWR_56">[0]!WEWRWR_56</definedName>
    <definedName name="WEWRWR_57" localSheetId="4">' Canteiro'!WEWRWR_57</definedName>
    <definedName name="WEWRWR_57" localSheetId="6">'Adm Local'!WEWRWR_57</definedName>
    <definedName name="WEWRWR_57">[0]!WEWRWR_57</definedName>
    <definedName name="WEWRWR_58" localSheetId="4">' Canteiro'!WEWRWR_58</definedName>
    <definedName name="WEWRWR_58" localSheetId="6">'Adm Local'!WEWRWR_58</definedName>
    <definedName name="WEWRWR_58">[0]!WEWRWR_58</definedName>
    <definedName name="WEWRWR_59" localSheetId="4">' Canteiro'!WEWRWR_59</definedName>
    <definedName name="WEWRWR_59" localSheetId="6">'Adm Local'!WEWRWR_59</definedName>
    <definedName name="WEWRWR_59">[0]!WEWRWR_59</definedName>
    <definedName name="WEWRWR_6" localSheetId="4">' Canteiro'!WEWRWR_6</definedName>
    <definedName name="WEWRWR_6" localSheetId="6">'Adm Local'!WEWRWR_6</definedName>
    <definedName name="WEWRWR_6">[0]!WEWRWR_6</definedName>
    <definedName name="WEWRWR_60" localSheetId="4">' Canteiro'!WEWRWR_60</definedName>
    <definedName name="WEWRWR_60" localSheetId="6">'Adm Local'!WEWRWR_60</definedName>
    <definedName name="WEWRWR_60">[0]!WEWRWR_60</definedName>
    <definedName name="WEWRWR_61" localSheetId="4">' Canteiro'!WEWRWR_61</definedName>
    <definedName name="WEWRWR_61" localSheetId="6">'Adm Local'!WEWRWR_61</definedName>
    <definedName name="WEWRWR_61">[0]!WEWRWR_61</definedName>
    <definedName name="WEWRWR_62" localSheetId="4">' Canteiro'!WEWRWR_62</definedName>
    <definedName name="WEWRWR_62" localSheetId="6">'Adm Local'!WEWRWR_62</definedName>
    <definedName name="WEWRWR_62">[0]!WEWRWR_62</definedName>
    <definedName name="WEWRWR_63" localSheetId="4">' Canteiro'!WEWRWR_63</definedName>
    <definedName name="WEWRWR_63" localSheetId="6">'Adm Local'!WEWRWR_63</definedName>
    <definedName name="WEWRWR_63">[0]!WEWRWR_63</definedName>
    <definedName name="WEWRWR_64" localSheetId="4">' Canteiro'!WEWRWR_64</definedName>
    <definedName name="WEWRWR_64" localSheetId="6">'Adm Local'!WEWRWR_64</definedName>
    <definedName name="WEWRWR_64">[0]!WEWRWR_64</definedName>
    <definedName name="WEWRWR_65" localSheetId="4">' Canteiro'!WEWRWR_65</definedName>
    <definedName name="WEWRWR_65" localSheetId="6">'Adm Local'!WEWRWR_65</definedName>
    <definedName name="WEWRWR_65">[0]!WEWRWR_65</definedName>
    <definedName name="WEWRWR_66" localSheetId="4">' Canteiro'!WEWRWR_66</definedName>
    <definedName name="WEWRWR_66" localSheetId="6">'Adm Local'!WEWRWR_66</definedName>
    <definedName name="WEWRWR_66">[0]!WEWRWR_66</definedName>
    <definedName name="WEWRWR_67" localSheetId="4">' Canteiro'!WEWRWR_67</definedName>
    <definedName name="WEWRWR_67" localSheetId="6">'Adm Local'!WEWRWR_67</definedName>
    <definedName name="WEWRWR_67">[0]!WEWRWR_67</definedName>
    <definedName name="WEWRWR_68" localSheetId="4">' Canteiro'!WEWRWR_68</definedName>
    <definedName name="WEWRWR_68" localSheetId="6">'Adm Local'!WEWRWR_68</definedName>
    <definedName name="WEWRWR_68">[0]!WEWRWR_68</definedName>
    <definedName name="WEWRWR_69" localSheetId="4">' Canteiro'!WEWRWR_69</definedName>
    <definedName name="WEWRWR_69" localSheetId="6">'Adm Local'!WEWRWR_69</definedName>
    <definedName name="WEWRWR_69">[0]!WEWRWR_69</definedName>
    <definedName name="WEWRWR_7" localSheetId="4">' Canteiro'!WEWRWR_7</definedName>
    <definedName name="WEWRWR_7" localSheetId="6">'Adm Local'!WEWRWR_7</definedName>
    <definedName name="WEWRWR_7">[0]!WEWRWR_7</definedName>
    <definedName name="WEWRWR_70" localSheetId="4">' Canteiro'!WEWRWR_70</definedName>
    <definedName name="WEWRWR_70" localSheetId="6">'Adm Local'!WEWRWR_70</definedName>
    <definedName name="WEWRWR_70">[0]!WEWRWR_70</definedName>
    <definedName name="WEWRWR_71" localSheetId="4">' Canteiro'!WEWRWR_71</definedName>
    <definedName name="WEWRWR_71" localSheetId="6">'Adm Local'!WEWRWR_71</definedName>
    <definedName name="WEWRWR_71">[0]!WEWRWR_71</definedName>
    <definedName name="WEWRWR_72" localSheetId="4">' Canteiro'!WEWRWR_72</definedName>
    <definedName name="WEWRWR_72" localSheetId="6">'Adm Local'!WEWRWR_72</definedName>
    <definedName name="WEWRWR_72">[0]!WEWRWR_72</definedName>
    <definedName name="WEWRWR_8" localSheetId="4">' Canteiro'!WEWRWR_8</definedName>
    <definedName name="WEWRWR_8" localSheetId="6">'Adm Local'!WEWRWR_8</definedName>
    <definedName name="WEWRWR_8">[0]!WEWRWR_8</definedName>
    <definedName name="WEWRWR_9" localSheetId="4">' Canteiro'!WEWRWR_9</definedName>
    <definedName name="WEWRWR_9" localSheetId="6">'Adm Local'!WEWRWR_9</definedName>
    <definedName name="WEWRWR_9">[0]!WEWRWR_9</definedName>
    <definedName name="WEWRWRE">#REF!</definedName>
    <definedName name="WN" localSheetId="4" hidden="1">{#N/A,#N/A,FALSE,"31 - Balanço";#N/A,#N/A,FALSE,"41 - Resultado";#N/A,#N/A,FALSE,"51 - Fluxo de Caixa"}</definedName>
    <definedName name="WN" localSheetId="6" hidden="1">{#N/A,#N/A,FALSE,"31 - Balanço";#N/A,#N/A,FALSE,"41 - Resultado";#N/A,#N/A,FALSE,"51 - Fluxo de Caixa"}</definedName>
    <definedName name="WN" hidden="1">{#N/A,#N/A,FALSE,"31 - Balanço";#N/A,#N/A,FALSE,"41 - Resultado";#N/A,#N/A,FALSE,"51 - Fluxo de Caixa"}</definedName>
    <definedName name="WQ" localSheetId="4" hidden="1">{#N/A,#N/A,FALSE,"ET-CAPA";#N/A,#N/A,FALSE,"ET-PAG1";#N/A,#N/A,FALSE,"ET-PAG2";#N/A,#N/A,FALSE,"ET-PAG3";#N/A,#N/A,FALSE,"ET-PAG4";#N/A,#N/A,FALSE,"ET-PAG5"}</definedName>
    <definedName name="WQ" localSheetId="6" hidden="1">{#N/A,#N/A,FALSE,"ET-CAPA";#N/A,#N/A,FALSE,"ET-PAG1";#N/A,#N/A,FALSE,"ET-PAG2";#N/A,#N/A,FALSE,"ET-PAG3";#N/A,#N/A,FALSE,"ET-PAG4";#N/A,#N/A,FALSE,"ET-PAG5"}</definedName>
    <definedName name="WQ" hidden="1">{#N/A,#N/A,FALSE,"ET-CAPA";#N/A,#N/A,FALSE,"ET-PAG1";#N/A,#N/A,FALSE,"ET-PAG2";#N/A,#N/A,FALSE,"ET-PAG3";#N/A,#N/A,FALSE,"ET-PAG4";#N/A,#N/A,FALSE,"ET-PAG5"}</definedName>
    <definedName name="wqdwd" localSheetId="4" hidden="1">{#N/A,#N/A,TRUE,"Serviços"}</definedName>
    <definedName name="wqdwd" localSheetId="6" hidden="1">{#N/A,#N/A,TRUE,"Serviços"}</definedName>
    <definedName name="wqdwd" hidden="1">{#N/A,#N/A,TRUE,"Serviços"}</definedName>
    <definedName name="wrn.Acquisition_matrix." localSheetId="4" hidden="1">{"Acq_matrix",#N/A,FALSE,"Acquisition Matrix"}</definedName>
    <definedName name="wrn.Acquisition_matrix." localSheetId="6" hidden="1">{"Acq_matrix",#N/A,FALSE,"Acquisition Matrix"}</definedName>
    <definedName name="wrn.Acquisition_matrix." hidden="1">{"Acq_matrix",#N/A,FALSE,"Acquisition Matrix"}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kerr" localSheetId="4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4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localSheetId="6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LAN." localSheetId="4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6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localSheetId="4" hidden="1">{#N/A,#N/A,FALSE,"cpt"}</definedName>
    <definedName name="wrn.all." localSheetId="6" hidden="1">{#N/A,#N/A,FALSE,"cpt"}</definedName>
    <definedName name="wrn.all." hidden="1">{#N/A,#N/A,FALSE,"cpt"}</definedName>
    <definedName name="wrn.All._.Worksheets.">#REF!</definedName>
    <definedName name="wrn.ALLE._.ÅRSKJEMAER." localSheetId="4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localSheetId="6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E._.ÅRSKJEMAER.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NEXO0300." localSheetId="4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6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99." localSheetId="4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6" hidden="1">{#N/A,#N/A,FALSE,"ANEXO3 99 ERA";#N/A,#N/A,FALSE,"ANEXO3 99 UBÁ2";#N/A,#N/A,FALSE,"ANEXO3 99 DTU";#N/A,#N/A,FALSE,"ANEXO3 99 RDR";#N/A,#N/A,FALSE,"ANEXO3 99 UBÁ4";#N/A,#N/A,FALSE,"ANEXO3 99 UBÁ6"}</definedName>
    <definedName name="wrn.ANEXO0399." hidden="1">{#N/A,#N/A,FALSE,"ANEXO3 99 ERA";#N/A,#N/A,FALSE,"ANEXO3 99 UBÁ2";#N/A,#N/A,FALSE,"ANEXO3 99 DTU";#N/A,#N/A,FALSE,"ANEXO3 99 RDR";#N/A,#N/A,FALSE,"ANEXO3 99 UBÁ4";#N/A,#N/A,FALSE,"ANEXO3 99 UBÁ6"}</definedName>
    <definedName name="wrn.ANNUAL._.ACCOUNTS._.FORM." localSheetId="4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localSheetId="6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ACCOUNTS._.FORM.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ogt." localSheetId="4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localSheetId="6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ogt.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QUIROR._.DCF." localSheetId="4" hidden="1">{"AQUIRORDCF",#N/A,FALSE,"Merger consequences";"Acquirorassns",#N/A,FALSE,"Merger consequences"}</definedName>
    <definedName name="wrn.AQUIROR._.DCF." localSheetId="6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Buildups." localSheetId="4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6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OLETAS._.DE._.EQUIPAMENTOS." localSheetId="4" hidden="1">{#N/A,#N/A,FALSE,"EQUIPAMENTOS"}</definedName>
    <definedName name="wrn.COLETAS._.DE._.EQUIPAMENTOS." localSheetId="6" hidden="1">{#N/A,#N/A,FALSE,"EQUIPAMENTOS"}</definedName>
    <definedName name="wrn.COLETAS._.DE._.EQUIPAMENTOS." hidden="1">{#N/A,#N/A,FALSE,"EQUIPAMENTOS"}</definedName>
    <definedName name="wrn.COLETAS._.DE._.MATERIAIS." localSheetId="4" hidden="1">{#N/A,#N/A,FALSE,"SOTREQ"}</definedName>
    <definedName name="wrn.COLETAS._.DE._.MATERIAIS." localSheetId="6" hidden="1">{#N/A,#N/A,FALSE,"SOTREQ"}</definedName>
    <definedName name="wrn.COLETAS._.DE._.MATERIAIS." hidden="1">{#N/A,#N/A,FALSE,"SOTREQ"}</definedName>
    <definedName name="wrn.COMP._.EQUIP." localSheetId="4" hidden="1">{#N/A,#N/A,FALSE,"EQUIPAMENTOS"}</definedName>
    <definedName name="wrn.COMP._.EQUIP." localSheetId="6" hidden="1">{#N/A,#N/A,FALSE,"EQUIPAMENTOS"}</definedName>
    <definedName name="wrn.COMP._.EQUIP." hidden="1">{#N/A,#N/A,FALSE,"EQUIPAMENTOS"}</definedName>
    <definedName name="wrn.COMP._.MATERIAIS." localSheetId="4" hidden="1">{#N/A,#N/A,FALSE,"MATERIAIS"}</definedName>
    <definedName name="wrn.COMP._.MATERIAIS." localSheetId="6" hidden="1">{#N/A,#N/A,FALSE,"MATERIAIS"}</definedName>
    <definedName name="wrn.COMP._.MATERIAIS." hidden="1">{#N/A,#N/A,FALSE,"MATERIAIS"}</definedName>
    <definedName name="wrn.Comparaison._.DMU." localSheetId="4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localSheetId="6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COMPCO." localSheetId="4" hidden="1">{"Page1",#N/A,FALSE,"CompCo";"Page2",#N/A,FALSE,"CompCo"}</definedName>
    <definedName name="wrn.COMPCO." localSheetId="6" hidden="1">{"Page1",#N/A,FALSE,"CompCo";"Page2",#N/A,FALSE,"CompCo"}</definedName>
    <definedName name="wrn.COMPCO." hidden="1">{"Page1",#N/A,FALSE,"CompCo";"Page2",#N/A,FALSE,"CompCo"}</definedName>
    <definedName name="wrn.COMPLETA." localSheetId="4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localSheetId="6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MPLETA." hidden="1">{"IMD AUTOPISTAS",#N/A,FALSE,"IMD 00-01 e incrs por autop.";"CURVAS IMD CONCESION",#N/A,FALSE,"IMD 00-01 e incrs por autop.";"TAM",#N/A,FALSE,"Crecimiento IMD 99-01 mes-acum";"IMD ASETA",#N/A,FALSE,"IMD ASETA- crecs. mens-acums.";"INGRESOS",#N/A,FALSE,"GRÁFICO"}</definedName>
    <definedName name="wrn.CONSELL." localSheetId="4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localSheetId="6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CONSELL." hidden="1">{#N/A,#N/A,FALSE,"trafmes PROPOSTA";#N/A,#N/A,FALSE,"trafacum PROPOSTA";#N/A,#N/A,FALSE,"grafimd";#N/A,#N/A,FALSE,"grafimdmes";#N/A,#N/A,FALSE,"grafimdperiodo";#N/A,#N/A,FALSE,"dtamgrafic (1)";#N/A,#N/A,FALSE,"dtamgrafic (2)";#N/A,#N/A,FALSE,"ingmes";#N/A,#N/A,FALSE,"ingacum";#N/A,#N/A,FALSE,"asetapantalla"}</definedName>
    <definedName name="wrn.DCF_Terminal_Value_qchm." localSheetId="4" hidden="1">{"qchm_dcf",#N/A,FALSE,"QCHMDCF2";"qchm_terminal",#N/A,FALSE,"QCHMDCF2"}</definedName>
    <definedName name="wrn.DCF_Terminal_Value_qchm." localSheetId="6" hidden="1">{"qchm_dcf",#N/A,FALSE,"QCHMDCF2";"qchm_terminal",#N/A,FALSE,"QCHMDCF2"}</definedName>
    <definedName name="wrn.DCF_Terminal_Value_qchm." hidden="1">{"qchm_dcf",#N/A,FALSE,"QCHMDCF2";"qchm_terminal",#N/A,FALSE,"QCHMDCF2"}</definedName>
    <definedName name="wrn.ddd" localSheetId="4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dd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emonstrações._.Financeiras." localSheetId="4" hidden="1">{#N/A,#N/A,FALSE,"31 - Balanço";#N/A,#N/A,FALSE,"41 - Resultado";#N/A,#N/A,FALSE,"51 - Fluxo de Caixa"}</definedName>
    <definedName name="wrn.Demonstrações._.Financeiras." localSheetId="6" hidden="1">{#N/A,#N/A,FALSE,"31 - Balanço";#N/A,#N/A,FALSE,"41 - Resultado";#N/A,#N/A,FALSE,"51 - Fluxo de Caixa"}</definedName>
    <definedName name="wrn.Demonstrações._.Financeiras." hidden="1">{#N/A,#N/A,FALSE,"31 - Balanço";#N/A,#N/A,FALSE,"41 - Resultado";#N/A,#N/A,FALSE,"51 - Fluxo de Caixa"}</definedName>
    <definedName name="wrn.DESDOBRE.">#REF!</definedName>
    <definedName name="wrn.EKSKL.._.PM._.FORM." localSheetId="4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localSheetId="6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FORM.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SKJEMAER." localSheetId="4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localSheetId="6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KSKL.._.PM._.SKJEMAER.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ntire._.Model." localSheetId="4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6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stimation._.TP." localSheetId="4" hidden="1">{#N/A,#N/A,TRUE,"Recap";#N/A,#N/A,TRUE,"Comp taux";#N/A,#N/A,TRUE,"Deplaf";#N/A,#N/A,TRUE,"Siége";#N/A,#N/A,TRUE,"Saint Ouen";#N/A,#N/A,TRUE,"Ivry";#N/A,#N/A,TRUE,"Issy";#N/A,#N/A,TRUE,"VA"}</definedName>
    <definedName name="wrn.Estimation._.TP." localSheetId="6" hidden="1">{#N/A,#N/A,TRUE,"Recap";#N/A,#N/A,TRUE,"Comp taux";#N/A,#N/A,TRUE,"Deplaf";#N/A,#N/A,TRUE,"Siége";#N/A,#N/A,TRUE,"Saint Ouen";#N/A,#N/A,TRUE,"Ivry";#N/A,#N/A,TRUE,"Issy";#N/A,#N/A,TRUE,"VA"}</definedName>
    <definedName name="wrn.Estimation._.TP." hidden="1">{#N/A,#N/A,TRUE,"Recap";#N/A,#N/A,TRUE,"Comp taux";#N/A,#N/A,TRUE,"Deplaf";#N/A,#N/A,TRUE,"Siége";#N/A,#N/A,TRUE,"Saint Ouen";#N/A,#N/A,TRUE,"Ivry";#N/A,#N/A,TRUE,"Issy";#N/A,#N/A,TRUE,"VA"}</definedName>
    <definedName name="wrn.fff" localSheetId="4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localSheetId="6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g" localSheetId="4" hidden="1">{#N/A,#N/A,FALSE,"REGNSKAPSUTDRAG DIVISJON";#N/A,#N/A,FALSE,"Nøkkeltall"}</definedName>
    <definedName name="wrn.ffg" localSheetId="6" hidden="1">{#N/A,#N/A,FALSE,"REGNSKAPSUTDRAG DIVISJON";#N/A,#N/A,FALSE,"Nøkkeltall"}</definedName>
    <definedName name="wrn.ffg" hidden="1">{#N/A,#N/A,FALSE,"REGNSKAPSUTDRAG DIVISJON";#N/A,#N/A,FALSE,"Nøkkeltall"}</definedName>
    <definedName name="wrn.Financials_long." localSheetId="4" hidden="1">{"IS",#N/A,FALSE,"Financials2 (Expanded)";"bsa",#N/A,FALSE,"Financials2 (Expanded)";"BS",#N/A,FALSE,"Financials2 (Expanded)";"CF",#N/A,FALSE,"Financials2 (Expanded)"}</definedName>
    <definedName name="wrn.Financials_long." localSheetId="6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nty." localSheetId="4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6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localSheetId="4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6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ERAL." localSheetId="4" hidden="1">{#N/A,#N/A,FALSE,"ET-CAPA";#N/A,#N/A,FALSE,"ET-PAG1";#N/A,#N/A,FALSE,"ET-PAG2";#N/A,#N/A,FALSE,"ET-PAG3";#N/A,#N/A,FALSE,"ET-PAG4";#N/A,#N/A,FALSE,"ET-PAG5"}</definedName>
    <definedName name="wrn.GERAL." localSheetId="6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leachår." localSheetId="4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localSheetId="6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leachår.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holding." localSheetId="4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localSheetId="6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impresión.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T.._.MELLOMV." localSheetId="4" hidden="1">{#N/A,#N/A,FALSE,"Skjema 6.5"}</definedName>
    <definedName name="wrn.INT.._.MELLOMV." localSheetId="6" hidden="1">{#N/A,#N/A,FALSE,"Skjema 6.5"}</definedName>
    <definedName name="wrn.INT.._.MELLOMV." hidden="1">{#N/A,#N/A,FALSE,"Skjema 6.5"}</definedName>
    <definedName name="wrn.julio24." localSheetId="4" hidden="1">{#N/A,#N/A,FALSE,"310.1";#N/A,#N/A,FALSE,"321.1";#N/A,#N/A,FALSE,"320.3";#N/A,#N/A,FALSE,"330.1"}</definedName>
    <definedName name="wrn.julio24." localSheetId="6" hidden="1">{#N/A,#N/A,FALSE,"310.1";#N/A,#N/A,FALSE,"321.1";#N/A,#N/A,FALSE,"320.3";#N/A,#N/A,FALSE,"330.1"}</definedName>
    <definedName name="wrn.julio24." hidden="1">{#N/A,#N/A,FALSE,"310.1";#N/A,#N/A,FALSE,"321.1";#N/A,#N/A,FALSE,"320.3";#N/A,#N/A,FALSE,"330.1"}</definedName>
    <definedName name="wrn.mo2." localSheetId="4" hidden="1">{#N/A,#N/A,FALSE,"MO (2)"}</definedName>
    <definedName name="wrn.mo2." localSheetId="6" hidden="1">{#N/A,#N/A,FALSE,"MO (2)"}</definedName>
    <definedName name="wrn.mo2." hidden="1">{#N/A,#N/A,FALSE,"MO (2)"}</definedName>
    <definedName name="wrn.Model.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6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PENDENCIAS." localSheetId="4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localSheetId="6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èrdues._.i._.G.._.analític." localSheetId="4" hidden="1">{"Pèrdues i Guanys analític.Català",#N/A,FALSE,"Català";"Pèrdues i G. analític.castellà",#N/A,FALSE,"Castellà"}</definedName>
    <definedName name="wrn.Pèrdues._.i._.G.._.analític." localSheetId="6" hidden="1">{"Pèrdues i Guanys analític.Català",#N/A,FALSE,"Català";"Pèrdues i G. analític.castellà",#N/A,FALSE,"Castellà"}</definedName>
    <definedName name="wrn.Pèrdues._.i._.G.._.analític." hidden="1">{"Pèrdues i Guanys analític.Català",#N/A,FALSE,"Català";"Pèrdues i G. analític.castellà",#N/A,FALSE,"Castellà"}</definedName>
    <definedName name="wrn.PNEUS." localSheetId="4" hidden="1">{#N/A,#N/A,FALSE,"EQUIPAMENTOS"}</definedName>
    <definedName name="wrn.PNEUS." localSheetId="6" hidden="1">{#N/A,#N/A,FALSE,"EQUIPAMENTOS"}</definedName>
    <definedName name="wrn.PNEUS." hidden="1">{#N/A,#N/A,FALSE,"EQUIPAMENTOS"}</definedName>
    <definedName name="wrn.Print." localSheetId="4" hidden="1">{"vi1",#N/A,FALSE,"Financial Statements";"vi2",#N/A,FALSE,"Financial Statements";#N/A,#N/A,FALSE,"DCF"}</definedName>
    <definedName name="wrn.Print." localSheetId="6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Report." localSheetId="4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6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All." localSheetId="4" hidden="1">{"PA1",#N/A,FALSE,"BORDMW";"pa2",#N/A,FALSE,"BORDMW";"PA3",#N/A,FALSE,"BORDMW";"PA4",#N/A,FALSE,"BORDMW"}</definedName>
    <definedName name="wrn.PrintAll." localSheetId="6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roforma._.1." localSheetId="4" hidden="1">{"side1",#N/A,FALSE,"ResRegn.A-kons.";"Side2",#N/A,FALSE,"Bal3112.A-kons."}</definedName>
    <definedName name="wrn.Proforma._.1." localSheetId="6" hidden="1">{"side1",#N/A,FALSE,"ResRegn.A-kons.";"Side2",#N/A,FALSE,"Bal3112.A-kons."}</definedName>
    <definedName name="wrn.Proforma._.1." hidden="1">{"side1",#N/A,FALSE,"ResRegn.A-kons.";"Side2",#N/A,FALSE,"Bal3112.A-kons."}</definedName>
    <definedName name="wrn.Quadros._.relatório." localSheetId="4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localSheetId="6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reg" localSheetId="4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localSheetId="6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4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localSheetId="6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xls.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Aker.xls." localSheetId="4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localSheetId="6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LAT_EAP." localSheetId="4" hidden="1">{#N/A,#N/A,FALSE,"EAP";#N/A,#N/A,FALSE,"CURVA AV.FÍSICO";#N/A,#N/A,FALSE,"CURVA AV.FINANC."}</definedName>
    <definedName name="wrn.RELAT_EAP." localSheetId="6" hidden="1">{#N/A,#N/A,FALSE,"EAP";#N/A,#N/A,FALSE,"CURVA AV.FÍSICO";#N/A,#N/A,FALSE,"CURVA AV.FINANC."}</definedName>
    <definedName name="wrn.RELAT_EAP." hidden="1">{#N/A,#N/A,FALSE,"EAP";#N/A,#N/A,FALSE,"CURVA AV.FÍSICO";#N/A,#N/A,FALSE,"CURVA AV.FINANC."}</definedName>
    <definedName name="wrn.Relatório._.01." localSheetId="4" hidden="1">{#N/A,#N/A,TRUE,"Resumo de Preços"}</definedName>
    <definedName name="wrn.Relatório._.01." localSheetId="6" hidden="1">{#N/A,#N/A,TRUE,"Resumo de Preços"}</definedName>
    <definedName name="wrn.Relatório._.01." hidden="1">{#N/A,#N/A,TRUE,"Resumo de Preços"}</definedName>
    <definedName name="wrn.Relatório.1_.01." hidden="1">{#N/A,#N/A,TRUE,"Resumo de Preços"}</definedName>
    <definedName name="WRN.RELATORIO.2_01." hidden="1">{#N/A,#N/A,TRUE,"Resumo de Preços"}</definedName>
    <definedName name="wrn.relext." localSheetId="4" hidden="1">{#N/A,#N/A,TRUE,"Plan1"}</definedName>
    <definedName name="wrn.relext." localSheetId="6" hidden="1">{#N/A,#N/A,TRUE,"Plan1"}</definedName>
    <definedName name="wrn.relext." hidden="1">{#N/A,#N/A,TRUE,"Plan1"}</definedName>
    <definedName name="wrn.sales." localSheetId="4" hidden="1">{"sales",#N/A,FALSE,"Sales";"sales existing",#N/A,FALSE,"Sales";"sales rd1",#N/A,FALSE,"Sales";"sales rd2",#N/A,FALSE,"Sales"}</definedName>
    <definedName name="wrn.sales." localSheetId="6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HORT." localSheetId="4" hidden="1">{"CREDIT STATISTICS",#N/A,FALSE,"STATS";"CF_AND_IS",#N/A,FALSE,"PLAN";"BALSHEET",#N/A,FALSE,"BALANCE SHEET"}</definedName>
    <definedName name="wrn.SHORT." localSheetId="6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uibud." localSheetId="4" hidden="1">{"tbl1",#N/A,FALSE,"regul";"tbl2",#N/A,FALSE,"regul"}</definedName>
    <definedName name="wrn.suibud." localSheetId="6" hidden="1">{"tbl1",#N/A,FALSE,"regul";"tbl2",#N/A,FALSE,"regul"}</definedName>
    <definedName name="wrn.suibud." hidden="1">{"tbl1",#N/A,FALSE,"regul";"tbl2",#N/A,FALSE,"regul"}</definedName>
    <definedName name="wrn.suivi." localSheetId="4" hidden="1">{"moy",#N/A,FALSE,"CAMBRAI";"paie",#N/A,FALSE,"CAMBRAI"}</definedName>
    <definedName name="wrn.suivi." localSheetId="6" hidden="1">{"moy",#N/A,FALSE,"CAMBRAI";"paie",#N/A,FALSE,"CAMBRAI"}</definedName>
    <definedName name="wrn.suivi." hidden="1">{"moy",#N/A,FALSE,"CAMBRAI";"paie",#N/A,FALSE,"CAMBRAI"}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6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" localSheetId="4" hidden="1">{"test",#N/A,FALSE,"ResRegn.A-kons.";"test",#N/A,FALSE,"Note11-12";"test1",#N/A,FALSE,"Note11-12"}</definedName>
    <definedName name="wrn.test" localSheetId="6" hidden="1">{"test",#N/A,FALSE,"ResRegn.A-kons.";"test",#N/A,FALSE,"Note11-12";"test1",#N/A,FALSE,"Note11-12"}</definedName>
    <definedName name="wrn.test" hidden="1">{"test",#N/A,FALSE,"ResRegn.A-kons.";"test",#N/A,FALSE,"Note11-12";"test1",#N/A,FALSE,"Note11-12"}</definedName>
    <definedName name="wrn.test2." localSheetId="4" hidden="1">{"test",#N/A,FALSE,"ResRegn.A-kons.";"test",#N/A,FALSE,"Note11-12";"test1",#N/A,FALSE,"Note11-12"}</definedName>
    <definedName name="wrn.test2." localSheetId="6" hidden="1">{"test",#N/A,FALSE,"ResRegn.A-kons.";"test",#N/A,FALSE,"Note11-12";"test1",#N/A,FALSE,"Note11-12"}</definedName>
    <definedName name="wrn.test2." hidden="1">{"test",#N/A,FALSE,"ResRegn.A-kons.";"test",#N/A,FALSE,"Note11-12";"test1",#N/A,FALSE,"Note11-12"}</definedName>
    <definedName name="wrn.Tipo." localSheetId="4" hidden="1">{#N/A,#N/A,TRUE,"Serviços"}</definedName>
    <definedName name="wrn.Tipo." localSheetId="6" hidden="1">{#N/A,#N/A,TRUE,"Serviços"}</definedName>
    <definedName name="wrn.Tipo." localSheetId="3" hidden="1">{#N/A,#N/A,TRUE,"Serviços"}</definedName>
    <definedName name="wrn.Tipo." hidden="1">{#N/A,#N/A,TRUE,"Serviços"}</definedName>
    <definedName name="wrn.Tipo.." localSheetId="4" hidden="1">{#N/A,#N/A,TRUE,"Serviços"}</definedName>
    <definedName name="wrn.Tipo.." localSheetId="6" hidden="1">{#N/A,#N/A,TRUE,"Serviços"}</definedName>
    <definedName name="wrn.Tipo.." localSheetId="3" hidden="1">{#N/A,#N/A,TRUE,"Serviços"}</definedName>
    <definedName name="wrn.Tipo.." hidden="1">{#N/A,#N/A,TRUE,"Serviços"}</definedName>
    <definedName name="wrn.todo." localSheetId="4" hidden="1">{"Caja",#N/A,TRUE,"P&amp;G BG";"PyG",#N/A,TRUE,"P&amp;G BG";"Balance",#N/A,TRUE,"P&amp;G BG"}</definedName>
    <definedName name="wrn.todo." localSheetId="6" hidden="1">{"Caja",#N/A,TRUE,"P&amp;G BG";"PyG",#N/A,TRUE,"P&amp;G BG";"Balance",#N/A,TRUE,"P&amp;G BG"}</definedName>
    <definedName name="wrn.todo." hidden="1">{"Caja",#N/A,TRUE,"P&amp;G BG";"PyG",#N/A,TRUE,"P&amp;G BG";"Balance",#N/A,TRUE,"P&amp;G BG"}</definedName>
    <definedName name="wrn.totsuivi." localSheetId="4" hidden="1">{"TOTMOY",#N/A,FALSE,"TOTFDP";"TOTPAIE",#N/A,FALSE,"TOTFDP"}</definedName>
    <definedName name="wrn.totsuivi." localSheetId="6" hidden="1">{"TOTMOY",#N/A,FALSE,"TOTFDP";"TOTPAIE",#N/A,FALSE,"TOTFDP"}</definedName>
    <definedName name="wrn.totsuivi." hidden="1">{"TOTMOY",#N/A,FALSE,"TOTFDP";"TOTPAIE",#N/A,FALSE,"TOTFDP"}</definedName>
    <definedName name="wrn.Utdr_div.xls." localSheetId="4" hidden="1">{#N/A,#N/A,FALSE,"REGNSKAPSUTDRAG DIVISJON";#N/A,#N/A,FALSE,"Nøkkeltall"}</definedName>
    <definedName name="wrn.Utdr_div.xls." localSheetId="6" hidden="1">{#N/A,#N/A,FALSE,"REGNSKAPSUTDRAG DIVISJON";#N/A,#N/A,FALSE,"Nøkkeltall"}</definedName>
    <definedName name="wrn.Utdr_div.xls." hidden="1">{#N/A,#N/A,FALSE,"REGNSKAPSUTDRAG DIVISJON";#N/A,#N/A,FALSE,"Nøkkeltall"}</definedName>
    <definedName name="wrn.uuu" localSheetId="4" hidden="1">{"side1",#N/A,FALSE,"ResRegn.A-kons.";"Side2",#N/A,FALSE,"Bal3112.A-kons."}</definedName>
    <definedName name="wrn.uuu" localSheetId="6" hidden="1">{"side1",#N/A,FALSE,"ResRegn.A-kons.";"Side2",#N/A,FALSE,"Bal3112.A-kons."}</definedName>
    <definedName name="wrn.uuu" hidden="1">{"side1",#N/A,FALSE,"ResRegn.A-kons.";"Side2",#N/A,FALSE,"Bal3112.A-kons."}</definedName>
    <definedName name="wrn.VENTAS.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6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acc." localSheetId="4" hidden="1">{"Area1",#N/A,FALSE,"OREWACC";"Area2",#N/A,FALSE,"OREWACC"}</definedName>
    <definedName name="wrn.Wacc." localSheetId="6" hidden="1">{"Area1",#N/A,FALSE,"OREWACC";"Area2",#N/A,FALSE,"OREWACC"}</definedName>
    <definedName name="wrn.Wacc." hidden="1">{"Area1",#N/A,FALSE,"OREWACC";"Area2",#N/A,FALSE,"OREWACC"}</definedName>
    <definedName name="wrn.Wright." localSheetId="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s">#REF!</definedName>
    <definedName name="wvu.Print_Todo." localSheetId="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6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6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" hidden="1">#REF!</definedName>
    <definedName name="wwwww" localSheetId="4" hidden="1">{#N/A,#N/A,FALSE,"MO (2)"}</definedName>
    <definedName name="wwwww" localSheetId="6" hidden="1">{#N/A,#N/A,FALSE,"MO (2)"}</definedName>
    <definedName name="wwwww" hidden="1">{#N/A,#N/A,FALSE,"MO (2)"}</definedName>
    <definedName name="wwwwww" localSheetId="4" hidden="1">{#N/A,#N/A,FALSE,"MO (2)"}</definedName>
    <definedName name="wwwwww" localSheetId="6" hidden="1">{#N/A,#N/A,FALSE,"MO (2)"}</definedName>
    <definedName name="wwwwww" hidden="1">{#N/A,#N/A,FALSE,"MO (2)"}</definedName>
    <definedName name="x">#REF!</definedName>
    <definedName name="X_?Print_Area">#REF!</definedName>
    <definedName name="X_?Print_Area_10">#REF!</definedName>
    <definedName name="X_?Print_Area_19">#REF!</definedName>
    <definedName name="X_?Print_Area_20">#REF!</definedName>
    <definedName name="X_?Print_Area_23">#REF!</definedName>
    <definedName name="X_?Print_Area_25">#REF!</definedName>
    <definedName name="X_?Print_Area_9">#REF!</definedName>
    <definedName name="X_?Print_Area_9_19">#REF!</definedName>
    <definedName name="X_?Print_Area_9_20">#REF!</definedName>
    <definedName name="X_?Print_Area_9_23">#REF!</definedName>
    <definedName name="X_?Print_Area_9_25">#REF!</definedName>
    <definedName name="x_10">#REF!</definedName>
    <definedName name="x_12">#REF!</definedName>
    <definedName name="x_24">#REF!</definedName>
    <definedName name="x_25">#REF!</definedName>
    <definedName name="x_26">#REF!</definedName>
    <definedName name="x_27">#REF!</definedName>
    <definedName name="x_28">#REF!</definedName>
    <definedName name="x_29">#REF!</definedName>
    <definedName name="x_3">#REF!</definedName>
    <definedName name="x_31">#REF!</definedName>
    <definedName name="x_4">#REF!</definedName>
    <definedName name="x_5">#REF!</definedName>
    <definedName name="x_9">#REF!</definedName>
    <definedName name="xc32dd">#N/A</definedName>
    <definedName name="XCV">#REF!</definedName>
    <definedName name="XREF_COLUMN_1" hidden="1">#REF!</definedName>
    <definedName name="XRefColumnsCount" hidden="1">2</definedName>
    <definedName name="XRefCopy1Row" hidden="1">#REF!</definedName>
    <definedName name="XRefCopy2" hidden="1">#REF!</definedName>
    <definedName name="XRefCopy2Row" localSheetId="4" hidden="1">#REF!</definedName>
    <definedName name="XRefCopy2Row" hidden="1">#REF!</definedName>
    <definedName name="XRefCopy3Row" localSheetId="4" hidden="1">#REF!</definedName>
    <definedName name="XRefCopy3Row" hidden="1">#REF!</definedName>
    <definedName name="XRefCopy5Row" localSheetId="4" hidden="1">#REF!</definedName>
    <definedName name="XRefCopy5Row" hidden="1">#REF!</definedName>
    <definedName name="XRefCopyRangeCount" hidden="1">3</definedName>
    <definedName name="XRefPaste1" hidden="1">#REF!</definedName>
    <definedName name="XRefPaste1Row" hidden="1">#REF!</definedName>
    <definedName name="XRefPaste7Row" hidden="1">#REF!</definedName>
    <definedName name="XRefPasteRangeCount" hidden="1">7</definedName>
    <definedName name="xsd">#N/A</definedName>
    <definedName name="xss">#REF!</definedName>
    <definedName name="xx" localSheetId="4" hidden="1">{"'Database'!$A$1:$F$130"}</definedName>
    <definedName name="xx" localSheetId="6" hidden="1">{"'Database'!$A$1:$F$130"}</definedName>
    <definedName name="xx" hidden="1">{"'Database'!$A$1:$F$130"}</definedName>
    <definedName name="xx_38" localSheetId="4">' Canteiro'!xx_38</definedName>
    <definedName name="xx_38" localSheetId="6">'Adm Local'!xx_38</definedName>
    <definedName name="xx_38">[0]!xx_38</definedName>
    <definedName name="xxc">#N/A</definedName>
    <definedName name="xxd">#N/A</definedName>
    <definedName name="XXX">#N/A</definedName>
    <definedName name="XXX_1" localSheetId="4">' Canteiro'!XXX_1</definedName>
    <definedName name="XXX_1" localSheetId="6">'Adm Local'!XXX_1</definedName>
    <definedName name="XXX_1">[0]!XXX_1</definedName>
    <definedName name="XXX_10" localSheetId="4">' Canteiro'!XXX_10</definedName>
    <definedName name="XXX_10" localSheetId="6">'Adm Local'!XXX_10</definedName>
    <definedName name="XXX_10">[0]!XXX_10</definedName>
    <definedName name="XXX_12" localSheetId="4">' Canteiro'!XXX_12</definedName>
    <definedName name="XXX_12" localSheetId="6">'Adm Local'!XXX_12</definedName>
    <definedName name="XXX_12">[0]!XXX_12</definedName>
    <definedName name="XXX_13" localSheetId="4">' Canteiro'!XXX_13</definedName>
    <definedName name="XXX_13" localSheetId="6">'Adm Local'!XXX_13</definedName>
    <definedName name="XXX_13">[0]!XXX_13</definedName>
    <definedName name="XXX_14" localSheetId="4">' Canteiro'!XXX_14</definedName>
    <definedName name="XXX_14" localSheetId="6">'Adm Local'!XXX_14</definedName>
    <definedName name="XXX_14">[0]!XXX_14</definedName>
    <definedName name="XXX_19" localSheetId="4">' Canteiro'!XXX_19</definedName>
    <definedName name="XXX_19" localSheetId="6">'Adm Local'!XXX_19</definedName>
    <definedName name="XXX_19">[0]!XXX_19</definedName>
    <definedName name="XXX_2" localSheetId="4">' Canteiro'!XXX_2</definedName>
    <definedName name="XXX_2" localSheetId="6">'Adm Local'!XXX_2</definedName>
    <definedName name="XXX_2">[0]!XXX_2</definedName>
    <definedName name="XXX_20">#N/A</definedName>
    <definedName name="XXX_21" localSheetId="4">' Canteiro'!XXX_21</definedName>
    <definedName name="XXX_21" localSheetId="6">'Adm Local'!XXX_21</definedName>
    <definedName name="XXX_21">[0]!XXX_21</definedName>
    <definedName name="XXX_22" localSheetId="4">' Canteiro'!XXX_22</definedName>
    <definedName name="XXX_22" localSheetId="6">'Adm Local'!XXX_22</definedName>
    <definedName name="XXX_22">[0]!XXX_22</definedName>
    <definedName name="XXX_23" localSheetId="4">' Canteiro'!XXX_23</definedName>
    <definedName name="XXX_23" localSheetId="6">'Adm Local'!XXX_23</definedName>
    <definedName name="XXX_23">[0]!XXX_23</definedName>
    <definedName name="XXX_24" localSheetId="4">' Canteiro'!XXX_24</definedName>
    <definedName name="XXX_24" localSheetId="6">'Adm Local'!XXX_24</definedName>
    <definedName name="XXX_24">[0]!XXX_24</definedName>
    <definedName name="XXX_25" localSheetId="4">' Canteiro'!XXX_25</definedName>
    <definedName name="XXX_25" localSheetId="6">'Adm Local'!XXX_25</definedName>
    <definedName name="XXX_25">[0]!XXX_25</definedName>
    <definedName name="XXX_26" localSheetId="4">' Canteiro'!XXX_26</definedName>
    <definedName name="XXX_26" localSheetId="6">'Adm Local'!XXX_26</definedName>
    <definedName name="XXX_26">[0]!XXX_26</definedName>
    <definedName name="XXX_27" localSheetId="4">' Canteiro'!XXX_27</definedName>
    <definedName name="XXX_27" localSheetId="6">'Adm Local'!XXX_27</definedName>
    <definedName name="XXX_27">[0]!XXX_27</definedName>
    <definedName name="XXX_28" localSheetId="4">' Canteiro'!XXX_28</definedName>
    <definedName name="XXX_28" localSheetId="6">'Adm Local'!XXX_28</definedName>
    <definedName name="XXX_28">[0]!XXX_28</definedName>
    <definedName name="XXX_29" localSheetId="4">' Canteiro'!XXX_29</definedName>
    <definedName name="XXX_29" localSheetId="6">'Adm Local'!XXX_29</definedName>
    <definedName name="XXX_29">[0]!XXX_29</definedName>
    <definedName name="XXX_3" localSheetId="4">' Canteiro'!XXX_3</definedName>
    <definedName name="XXX_3" localSheetId="6">'Adm Local'!XXX_3</definedName>
    <definedName name="XXX_3">[0]!XXX_3</definedName>
    <definedName name="XXX_30" localSheetId="4">' Canteiro'!XXX_30</definedName>
    <definedName name="XXX_30" localSheetId="6">'Adm Local'!XXX_30</definedName>
    <definedName name="XXX_30">[0]!XXX_30</definedName>
    <definedName name="XXX_31" localSheetId="4">' Canteiro'!XXX_31</definedName>
    <definedName name="XXX_31" localSheetId="6">'Adm Local'!XXX_31</definedName>
    <definedName name="XXX_31">[0]!XXX_31</definedName>
    <definedName name="XXX_32" localSheetId="4">' Canteiro'!XXX_32</definedName>
    <definedName name="XXX_32" localSheetId="6">'Adm Local'!XXX_32</definedName>
    <definedName name="XXX_32">[0]!XXX_32</definedName>
    <definedName name="XXX_33" localSheetId="4">' Canteiro'!XXX_33</definedName>
    <definedName name="XXX_33" localSheetId="6">'Adm Local'!XXX_33</definedName>
    <definedName name="XXX_33">[0]!XXX_33</definedName>
    <definedName name="XXX_34" localSheetId="4">' Canteiro'!XXX_34</definedName>
    <definedName name="XXX_34" localSheetId="6">'Adm Local'!XXX_34</definedName>
    <definedName name="XXX_34">[0]!XXX_34</definedName>
    <definedName name="XXX_35" localSheetId="4">' Canteiro'!XXX_35</definedName>
    <definedName name="XXX_35" localSheetId="6">'Adm Local'!XXX_35</definedName>
    <definedName name="XXX_35">[0]!XXX_35</definedName>
    <definedName name="XXX_36" localSheetId="4">' Canteiro'!XXX_36</definedName>
    <definedName name="XXX_36" localSheetId="6">'Adm Local'!XXX_36</definedName>
    <definedName name="XXX_36">[0]!XXX_36</definedName>
    <definedName name="XXX_37" localSheetId="4">' Canteiro'!XXX_37</definedName>
    <definedName name="XXX_37" localSheetId="6">'Adm Local'!XXX_37</definedName>
    <definedName name="XXX_37">[0]!XXX_37</definedName>
    <definedName name="XXX_38" localSheetId="4">' Canteiro'!XXX_38</definedName>
    <definedName name="XXX_38" localSheetId="6">'Adm Local'!XXX_38</definedName>
    <definedName name="XXX_38">[0]!XXX_38</definedName>
    <definedName name="XXX_39" localSheetId="4">' Canteiro'!XXX_39</definedName>
    <definedName name="XXX_39" localSheetId="6">'Adm Local'!XXX_39</definedName>
    <definedName name="XXX_39">[0]!XXX_39</definedName>
    <definedName name="XXX_4" localSheetId="4">' Canteiro'!XXX_4</definedName>
    <definedName name="XXX_4" localSheetId="6">'Adm Local'!XXX_4</definedName>
    <definedName name="XXX_4">[0]!XXX_4</definedName>
    <definedName name="XXX_40" localSheetId="4">' Canteiro'!XXX_40</definedName>
    <definedName name="XXX_40" localSheetId="6">'Adm Local'!XXX_40</definedName>
    <definedName name="XXX_40">[0]!XXX_40</definedName>
    <definedName name="XXX_41" localSheetId="4">' Canteiro'!XXX_41</definedName>
    <definedName name="XXX_41" localSheetId="6">'Adm Local'!XXX_41</definedName>
    <definedName name="XXX_41">[0]!XXX_41</definedName>
    <definedName name="XXX_42" localSheetId="4">' Canteiro'!XXX_42</definedName>
    <definedName name="XXX_42" localSheetId="6">'Adm Local'!XXX_42</definedName>
    <definedName name="XXX_42">[0]!XXX_42</definedName>
    <definedName name="XXX_43" localSheetId="4">' Canteiro'!XXX_43</definedName>
    <definedName name="XXX_43" localSheetId="6">'Adm Local'!XXX_43</definedName>
    <definedName name="XXX_43">[0]!XXX_43</definedName>
    <definedName name="XXX_44" localSheetId="4">' Canteiro'!XXX_44</definedName>
    <definedName name="XXX_44" localSheetId="6">'Adm Local'!XXX_44</definedName>
    <definedName name="XXX_44">[0]!XXX_44</definedName>
    <definedName name="XXX_45" localSheetId="4">' Canteiro'!XXX_45</definedName>
    <definedName name="XXX_45" localSheetId="6">'Adm Local'!XXX_45</definedName>
    <definedName name="XXX_45">[0]!XXX_45</definedName>
    <definedName name="XXX_46" localSheetId="4">' Canteiro'!XXX_46</definedName>
    <definedName name="XXX_46" localSheetId="6">'Adm Local'!XXX_46</definedName>
    <definedName name="XXX_46">[0]!XXX_46</definedName>
    <definedName name="XXX_47" localSheetId="4">' Canteiro'!XXX_47</definedName>
    <definedName name="XXX_47" localSheetId="6">'Adm Local'!XXX_47</definedName>
    <definedName name="XXX_47">[0]!XXX_47</definedName>
    <definedName name="XXX_48" localSheetId="4">' Canteiro'!XXX_48</definedName>
    <definedName name="XXX_48" localSheetId="6">'Adm Local'!XXX_48</definedName>
    <definedName name="XXX_48">[0]!XXX_48</definedName>
    <definedName name="XXX_5" localSheetId="4">' Canteiro'!XXX_5</definedName>
    <definedName name="XXX_5" localSheetId="6">'Adm Local'!XXX_5</definedName>
    <definedName name="XXX_5">[0]!XXX_5</definedName>
    <definedName name="XXX_51" localSheetId="4">' Canteiro'!XXX_51</definedName>
    <definedName name="XXX_51" localSheetId="6">'Adm Local'!XXX_51</definedName>
    <definedName name="XXX_51">[0]!XXX_51</definedName>
    <definedName name="XXX_52" localSheetId="4">' Canteiro'!XXX_52</definedName>
    <definedName name="XXX_52" localSheetId="6">'Adm Local'!XXX_52</definedName>
    <definedName name="XXX_52">[0]!XXX_52</definedName>
    <definedName name="XXX_53" localSheetId="4">' Canteiro'!XXX_53</definedName>
    <definedName name="XXX_53" localSheetId="6">'Adm Local'!XXX_53</definedName>
    <definedName name="XXX_53">[0]!XXX_53</definedName>
    <definedName name="XXX_54" localSheetId="4">' Canteiro'!XXX_54</definedName>
    <definedName name="XXX_54" localSheetId="6">'Adm Local'!XXX_54</definedName>
    <definedName name="XXX_54">[0]!XXX_54</definedName>
    <definedName name="XXX_55" localSheetId="4">' Canteiro'!XXX_55</definedName>
    <definedName name="XXX_55" localSheetId="6">'Adm Local'!XXX_55</definedName>
    <definedName name="XXX_55">[0]!XXX_55</definedName>
    <definedName name="XXX_56" localSheetId="4">' Canteiro'!XXX_56</definedName>
    <definedName name="XXX_56" localSheetId="6">'Adm Local'!XXX_56</definedName>
    <definedName name="XXX_56">[0]!XXX_56</definedName>
    <definedName name="XXX_57" localSheetId="4">' Canteiro'!XXX_57</definedName>
    <definedName name="XXX_57" localSheetId="6">'Adm Local'!XXX_57</definedName>
    <definedName name="XXX_57">[0]!XXX_57</definedName>
    <definedName name="XXX_58" localSheetId="4">' Canteiro'!XXX_58</definedName>
    <definedName name="XXX_58" localSheetId="6">'Adm Local'!XXX_58</definedName>
    <definedName name="XXX_58">[0]!XXX_58</definedName>
    <definedName name="XXX_59" localSheetId="4">' Canteiro'!XXX_59</definedName>
    <definedName name="XXX_59" localSheetId="6">'Adm Local'!XXX_59</definedName>
    <definedName name="XXX_59">[0]!XXX_59</definedName>
    <definedName name="XXX_6" localSheetId="4">' Canteiro'!XXX_6</definedName>
    <definedName name="XXX_6" localSheetId="6">'Adm Local'!XXX_6</definedName>
    <definedName name="XXX_6">[0]!XXX_6</definedName>
    <definedName name="XXX_60" localSheetId="4">' Canteiro'!XXX_60</definedName>
    <definedName name="XXX_60" localSheetId="6">'Adm Local'!XXX_60</definedName>
    <definedName name="XXX_60">[0]!XXX_60</definedName>
    <definedName name="XXX_61" localSheetId="4">' Canteiro'!XXX_61</definedName>
    <definedName name="XXX_61" localSheetId="6">'Adm Local'!XXX_61</definedName>
    <definedName name="XXX_61">[0]!XXX_61</definedName>
    <definedName name="XXX_62" localSheetId="4">' Canteiro'!XXX_62</definedName>
    <definedName name="XXX_62" localSheetId="6">'Adm Local'!XXX_62</definedName>
    <definedName name="XXX_62">[0]!XXX_62</definedName>
    <definedName name="XXX_63" localSheetId="4">' Canteiro'!XXX_63</definedName>
    <definedName name="XXX_63" localSheetId="6">'Adm Local'!XXX_63</definedName>
    <definedName name="XXX_63">[0]!XXX_63</definedName>
    <definedName name="XXX_64" localSheetId="4">' Canteiro'!XXX_64</definedName>
    <definedName name="XXX_64" localSheetId="6">'Adm Local'!XXX_64</definedName>
    <definedName name="XXX_64">[0]!XXX_64</definedName>
    <definedName name="XXX_65" localSheetId="4">' Canteiro'!XXX_65</definedName>
    <definedName name="XXX_65" localSheetId="6">'Adm Local'!XXX_65</definedName>
    <definedName name="XXX_65">[0]!XXX_65</definedName>
    <definedName name="XXX_66" localSheetId="4">' Canteiro'!XXX_66</definedName>
    <definedName name="XXX_66" localSheetId="6">'Adm Local'!XXX_66</definedName>
    <definedName name="XXX_66">[0]!XXX_66</definedName>
    <definedName name="XXX_67" localSheetId="4">' Canteiro'!XXX_67</definedName>
    <definedName name="XXX_67" localSheetId="6">'Adm Local'!XXX_67</definedName>
    <definedName name="XXX_67">[0]!XXX_67</definedName>
    <definedName name="XXX_68" localSheetId="4">' Canteiro'!XXX_68</definedName>
    <definedName name="XXX_68" localSheetId="6">'Adm Local'!XXX_68</definedName>
    <definedName name="XXX_68">[0]!XXX_68</definedName>
    <definedName name="XXX_69" localSheetId="4">' Canteiro'!XXX_69</definedName>
    <definedName name="XXX_69" localSheetId="6">'Adm Local'!XXX_69</definedName>
    <definedName name="XXX_69">[0]!XXX_69</definedName>
    <definedName name="XXX_7" localSheetId="4">' Canteiro'!XXX_7</definedName>
    <definedName name="XXX_7" localSheetId="6">'Adm Local'!XXX_7</definedName>
    <definedName name="XXX_7">[0]!XXX_7</definedName>
    <definedName name="XXX_70" localSheetId="4">' Canteiro'!XXX_70</definedName>
    <definedName name="XXX_70" localSheetId="6">'Adm Local'!XXX_70</definedName>
    <definedName name="XXX_70">[0]!XXX_70</definedName>
    <definedName name="XXX_71" localSheetId="4">' Canteiro'!XXX_71</definedName>
    <definedName name="XXX_71" localSheetId="6">'Adm Local'!XXX_71</definedName>
    <definedName name="XXX_71">[0]!XXX_71</definedName>
    <definedName name="XXX_72" localSheetId="4">' Canteiro'!XXX_72</definedName>
    <definedName name="XXX_72" localSheetId="6">'Adm Local'!XXX_72</definedName>
    <definedName name="XXX_72">[0]!XXX_72</definedName>
    <definedName name="XXX_8" localSheetId="4">' Canteiro'!XXX_8</definedName>
    <definedName name="XXX_8" localSheetId="6">'Adm Local'!XXX_8</definedName>
    <definedName name="XXX_8">[0]!XXX_8</definedName>
    <definedName name="XXX_9" localSheetId="4">' Canteiro'!XXX_9</definedName>
    <definedName name="XXX_9" localSheetId="6">'Adm Local'!XXX_9</definedName>
    <definedName name="XXX_9">[0]!XXX_9</definedName>
    <definedName name="xxxc">#N/A</definedName>
    <definedName name="xxxx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6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x" localSheetId="4" hidden="1">{#N/A,#N/A,FALSE,"MO (2)"}</definedName>
    <definedName name="xxxxx" localSheetId="6" hidden="1">{#N/A,#N/A,FALSE,"MO (2)"}</definedName>
    <definedName name="xxxxx" hidden="1">{#N/A,#N/A,FALSE,"MO (2)"}</definedName>
    <definedName name="XXXXXX">#N/A</definedName>
    <definedName name="XXXXXXXX">#REF!</definedName>
    <definedName name="XXXXXXXXXX" localSheetId="4" hidden="1">{"'Plan1'!$B$10","'Plan1'!$A$1","'Plan1'!$C$2:$N$28"}</definedName>
    <definedName name="XXXXXXXXXX" localSheetId="6" hidden="1">{"'Plan1'!$B$10","'Plan1'!$A$1","'Plan1'!$C$2:$N$28"}</definedName>
    <definedName name="XXXXXXXXXX" hidden="1">{"'Plan1'!$B$10","'Plan1'!$A$1","'Plan1'!$C$2:$N$28"}</definedName>
    <definedName name="xxxxxxxxxxxxxxx">#REF!</definedName>
    <definedName name="y" hidden="1">#REF!</definedName>
    <definedName name="Y_19">#REF!</definedName>
    <definedName name="Y_23">#REF!</definedName>
    <definedName name="Y_25">#REF!</definedName>
    <definedName name="yety">#REF!</definedName>
    <definedName name="yreyre" localSheetId="4">#REF!</definedName>
    <definedName name="yreyre">#REF!</definedName>
    <definedName name="YUI" localSheetId="4">#REF!</definedName>
    <definedName name="YUI">#REF!</definedName>
    <definedName name="YYYYYYYYYY" localSheetId="4">#REF!</definedName>
    <definedName name="YYYYYYYYYY">#REF!</definedName>
    <definedName name="z" localSheetId="4" hidden="1">{#N/A,#N/A,FALSE,"MO (2)"}</definedName>
    <definedName name="z" localSheetId="6" hidden="1">{#N/A,#N/A,FALSE,"MO (2)"}</definedName>
    <definedName name="z" hidden="1">{#N/A,#N/A,FALSE,"MO (2)"}</definedName>
    <definedName name="Z_058B9256_CB4D_4C39_834D_D693FEEB491F_.wvu.FilterData" hidden="1">#REF!</definedName>
    <definedName name="Z_05D1A71D_3B7B_4FB7_8DF3_B8E29CA3927A_.wvu.FilterData" hidden="1">#REF!</definedName>
    <definedName name="Z_07C2CF55_E6DF_411A_AB00_7E155615468C_.wvu.FilterData" hidden="1">#REF!</definedName>
    <definedName name="Z_0B1003A7_69DB_4D5B_966D_57B9E8AF76FB_.wvu.FilterData" hidden="1">#REF!</definedName>
    <definedName name="Z_0C3EE359_64F6_4049_9576_8EACA8563EA4_.wvu.FilterData" hidden="1">#REF!</definedName>
    <definedName name="Z_0D05AC4E_32D3_4985_8208_9776E00AC749_.wvu.FilterData" hidden="1">#REF!</definedName>
    <definedName name="Z_0DC459DE_F68C_4E33_8D1E_F1663ABAC944_.wvu.FilterData" hidden="1">#REF!</definedName>
    <definedName name="Z_0FACBA89_1203_4ED8_87E5_EC1D45B051B7_.wvu.FilterData" hidden="1">#REF!</definedName>
    <definedName name="Z_0FEA3536_5108_4591_BECF_C3181387F85F_.wvu.FilterData" hidden="1">#REF!</definedName>
    <definedName name="Z_0FEFDB42_ECBC_4500_A6C8_FEE3D368790B_.wvu.FilterData" hidden="1">#REF!</definedName>
    <definedName name="Z_110A0651_47C7_408E_B3BF_0C80D30B95FC_.wvu.FilterData" hidden="1">#REF!</definedName>
    <definedName name="Z_128E64DD_BE84_40EE_A6D2_C9B0EB25CBBD_.wvu.FilterData" hidden="1">#REF!</definedName>
    <definedName name="Z_12F2973E_0018_407B_98AD_CD9C5D1F65FA_.wvu.FilterData" hidden="1">#REF!</definedName>
    <definedName name="Z_137DAE61_8A8D_4219_A4CC_0EEC18A94882_.wvu.FilterData" hidden="1">#REF!</definedName>
    <definedName name="Z_13E06FB5_D019_406D_B278_1B53AD2F6386_.wvu.FilterData" hidden="1">#REF!</definedName>
    <definedName name="Z_14D375AC_5615_46DE_8EE3_95915B2A8B54_.wvu.FilterData" hidden="1">#REF!</definedName>
    <definedName name="Z_15B5DC78_B02F_4AC6_8572_015040A55619_.wvu.FilterData" hidden="1">#REF!</definedName>
    <definedName name="Z_166D6F0F_4D44_46E7_8C36_48FD4848B5AA_.wvu.FilterData" hidden="1">#REF!</definedName>
    <definedName name="Z_16FAB836_2255_4D4C_90E4_6B46255F3759_.wvu.FilterData" hidden="1">#REF!</definedName>
    <definedName name="Z_198D391C_95CB_49F5_8924_5FEA3CE5C98A_.wvu.FilterData" hidden="1">#REF!</definedName>
    <definedName name="Z_1D9C37CC_3E33_4D4D_B7CD_819F75C83D65_.wvu.FilterData" hidden="1">#REF!</definedName>
    <definedName name="Z_1DF9838C_880D_4C4E_BFFE_89B5894EC40F_.wvu.FilterData" hidden="1">#REF!</definedName>
    <definedName name="Z_1EF42BFC_874B_4E01_B67D_1607E823ACD0_.wvu.FilterData" hidden="1">#REF!</definedName>
    <definedName name="Z_1F94C6E7_3CCA_4599_AF6F_4D6291B2AD93_.wvu.FilterData" hidden="1">#REF!</definedName>
    <definedName name="Z_20A9AA17_0DEB_4190_8DAD_FC60D0D33A52_.wvu.FilterData" hidden="1">#REF!</definedName>
    <definedName name="Z_2103F656_ECB2_4F99_BE9B_56F4D7A5CEE2_.wvu.FilterData" hidden="1">#REF!</definedName>
    <definedName name="Z_2158A2BC_8DB5_455D_AFDE_914B22949288_.wvu.FilterData" hidden="1">#REF!</definedName>
    <definedName name="Z_21A967FF_561E_495F_AEB9_4DD3BEDA53BC_.wvu.FilterData" hidden="1">#REF!</definedName>
    <definedName name="Z_227E7522_DC52_4EA7_A11A_0741FF23CC42_.wvu.FilterData" hidden="1">#REF!</definedName>
    <definedName name="Z_23BA0C23_280B_4568_A53C_1C6D2E85772A_.wvu.FilterData" hidden="1">#REF!</definedName>
    <definedName name="Z_244346C6_3866_4160_9E2E_C77913F25398_.wvu.FilterData" hidden="1">#REF!</definedName>
    <definedName name="Z_25117F67_F0EE_43EF_8FF9_79F533CE10B0_.wvu.FilterData" hidden="1">#REF!</definedName>
    <definedName name="Z_259E2DDE_5459_4510_B7A2_66F49964C56E_.wvu.FilterData" hidden="1">#REF!</definedName>
    <definedName name="Z_25C7DFCF_BE54_4A41_B957_DE39B9B2A5B5_.wvu.FilterData" hidden="1">#REF!</definedName>
    <definedName name="Z_272E0E4D_901D_11D7_B59C_0050DAB35C7B_.wvu.FilterData" hidden="1">#REF!</definedName>
    <definedName name="Z_27D9353E_5A5F_49BF_8724_FA312A4073FF_.wvu.FilterData" hidden="1">#REF!</definedName>
    <definedName name="Z_299BE965_B904_49FA_A79D_B9538F94936F_.wvu.FilterData" hidden="1">#REF!</definedName>
    <definedName name="Z_29D37CE9_76D1_4D09_99A0_55ABA6929929_.wvu.FilterData" hidden="1">#REF!</definedName>
    <definedName name="Z_2C05BC27_731C_41F4_980F_CD81E4A7A662_.wvu.FilterData" hidden="1">#REF!</definedName>
    <definedName name="Z_2C0BDCBF_705B_4E5A_9659_05D99EC56641_.wvu.FilterData" hidden="1">#REF!</definedName>
    <definedName name="Z_2CD580B5_D99D_45ED_AC1E_45F8CBBBB9F1_.wvu.FilterData" hidden="1">#REF!</definedName>
    <definedName name="Z_2D98D706_A306_4353_8B3D_DA92F9EAEC9A_.wvu.FilterData" hidden="1">#REF!</definedName>
    <definedName name="Z_2F8736FC_F07E_49E8_9C13_8E0A0F5EFE5F_.wvu.FilterData" hidden="1">#REF!</definedName>
    <definedName name="Z_304C2F7A_D3A6_4DBA_A568_C3E56D7C6E2F_.wvu.FilterData" hidden="1">#REF!</definedName>
    <definedName name="Z_30E0ACE8_B29A_44E9_B542_E8C1CA3FD802_.wvu.FilterData" hidden="1">#REF!</definedName>
    <definedName name="Z_31A27EA2_D574_43B8_A671_7419A12151C9_.wvu.FilterData" hidden="1">#REF!</definedName>
    <definedName name="Z_32D1B352_62AB_4105_8DFC_EAA2DF743365_.wvu.FilterData" hidden="1">#REF!</definedName>
    <definedName name="Z_330DF436_5BED_40AF_AC51_73D268BD9DF4_.wvu.FilterData" hidden="1">#REF!</definedName>
    <definedName name="Z_33B8EF57_2FB1_4600_9590_B0A2F2FE409B_.wvu.FilterData" hidden="1">#REF!</definedName>
    <definedName name="Z_3404588C_6CE7_4C97_A62C_D19D9EE290D3_.wvu.FilterData" hidden="1">#REF!</definedName>
    <definedName name="Z_34E71878_8D1A_4343_91A1_3FE085136D2B_.wvu.FilterData" hidden="1">#REF!</definedName>
    <definedName name="Z_37611AA0_E86A_42C8_8705_108B25E060A1_.wvu.FilterData" hidden="1">#REF!</definedName>
    <definedName name="Z_38FE6CED_4C19_4332_9788_ACC902B20A46_.wvu.FilterData" hidden="1">#REF!</definedName>
    <definedName name="Z_394E75CB_4F7F_4C88_A08F_29E48E587341_.wvu.FilterData" hidden="1">#REF!</definedName>
    <definedName name="Z_3C200595_20A3_4A0C_B071_705F4AD5DAD3_.wvu.FilterData" hidden="1">#REF!</definedName>
    <definedName name="Z_3E93FF4A_0B7F_475C_A63C_54FBDB9DB4C5_.wvu.FilterData" hidden="1">#REF!</definedName>
    <definedName name="Z_3FF05DC4_CA9E_470D_A193_91785ACE00EF_.wvu.FilterData" hidden="1">#REF!</definedName>
    <definedName name="Z_43791B95_57D7_42F4_8815_D1B7E488543E_.wvu.FilterData" hidden="1">#REF!</definedName>
    <definedName name="Z_445AA90F_6D9B_40F5_8E1D_CE1EF57CF450_.wvu.FilterData" hidden="1">#REF!</definedName>
    <definedName name="Z_454E0C40_F84F_42A3_A371_6F23C1F38595_.wvu.FilterData" hidden="1">#REF!</definedName>
    <definedName name="Z_4608FCB3_3552_4D58_B6CE_B8F34D78221E_.wvu.FilterData" hidden="1">#REF!</definedName>
    <definedName name="Z_46E47F7C_9185_4E39_BED5_B4A69FF64CC1_.wvu.FilterData" hidden="1">#REF!</definedName>
    <definedName name="Z_48202D5D_77CB_41DE_8C59_9325C98D7C97_.wvu.FilterData" hidden="1">#REF!</definedName>
    <definedName name="Z_48824DFE_B714_4D0B_9E95_F01C5BAD5D1F_.wvu.FilterData" hidden="1">#REF!</definedName>
    <definedName name="Z_4C45D885_33EE_4DA9_BF96_6B10CFBA5596_.wvu.FilterData" hidden="1">#REF!</definedName>
    <definedName name="Z_4D344757_9064_4D2F_A3A5_69132D23B7B9_.wvu.FilterData" hidden="1">#REF!</definedName>
    <definedName name="Z_4E773EE1_0A5B_43A9_9C28_FFB0A27D19C3_.wvu.FilterData" hidden="1">#REF!</definedName>
    <definedName name="Z_5122F04C_91B2_4031_BAE2_43203D520992_.wvu.FilterData" hidden="1">#REF!</definedName>
    <definedName name="Z_52B8D0B0_5872_4367_8D38_9AA5A4B975B3_.wvu.FilterData" hidden="1">#REF!</definedName>
    <definedName name="Z_552B9204_1C85_45BC_B148_AF3E206BDAA2_.wvu.FilterData" hidden="1">#REF!</definedName>
    <definedName name="Z_566671FC_5910_47FD_B961_1065A17D262D_.wvu.FilterData" hidden="1">#REF!</definedName>
    <definedName name="Z_569D17FA_30FE_42CA_8D65_E126C1C01EC2_.wvu.FilterData" hidden="1">#REF!</definedName>
    <definedName name="Z_573E904E_5C2F_4CA2_AFCF_918B916322E4_.wvu.FilterData" hidden="1">#REF!</definedName>
    <definedName name="Z_58DA6172_DC47_4A5F_B420_207BB6987764_.wvu.FilterData" hidden="1">#REF!</definedName>
    <definedName name="Z_58FCB891_F6F4_46F2_BF6B_861E585C9231_.wvu.FilterData" hidden="1">#REF!</definedName>
    <definedName name="Z_59A87EBA_E018_40E8_A580_AB2176E95D7E_.wvu.FilterData" hidden="1">#REF!</definedName>
    <definedName name="Z_5A3E740D_87C0_4F85_AB6D_B402AD860D04_.wvu.FilterData" hidden="1">#REF!</definedName>
    <definedName name="Z_5B42E6B5_40AA_4D3F_B932_EF1583491CDE_.wvu.FilterData" hidden="1">#REF!</definedName>
    <definedName name="Z_5B7B4951_7310_4C66_B906_4D046076272E_.wvu.FilterData" hidden="1">#REF!</definedName>
    <definedName name="Z_5D41F4B9_83DF_4509_9C07_453BA5A62846_.wvu.FilterData" hidden="1">#REF!</definedName>
    <definedName name="Z_5DB05E9F_8F3B_4886_A6CB_2CC53331BA7A_.wvu.FilterData" hidden="1">#REF!</definedName>
    <definedName name="Z_5F096896_2CB8_4B96_A0FE_9AB50EEEEFAB_.wvu.FilterData" hidden="1">#REF!</definedName>
    <definedName name="Z_60DF8B29_1C1F_4B50_BDA8_B8E0C7DD04C3_.wvu.Cols" hidden="1">#REF!,#REF!</definedName>
    <definedName name="Z_616443B5_6F0D_4082_9223_F71B54305366_.wvu.FilterData" localSheetId="4" hidden="1">#REF!</definedName>
    <definedName name="Z_616443B5_6F0D_4082_9223_F71B54305366_.wvu.FilterData" hidden="1">#REF!</definedName>
    <definedName name="Z_631F0312_B404_409F_AF2B_39FB2D25040B_.wvu.FilterData" localSheetId="4" hidden="1">#REF!</definedName>
    <definedName name="Z_631F0312_B404_409F_AF2B_39FB2D25040B_.wvu.FilterData" hidden="1">#REF!</definedName>
    <definedName name="Z_632CF316_8294_4588_87E1_2B69E184A62B_.wvu.FilterData" hidden="1">#REF!</definedName>
    <definedName name="Z_66D1BA5F_F4AE_443C_8583_CE89D6674A73_.wvu.FilterData" hidden="1">#REF!</definedName>
    <definedName name="Z_66DD4806_8039_438A_B1CE_46CC5B464050_.wvu.FilterData" hidden="1">#REF!</definedName>
    <definedName name="Z_67B65FDF_FF67_490E_B8E5_92DC66C9FC9D_.wvu.FilterData" hidden="1">#REF!</definedName>
    <definedName name="Z_68B709DF_9429_4090_9106_386C5F16C4D7_.wvu.FilterData" hidden="1">#REF!</definedName>
    <definedName name="Z_690BC25F_5AA3_4B4B_9507_8C197E768E98_.wvu.FilterData" hidden="1">#REF!</definedName>
    <definedName name="Z_6A66B8A7_491B_4A29_94A1_39F4FDA32C48_.wvu.FilterData" hidden="1">#REF!</definedName>
    <definedName name="Z_6A6F36C8_24A1_4147_9C63_27B7978935DD_.wvu.FilterData" hidden="1">#REF!</definedName>
    <definedName name="Z_6C2050D3_ABE5_4B48_B2A7_DDDD21669987_.wvu.FilterData" hidden="1">#REF!</definedName>
    <definedName name="Z_6CD84A0B_C00D_4BC8_A655_6383CCA4B296_.wvu.FilterData" hidden="1">#REF!</definedName>
    <definedName name="Z_6D5E5F42_E924_48A0_A50F_5BB481AFD1D5_.wvu.FilterData" hidden="1">#REF!</definedName>
    <definedName name="Z_6D789842_F56B_40C4_8907_F36C02855F76_.wvu.FilterData" hidden="1">#REF!</definedName>
    <definedName name="Z_6E345713_0818_471C_B54B_D890B987A0BC_.wvu.FilterData" hidden="1">#REF!</definedName>
    <definedName name="Z_701DEAE4_9CF1_491A_A54B_A6AE3235639D_.wvu.FilterData" hidden="1">#REF!</definedName>
    <definedName name="Z_7319B1DA_C8AE_4D1D_AB4C_B14141921483_.wvu.FilterData" hidden="1">#REF!</definedName>
    <definedName name="Z_75A1B66F_9EE1_4406_8264_C9BF12113183_.wvu.FilterData" hidden="1">#REF!</definedName>
    <definedName name="Z_7651BD63_D75B_41A5_B133_06AE6A84AE8F_.wvu.FilterData" hidden="1">#REF!</definedName>
    <definedName name="Z_767B7DB4_B657_4E6E_831B_84CA933FFCBE_.wvu.FilterData" hidden="1">#REF!</definedName>
    <definedName name="Z_76FA93EF_40A9_4929_9B4A_2213742C1620_.wvu.FilterData" hidden="1">#REF!</definedName>
    <definedName name="Z_78A33412_D032_45F7_9C2D_D4A31DB937D9_.wvu.FilterData" hidden="1">#REF!</definedName>
    <definedName name="Z_796E4E5E_16C3_474D_B1D5_F6D39CD34051_.wvu.FilterData" hidden="1">#REF!</definedName>
    <definedName name="Z_7BFA9C41_C881_48A8_90C2_F93F8E16E599_.wvu.FilterData" hidden="1">#REF!</definedName>
    <definedName name="Z_7BFBCE1E_B6C5_4BAC_AD95_2B50D2ED28AB_.wvu.FilterData" hidden="1">#REF!</definedName>
    <definedName name="Z_7C6FEBF3_4382_4282_BBB0_E0269BEE42DE_.wvu.FilterData" hidden="1">#REF!</definedName>
    <definedName name="Z_7D057642_92FA_4DD6_84C5_B10B17893E1F_.wvu.FilterData" hidden="1">#REF!</definedName>
    <definedName name="Z_7ED5F3D1_B838_492E_9467_7E7CE6B348ED_.wvu.FilterData" hidden="1">#REF!</definedName>
    <definedName name="Z_8090FD3B_94DF_4ACF_9708_D5B9ADEFD29C_.wvu.FilterData" hidden="1">#REF!</definedName>
    <definedName name="Z_8149A5A7_8307_4FA6_B457_A66B8A6DFABD_.wvu.FilterData" hidden="1">#REF!</definedName>
    <definedName name="Z_819A0FD3_B678_47E8_9DFB_641B3990B590_.wvu.FilterData" hidden="1">#REF!</definedName>
    <definedName name="Z_82999604_BD48_4054_BDCB_CB8B074A34A3_.wvu.FilterData" hidden="1">#REF!</definedName>
    <definedName name="Z_8473B3F0_0740_4E9F_9BAE_9113E5077DE8_.wvu.FilterData" hidden="1">#REF!</definedName>
    <definedName name="Z_85A83A94_71B4_44C8_8B5A_68CAA2461241_.wvu.FilterData" hidden="1">#REF!</definedName>
    <definedName name="Z_86E0C273_91AF_11D7_9C1E_0004231B06E7_.wvu.FilterData" hidden="1">#REF!</definedName>
    <definedName name="Z_87F04A72_68BF_497D_8569_47D1A3B89590_.wvu.FilterData" hidden="1">#REF!</definedName>
    <definedName name="Z_893CBEFD_F317_41F0_BA87_CC1860E1F73B_.wvu.FilterData" hidden="1">#REF!</definedName>
    <definedName name="Z_89D83FA2_2F4F_4275_9074_3A6247C2CDA6_.wvu.FilterData" hidden="1">#REF!</definedName>
    <definedName name="Z_8B2E8E84_1A68_4B75_A867_04E8EAC8E685_.wvu.FilterData" hidden="1">#REF!</definedName>
    <definedName name="Z_8B5FADF8_BAFC_44E0_9D1D_DE21657D83CA_.wvu.FilterData" hidden="1">#REF!</definedName>
    <definedName name="Z_8CBA7976_3F45_4926_8F5C_251343B1DCDB_.wvu.FilterData" hidden="1">#REF!</definedName>
    <definedName name="Z_8D213052_8AFD_4E06_B410_DCB431062572_.wvu.FilterData" hidden="1">#REF!</definedName>
    <definedName name="Z_8EA755F4_0515_4AA0_970C_55F473C7FD9B_.wvu.FilterData" hidden="1">#REF!</definedName>
    <definedName name="Z_8F33F4E3_A14E_4DD4_ADD4_B19023A45B10_.wvu.FilterData" hidden="1">#REF!</definedName>
    <definedName name="Z_901BF8EA_CA8A_411C_8FD3_BCB793FCF48A_.wvu.FilterData" hidden="1">#REF!</definedName>
    <definedName name="Z_91488B6D_F045_4050_BA1B_41C2E3B3B10A_.wvu.FilterData" hidden="1">#REF!</definedName>
    <definedName name="Z_92919032_3A1D_4E0A_A8D8_FD23494D13A8_.wvu.FilterData" hidden="1">#REF!</definedName>
    <definedName name="Z_9587B38A_B060_410B_8598_4B23623A371C_.wvu.FilterData" hidden="1">#REF!</definedName>
    <definedName name="Z_96EB0306_BB94_45E8_9D0D_4C07A6623010_.wvu.FilterData" hidden="1">#REF!</definedName>
    <definedName name="Z_97666733_8666_4F9D_9588_AF9B6CF9224C_.wvu.FilterData" hidden="1">#REF!</definedName>
    <definedName name="Z_98599B4F_1D05_4040_9183_E1D7A1DDEB9C_.wvu.FilterData" hidden="1">#REF!</definedName>
    <definedName name="Z_98C8BF36_C172_45C3_8EFB_521E6ACCA0D3_.wvu.FilterData" hidden="1">#REF!</definedName>
    <definedName name="Z_9A372634_7C2D_4502_BF44_0C63FD1FB6D2_.wvu.FilterData" hidden="1">#REF!</definedName>
    <definedName name="Z_9A5CC0D4_28E7_4461_BE2E_802002496535_.wvu.FilterData" hidden="1">#REF!</definedName>
    <definedName name="Z_9C86BF25_210A_4B5C_9F2A_856CA801294A_.wvu.FilterData" hidden="1">#REF!</definedName>
    <definedName name="Z_9C8AF864_7E20_415C_848E_C2849E8CBF0C_.wvu.FilterData" hidden="1">#REF!</definedName>
    <definedName name="Z_9E7B61E2_2701_4257_A261_86548A6D7D7C_.wvu.FilterData" hidden="1">#REF!</definedName>
    <definedName name="Z_A0276843_5A14_4A7A_AD1C_583475FE9ED2_.wvu.FilterData" hidden="1">#REF!</definedName>
    <definedName name="Z_A2CB926C_E33A_4E38_9626_682814771DB1_.wvu.FilterData" hidden="1">#REF!</definedName>
    <definedName name="Z_A320C8A7_8D87_4204_85D4_AE25493D1363_.wvu.FilterData" hidden="1">#REF!</definedName>
    <definedName name="Z_A5F4C2AC_640B_40D9_88C9_69B3215DBE96_.wvu.FilterData" hidden="1">#REF!</definedName>
    <definedName name="Z_A686C168_1672_48B1_ADFD_481A1276CC81_.wvu.FilterData" hidden="1">#REF!</definedName>
    <definedName name="Z_A933351F_4BD3_4901_98D5_53D192BD61DC_.wvu.FilterData" hidden="1">#REF!</definedName>
    <definedName name="Z_AA0BD2F5_1513_40DB_B224_CC27CA57E181_.wvu.FilterData" hidden="1">#REF!</definedName>
    <definedName name="Z_AA329A38_94E6_4014_8D54_EFB48C7FA433_.wvu.FilterData" hidden="1">#REF!</definedName>
    <definedName name="Z_AC5679A6_5A24_441C_BBA3_F0C9D8E8E441_.wvu.FilterData" hidden="1">#REF!</definedName>
    <definedName name="Z_ACE528A7_3516_429C_8E77_FA07F86ED2D8_.wvu.Cols" hidden="1">#REF!</definedName>
    <definedName name="Z_AE302359_F16A_4874_8921_3865B0ECD878_.wvu.FilterData" hidden="1">#REF!</definedName>
    <definedName name="Z_AF0BF736_181F_4A59_8FB9_D3BCA8E591F7_.wvu.FilterData" hidden="1">#REF!</definedName>
    <definedName name="Z_AF12B415_1D2E_4088_9C86_BB0173951217_.wvu.FilterData" hidden="1">#REF!</definedName>
    <definedName name="Z_AF537E87_E5DE_4792_8C82_FFA1FC35463A_.wvu.FilterData" hidden="1">#REF!</definedName>
    <definedName name="Z_B1269BAB_A618_45E5_8379_9ECE98405A14_.wvu.FilterData" hidden="1">#REF!</definedName>
    <definedName name="Z_B20EEB3D_E9E6_496E_8678_B417DDC74718_.wvu.FilterData" hidden="1">#REF!</definedName>
    <definedName name="Z_B4864B96_AD18_4114_8AFA_A8BAA8915737_.wvu.FilterData" hidden="1">#REF!</definedName>
    <definedName name="Z_B645C4A8_1830_42C7_9DBF_0F519499A6CE_.wvu.FilterData" hidden="1">#REF!</definedName>
    <definedName name="Z_B7475313_60A1_440E_A07B_6B97978B34F2_.wvu.FilterData" hidden="1">#REF!</definedName>
    <definedName name="Z_B891B51F_1CA2_435F_A819_8A494B08D3EE_.wvu.FilterData" hidden="1">#REF!</definedName>
    <definedName name="Z_B8CE2FA5_D3F2_48A0_8603_A3FBA2808CB4_.wvu.FilterData" hidden="1">#REF!</definedName>
    <definedName name="Z_B9837360_94DA_11D7_9C1E_0004231B06E7_.wvu.FilterData" hidden="1">#REF!</definedName>
    <definedName name="Z_BBE1AFA0_C6F6_4019_9D53_075DA4654337_.wvu.FilterData" hidden="1">#REF!</definedName>
    <definedName name="Z_BC0EED6A_3F15_49FF_A48F_B40AC74B528A_.wvu.FilterData" hidden="1">#REF!</definedName>
    <definedName name="Z_BC4212E8_2D54_48E9_A2B4_66875F86EBEF_.wvu.FilterData" hidden="1">#REF!</definedName>
    <definedName name="Z_BE48B5BF_102F_4FB8_8807_DA126440E01B_.wvu.FilterData" hidden="1">#REF!</definedName>
    <definedName name="Z_BE949522_4A35_4352_9A91_0CE0E28D3461_.wvu.FilterData" hidden="1">#REF!</definedName>
    <definedName name="Z_C1310828_8567_4952_A9D3_7183F1221321_.wvu.FilterData" hidden="1">#REF!</definedName>
    <definedName name="Z_C581774C_2FCD_4906_B930_CCB3F9F9A50B_.wvu.FilterData" hidden="1">#REF!</definedName>
    <definedName name="Z_C67C9A44_7556_4756_AC39_E00F137116ED_.wvu.FilterData" hidden="1">#REF!</definedName>
    <definedName name="Z_C908089F_9A5A_11D7_9C1E_0004231B06E7_.wvu.FilterData" hidden="1">#REF!</definedName>
    <definedName name="Z_C942EE3A_8DBF_41D7_ADAF_F43C01F31E23_.wvu.FilterData" hidden="1">#REF!</definedName>
    <definedName name="Z_CB8FB7EE_B771_11D7_9C1E_0004231B06E7_.wvu.FilterData" hidden="1">#REF!</definedName>
    <definedName name="Z_CB8FB7F1_B771_11D7_9C1E_0004231B06E7_.wvu.FilterData" hidden="1">#REF!</definedName>
    <definedName name="Z_CD48E0DF_E307_492A_9CFD_ADF6DE6ECCFB_.wvu.FilterData" hidden="1">#REF!</definedName>
    <definedName name="Z_CDAD3BC7_95B1_4949_91B3_EAB234D2A550_.wvu.FilterData" hidden="1">#REF!</definedName>
    <definedName name="Z_CE1A6073_4007_44EE_88D3_3C79CF746C78_.wvu.FilterData" hidden="1">#REF!</definedName>
    <definedName name="Z_D0500033_B90B_46E5_BD62_60D0DA033A55_.wvu.FilterData" hidden="1">#REF!</definedName>
    <definedName name="Z_D11C04A2_606C_4EF4_9AD3_4865E5EFAE70_.wvu.FilterData" hidden="1">#REF!</definedName>
    <definedName name="Z_D1371C66_ADFD_11D7_9C1E_0004231B06E7_.wvu.FilterData" hidden="1">#REF!</definedName>
    <definedName name="Z_D1371C82_ADFD_11D7_9C1E_0004231B06E7_.wvu.FilterData" hidden="1">#REF!</definedName>
    <definedName name="Z_D1371C98_ADFD_11D7_9C1E_0004231B06E7_.wvu.FilterData" hidden="1">#REF!</definedName>
    <definedName name="Z_D15727E9_9BC2_420E_AC98_E8E9B60BD754_.wvu.FilterData" hidden="1">#REF!</definedName>
    <definedName name="Z_D371D622_5497_46A4_826D_01F2F492E39D_.wvu.FilterData" hidden="1">#REF!</definedName>
    <definedName name="Z_D3FF2053_BD11_4CA8_9648_A06F387C0C79_.wvu.FilterData" hidden="1">#REF!</definedName>
    <definedName name="Z_D4D6DC3A_302F_4BF4_8221_EFB7EA05B30F_.wvu.FilterData" hidden="1">#REF!</definedName>
    <definedName name="Z_D4FF4BA0_F9BE_4CEE_B334_FBD19DA86BF4_.wvu.FilterData" hidden="1">#REF!</definedName>
    <definedName name="Z_D5810466_54E3_455B_B341_3E7B86FB72D3_.wvu.FilterData" hidden="1">#REF!</definedName>
    <definedName name="Z_D60B1DF7_D653_4F01_B5AD_6A66E578C24F_.wvu.FilterData" hidden="1">#REF!</definedName>
    <definedName name="Z_D684BA0E_B94B_4BF7_8F27_4E3A1924425C_.wvu.FilterData" hidden="1">#REF!</definedName>
    <definedName name="Z_D9443332_B48E_4E65_8F23_AC96FB75A5A9_.wvu.FilterData" hidden="1">#REF!</definedName>
    <definedName name="Z_DAA35AF8_874B_4671_A195_994D9700CFB0_.wvu.FilterData" hidden="1">#REF!</definedName>
    <definedName name="Z_DB31579F_8662_40C5_BB19_660F0F7B70E5_.wvu.FilterData" hidden="1">#REF!</definedName>
    <definedName name="Z_DB349C77_BBCF_4BF0_8906_770DC9CEB279_.wvu.FilterData" hidden="1">#REF!</definedName>
    <definedName name="Z_DBA9A16F_C863_43D6_BEF6_4907AD7FF11A_.wvu.FilterData" hidden="1">#REF!</definedName>
    <definedName name="Z_DC39DC03_5BF1_41DE_A26D_8DA774859990_.wvu.FilterData" hidden="1">#REF!</definedName>
    <definedName name="Z_DC4BE57B_E9B6_4823_AAB5_0B4AD0A1C9F8_.wvu.FilterData" hidden="1">#REF!</definedName>
    <definedName name="Z_DD40B456_B833_4D7B_A3C9_47AA2D6A0830_.wvu.FilterData" hidden="1">#REF!</definedName>
    <definedName name="Z_DDC9046D_2716_4CA3_9471_7091058B3C12_.wvu.FilterData" hidden="1">#REF!</definedName>
    <definedName name="Z_DF3B204A_F509_4DA0_BCB7_F89536B5FEBF_.wvu.FilterData" hidden="1">#REF!</definedName>
    <definedName name="Z_E3FFE9E0_6C4F_4FB4_A56E_FBE96871B5C8_.wvu.Cols" hidden="1">#REF!,#REF!</definedName>
    <definedName name="Z_E491B72F_902A_11D7_9C1E_0004231B06E7_.wvu.FilterData" localSheetId="4" hidden="1">#REF!</definedName>
    <definedName name="Z_E491B72F_902A_11D7_9C1E_0004231B06E7_.wvu.FilterData" hidden="1">#REF!</definedName>
    <definedName name="Z_E491B77E_902A_11D7_9C1E_0004231B06E7_.wvu.FilterData" localSheetId="4" hidden="1">#REF!</definedName>
    <definedName name="Z_E491B77E_902A_11D7_9C1E_0004231B06E7_.wvu.FilterData" hidden="1">#REF!</definedName>
    <definedName name="Z_E4A534A8_CD89_4423_9F3F_8134353F3CAC_.wvu.FilterData" hidden="1">#REF!</definedName>
    <definedName name="Z_E4E1532E_DC25_47E7_8CAC_8E70342889F1_.wvu.FilterData" hidden="1">#REF!</definedName>
    <definedName name="Z_E74731A0_5CEF_4B97_AFDD_B1DCA3953478_.wvu.FilterData" hidden="1">#REF!</definedName>
    <definedName name="Z_E7582842_0D7F_4174_A223_2AB1DD8C9047_.wvu.FilterData" hidden="1">#REF!</definedName>
    <definedName name="Z_E7E3B215_0D2B_424B_B9A9_091ABF42A9B2_.wvu.FilterData" hidden="1">#REF!</definedName>
    <definedName name="Z_E833D806_B408_4951_8EA0_84873DD98CC6_.wvu.FilterData" hidden="1">#REF!</definedName>
    <definedName name="Z_E84FA520_D8B7_472A_9913_1B62E15D532D_.wvu.FilterData" hidden="1">#REF!</definedName>
    <definedName name="Z_E856A7FB_F0DE_4CE8_85BE_FBD78193AF0B_.wvu.FilterData" hidden="1">#REF!</definedName>
    <definedName name="Z_E8B81FC8_C17A_451A_B505_641DE5886245_.wvu.FilterData" hidden="1">#REF!</definedName>
    <definedName name="Z_EA900FC6_5EC3_4E18_9ED9_37FAC8862A4C_.wvu.FilterData" hidden="1">#REF!</definedName>
    <definedName name="Z_EC12F0CE_807C_4CF2_B52D_1E5945238C05_.wvu.FilterData" hidden="1">#REF!</definedName>
    <definedName name="Z_EC74CDC8_4C91_4C55_BE9F_24DF0A9793FF_.wvu.FilterData" hidden="1">#REF!</definedName>
    <definedName name="Z_ED3E33DB_FBFA_4FDE_929F_AD12074101A3_.wvu.FilterData" hidden="1">#REF!</definedName>
    <definedName name="Z_EE21DFC7_81AA_40DA_B313_9BC83DA41DD6_.wvu.FilterData" hidden="1">#REF!</definedName>
    <definedName name="Z_EE5311D7_3149_40F1_82F5_7EEC6ACB6C85_.wvu.FilterData" hidden="1">#REF!</definedName>
    <definedName name="Z_EEE8CD21_C3A5_4786_B8BE_B9E68F0A5347_.wvu.FilterData" hidden="1">#REF!</definedName>
    <definedName name="Z_F0522591_4E2E_4AD6_B99B_B69551272A68_.wvu.FilterData" hidden="1">#REF!</definedName>
    <definedName name="Z_F1326E0B_5376_4D6E_9BC8_214AA525DE83_.wvu.FilterData" hidden="1">#REF!</definedName>
    <definedName name="Z_F2774F86_DAD9_40E4_852B_55D2BBEF53F3_.wvu.PrintArea">#REF!</definedName>
    <definedName name="Z_F2774F86_DAD9_40E4_852B_55D2BBEF53F3_.wvu.Rows">#REF!</definedName>
    <definedName name="Z_F300E2D5_C458_4E4B_AB71_FF06367EF684_.wvu.FilterData" hidden="1">#REF!</definedName>
    <definedName name="Z_F3F443DB_8EE1_48F9_9BF4_EAF21EDD719F_.wvu.FilterData" hidden="1">#REF!</definedName>
    <definedName name="Z_F6923408_DB58_4A59_8717_D0133A922204_.wvu.FilterData" hidden="1">#REF!</definedName>
    <definedName name="Z_F9CB3A99_6D24_412C_93C4_575819594890_.wvu.FilterData" hidden="1">#REF!</definedName>
    <definedName name="Z_FA40CB26_17FE_4901_96A4_2176E8FA5EEE_.wvu.FilterData" hidden="1">#REF!</definedName>
    <definedName name="Z_FC4D1412_4B52_4393_A184_1BAD70B9C231_.wvu.FilterData" hidden="1">#REF!</definedName>
    <definedName name="Z_FD259A29_AD61_4284_9BC7_5C3B20DD002B_.wvu.FilterData" hidden="1">#REF!</definedName>
    <definedName name="Z_FDFF93A6_D487_497C_8FA1_B8636451E74C_.wvu.FilterData" hidden="1">#REF!</definedName>
    <definedName name="Z_FE37516D_56E4_424C_8DE6_6B2719F76EF4_.wvu.FilterData" hidden="1">#REF!</definedName>
    <definedName name="Z_FEBB3479_FB57_4CDC_BCCD_5D8B83257FC7_.wvu.FilterData" hidden="1">#REF!</definedName>
    <definedName name="ZA">#REF!</definedName>
    <definedName name="zaza" localSheetId="4" hidden="1">{#N/A,#N/A,FALSE,"MO (2)"}</definedName>
    <definedName name="zaza" localSheetId="6" hidden="1">{#N/A,#N/A,FALSE,"MO (2)"}</definedName>
    <definedName name="zaza" hidden="1">{#N/A,#N/A,FALSE,"MO (2)"}</definedName>
    <definedName name="ZONASUL">#REF!</definedName>
    <definedName name="zx" localSheetId="4" hidden="1">{"Pèrdues i Guanys analític.Català",#N/A,FALSE,"Català";"Pèrdues i G. analític.castellà",#N/A,FALSE,"Castellà"}</definedName>
    <definedName name="zx" localSheetId="6" hidden="1">{"Pèrdues i Guanys analític.Català",#N/A,FALSE,"Català";"Pèrdues i G. analític.castellà",#N/A,FALSE,"Castellà"}</definedName>
    <definedName name="zx" hidden="1">{"Pèrdues i Guanys analític.Català",#N/A,FALSE,"Català";"Pèrdues i G. analític.castellà",#N/A,FALSE,"Castellà"}</definedName>
    <definedName name="zz" localSheetId="4" hidden="1">{"Pèrdues i Guanys analític.Català",#N/A,FALSE,"Català";"Pèrdues i G. analític.castellà",#N/A,FALSE,"Castellà"}</definedName>
    <definedName name="zz" localSheetId="6" hidden="1">{"Pèrdues i Guanys analític.Català",#N/A,FALSE,"Català";"Pèrdues i G. analític.castellà",#N/A,FALSE,"Castellà"}</definedName>
    <definedName name="zz" hidden="1">{"Pèrdues i Guanys analític.Català",#N/A,FALSE,"Català";"Pèrdues i G. analític.castellà",#N/A,FALSE,"Castellà"}</definedName>
    <definedName name="ZZ_1">#REF!</definedName>
    <definedName name="zzz" localSheetId="4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localSheetId="6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ZZ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35" l="1"/>
  <c r="H4" i="37" l="1"/>
  <c r="H3" i="37"/>
  <c r="P11" i="63"/>
  <c r="P12" i="63"/>
  <c r="P13" i="63"/>
  <c r="P14" i="63"/>
  <c r="U4" i="37"/>
  <c r="U3" i="37"/>
  <c r="U2" i="37"/>
  <c r="F12" i="22"/>
  <c r="F8" i="22"/>
  <c r="G16" i="22"/>
  <c r="G15" i="22"/>
  <c r="G14" i="22"/>
  <c r="G13" i="22"/>
  <c r="G11" i="22"/>
  <c r="G10" i="22"/>
  <c r="G9" i="22" s="1"/>
  <c r="D147" i="76"/>
  <c r="H147" i="76" s="1"/>
  <c r="N11" i="54" l="1"/>
  <c r="N12" i="54"/>
  <c r="N13" i="54"/>
  <c r="M13" i="54"/>
  <c r="M12" i="54"/>
  <c r="M11" i="54"/>
  <c r="B5" i="84"/>
  <c r="E146" i="43" l="1"/>
  <c r="E145" i="43"/>
  <c r="E144" i="43"/>
  <c r="E143" i="43"/>
  <c r="E141" i="43"/>
  <c r="E140" i="43"/>
  <c r="E139" i="43"/>
  <c r="E138" i="43"/>
  <c r="E136" i="43"/>
  <c r="E135" i="43"/>
  <c r="E134" i="43"/>
  <c r="E133" i="43"/>
  <c r="E131" i="43"/>
  <c r="E130" i="43"/>
  <c r="E129" i="43"/>
  <c r="E128" i="43"/>
  <c r="E126" i="43"/>
  <c r="E125" i="43"/>
  <c r="E124" i="43"/>
  <c r="E123" i="43"/>
  <c r="E121" i="43"/>
  <c r="E120" i="43"/>
  <c r="E119" i="43"/>
  <c r="E118" i="43"/>
  <c r="E116" i="43"/>
  <c r="E115" i="43"/>
  <c r="E114" i="43"/>
  <c r="E113" i="43"/>
  <c r="E111" i="43"/>
  <c r="E110" i="43"/>
  <c r="E109" i="43"/>
  <c r="E108" i="43"/>
  <c r="E106" i="43"/>
  <c r="E105" i="43"/>
  <c r="E104" i="43"/>
  <c r="E103" i="43"/>
  <c r="E101" i="43"/>
  <c r="E100" i="43"/>
  <c r="E99" i="43"/>
  <c r="E98" i="43"/>
  <c r="E96" i="43"/>
  <c r="E95" i="43"/>
  <c r="E94" i="43"/>
  <c r="E93" i="43"/>
  <c r="E91" i="43"/>
  <c r="E90" i="43"/>
  <c r="E89" i="43"/>
  <c r="E88" i="43"/>
  <c r="E100" i="81"/>
  <c r="E99" i="81"/>
  <c r="E98" i="81"/>
  <c r="E97" i="81"/>
  <c r="E95" i="81"/>
  <c r="E94" i="81"/>
  <c r="E93" i="81"/>
  <c r="E92" i="81"/>
  <c r="E90" i="81"/>
  <c r="E89" i="81"/>
  <c r="E88" i="81"/>
  <c r="E87" i="81"/>
  <c r="E100" i="63"/>
  <c r="E99" i="63"/>
  <c r="E98" i="63"/>
  <c r="E97" i="63"/>
  <c r="E95" i="63"/>
  <c r="E94" i="63"/>
  <c r="E93" i="63"/>
  <c r="E92" i="63"/>
  <c r="E90" i="63"/>
  <c r="E89" i="63"/>
  <c r="E88" i="63"/>
  <c r="E87" i="63"/>
  <c r="K3" i="86"/>
  <c r="K4" i="86"/>
  <c r="K5" i="86"/>
  <c r="K6" i="86"/>
  <c r="K7" i="86"/>
  <c r="K8" i="86"/>
  <c r="K9" i="86"/>
  <c r="K10" i="86"/>
  <c r="K11" i="86"/>
  <c r="K12" i="86"/>
  <c r="K13" i="86"/>
  <c r="K14" i="86"/>
  <c r="K15" i="86"/>
  <c r="K16" i="86"/>
  <c r="K17" i="86"/>
  <c r="K18" i="86"/>
  <c r="K19" i="86"/>
  <c r="K20" i="86"/>
  <c r="K21" i="86"/>
  <c r="K22" i="86"/>
  <c r="K23" i="86"/>
  <c r="K24" i="86"/>
  <c r="K25" i="86"/>
  <c r="K26" i="86"/>
  <c r="K27" i="86"/>
  <c r="K28" i="86"/>
  <c r="K29" i="86"/>
  <c r="K30" i="86"/>
  <c r="K31" i="86"/>
  <c r="K32" i="86"/>
  <c r="K33" i="86"/>
  <c r="K34" i="86"/>
  <c r="K35" i="86"/>
  <c r="K36" i="86"/>
  <c r="K37" i="86"/>
  <c r="K38" i="86"/>
  <c r="K39" i="86"/>
  <c r="K40" i="86"/>
  <c r="K41" i="86"/>
  <c r="K42" i="86"/>
  <c r="K43" i="86"/>
  <c r="K44" i="86"/>
  <c r="K45" i="86"/>
  <c r="K46" i="86"/>
  <c r="K47" i="86"/>
  <c r="K48" i="86"/>
  <c r="K49" i="86"/>
  <c r="K50" i="86"/>
  <c r="K51" i="86"/>
  <c r="K52" i="86"/>
  <c r="K53" i="86"/>
  <c r="K54" i="86"/>
  <c r="K55" i="86"/>
  <c r="K56" i="86"/>
  <c r="K57" i="86"/>
  <c r="K58" i="86"/>
  <c r="K59" i="86"/>
  <c r="K60" i="86"/>
  <c r="K61" i="86"/>
  <c r="K62" i="86"/>
  <c r="K63" i="86"/>
  <c r="K64" i="86"/>
  <c r="K65" i="86"/>
  <c r="K66" i="86"/>
  <c r="K67" i="86"/>
  <c r="K68" i="86"/>
  <c r="K69" i="86"/>
  <c r="K70" i="86"/>
  <c r="K71" i="86"/>
  <c r="K72" i="86"/>
  <c r="K73" i="86"/>
  <c r="K74" i="86"/>
  <c r="K75" i="86"/>
  <c r="K76" i="86"/>
  <c r="K77" i="86"/>
  <c r="K78" i="86"/>
  <c r="K79" i="86"/>
  <c r="K80" i="86"/>
  <c r="K81" i="86"/>
  <c r="K82" i="86"/>
  <c r="K83" i="86"/>
  <c r="K84" i="86"/>
  <c r="K85" i="86"/>
  <c r="K86" i="86"/>
  <c r="K87" i="86"/>
  <c r="K88" i="86"/>
  <c r="K89" i="86"/>
  <c r="K90" i="86"/>
  <c r="K91" i="86"/>
  <c r="K92" i="86"/>
  <c r="K93" i="86"/>
  <c r="K94" i="86"/>
  <c r="K95" i="86"/>
  <c r="K96" i="86"/>
  <c r="K97" i="86"/>
  <c r="K98" i="86"/>
  <c r="K99" i="86"/>
  <c r="K100" i="86"/>
  <c r="K101" i="86"/>
  <c r="K102" i="86"/>
  <c r="K103" i="86"/>
  <c r="K104" i="86"/>
  <c r="K105" i="86"/>
  <c r="K106" i="86"/>
  <c r="K107" i="86"/>
  <c r="K108" i="86"/>
  <c r="K109" i="86"/>
  <c r="K110" i="86"/>
  <c r="K111" i="86"/>
  <c r="K112" i="86"/>
  <c r="K113" i="86"/>
  <c r="K114" i="86"/>
  <c r="K115" i="86"/>
  <c r="K116" i="86"/>
  <c r="K117" i="86"/>
  <c r="K118" i="86"/>
  <c r="K119" i="86"/>
  <c r="K120" i="86"/>
  <c r="K121" i="86"/>
  <c r="K122" i="86"/>
  <c r="K123" i="86"/>
  <c r="K124" i="86"/>
  <c r="K125" i="86"/>
  <c r="K126" i="86"/>
  <c r="K127" i="86"/>
  <c r="K128" i="86"/>
  <c r="K129" i="86"/>
  <c r="K130" i="86"/>
  <c r="K131" i="86"/>
  <c r="K132" i="86"/>
  <c r="K133" i="86"/>
  <c r="K134" i="86"/>
  <c r="K135" i="86"/>
  <c r="K136" i="86"/>
  <c r="K137" i="86"/>
  <c r="K138" i="86"/>
  <c r="K139" i="86"/>
  <c r="K140" i="86"/>
  <c r="K141" i="86"/>
  <c r="K142" i="86"/>
  <c r="K143" i="86"/>
  <c r="K144" i="86"/>
  <c r="K145" i="86"/>
  <c r="K146" i="86"/>
  <c r="K147" i="86"/>
  <c r="K148" i="86"/>
  <c r="K149" i="86"/>
  <c r="K150" i="86"/>
  <c r="K151" i="86"/>
  <c r="K152" i="86"/>
  <c r="K153" i="86"/>
  <c r="K154" i="86"/>
  <c r="K155" i="86"/>
  <c r="K156" i="86"/>
  <c r="K157" i="86"/>
  <c r="K158" i="86"/>
  <c r="K159" i="86"/>
  <c r="K160" i="86"/>
  <c r="K161" i="86"/>
  <c r="K162" i="86"/>
  <c r="K163" i="86"/>
  <c r="K164" i="86"/>
  <c r="K165" i="86"/>
  <c r="K166" i="86"/>
  <c r="K167" i="86"/>
  <c r="K168" i="86"/>
  <c r="K169" i="86"/>
  <c r="K170" i="86"/>
  <c r="K171" i="86"/>
  <c r="K172" i="86"/>
  <c r="K173" i="86"/>
  <c r="K174" i="86"/>
  <c r="K175" i="86"/>
  <c r="K176" i="86"/>
  <c r="K177" i="86"/>
  <c r="K178" i="86"/>
  <c r="K179" i="86"/>
  <c r="K180" i="86"/>
  <c r="K181" i="86"/>
  <c r="K182" i="86"/>
  <c r="K183" i="86"/>
  <c r="K184" i="86"/>
  <c r="K185" i="86"/>
  <c r="K186" i="86"/>
  <c r="K187" i="86"/>
  <c r="K188" i="86"/>
  <c r="K189" i="86"/>
  <c r="K190" i="86"/>
  <c r="K191" i="86"/>
  <c r="K192" i="86"/>
  <c r="K193" i="86"/>
  <c r="K194" i="86"/>
  <c r="K195" i="86"/>
  <c r="K196" i="86"/>
  <c r="K197" i="86"/>
  <c r="K198" i="86"/>
  <c r="K199" i="86"/>
  <c r="K200" i="86"/>
  <c r="K201" i="86"/>
  <c r="K202" i="86"/>
  <c r="K203" i="86"/>
  <c r="K204" i="86"/>
  <c r="K205" i="86"/>
  <c r="K206" i="86"/>
  <c r="K207" i="86"/>
  <c r="K208" i="86"/>
  <c r="K209" i="86"/>
  <c r="K210" i="86"/>
  <c r="K211" i="86"/>
  <c r="K212" i="86"/>
  <c r="K213" i="86"/>
  <c r="K214" i="86"/>
  <c r="K215" i="86"/>
  <c r="K216" i="86"/>
  <c r="K217" i="86"/>
  <c r="K218" i="86"/>
  <c r="K219" i="86"/>
  <c r="K220" i="86"/>
  <c r="K221" i="86"/>
  <c r="K222" i="86"/>
  <c r="K223" i="86"/>
  <c r="K224" i="86"/>
  <c r="K225" i="86"/>
  <c r="K226" i="86"/>
  <c r="K227" i="86"/>
  <c r="K228" i="86"/>
  <c r="K229" i="86"/>
  <c r="K230" i="86"/>
  <c r="K231" i="86"/>
  <c r="K232" i="86"/>
  <c r="K233" i="86"/>
  <c r="K234" i="86"/>
  <c r="K235" i="86"/>
  <c r="K236" i="86"/>
  <c r="K237" i="86"/>
  <c r="K238" i="86"/>
  <c r="K239" i="86"/>
  <c r="K240" i="86"/>
  <c r="K241" i="86"/>
  <c r="K242" i="86"/>
  <c r="K243" i="86"/>
  <c r="K244" i="86"/>
  <c r="K245" i="86"/>
  <c r="K246" i="86"/>
  <c r="K247" i="86"/>
  <c r="K248" i="86"/>
  <c r="K249" i="86"/>
  <c r="K250" i="86"/>
  <c r="K251" i="86"/>
  <c r="K252" i="86"/>
  <c r="K253" i="86"/>
  <c r="K254" i="86"/>
  <c r="K255" i="86"/>
  <c r="K256" i="86"/>
  <c r="K257" i="86"/>
  <c r="K258" i="86"/>
  <c r="K259" i="86"/>
  <c r="K260" i="86"/>
  <c r="K261" i="86"/>
  <c r="K262" i="86"/>
  <c r="K263" i="86"/>
  <c r="K264" i="86"/>
  <c r="K265" i="86"/>
  <c r="K266" i="86"/>
  <c r="K267" i="86"/>
  <c r="K268" i="86"/>
  <c r="K269" i="86"/>
  <c r="K270" i="86"/>
  <c r="K271" i="86"/>
  <c r="K272" i="86"/>
  <c r="K273" i="86"/>
  <c r="K274" i="86"/>
  <c r="K275" i="86"/>
  <c r="K276" i="86"/>
  <c r="K277" i="86"/>
  <c r="K278" i="86"/>
  <c r="K279" i="86"/>
  <c r="K280" i="86"/>
  <c r="K281" i="86"/>
  <c r="K282" i="86"/>
  <c r="K283" i="86"/>
  <c r="K284" i="86"/>
  <c r="K285" i="86"/>
  <c r="K286" i="86"/>
  <c r="K287" i="86"/>
  <c r="K288" i="86"/>
  <c r="K289" i="86"/>
  <c r="K290" i="86"/>
  <c r="K291" i="86"/>
  <c r="K292" i="86"/>
  <c r="K293" i="86"/>
  <c r="K294" i="86"/>
  <c r="K295" i="86"/>
  <c r="K296" i="86"/>
  <c r="K297" i="86"/>
  <c r="K298" i="86"/>
  <c r="K299" i="86"/>
  <c r="K300" i="86"/>
  <c r="K301" i="86"/>
  <c r="K302" i="86"/>
  <c r="K303" i="86"/>
  <c r="K304" i="86"/>
  <c r="K305" i="86"/>
  <c r="K306" i="86"/>
  <c r="K307" i="86"/>
  <c r="K308" i="86"/>
  <c r="K309" i="86"/>
  <c r="K310" i="86"/>
  <c r="K311" i="86"/>
  <c r="K312" i="86"/>
  <c r="K313" i="86"/>
  <c r="K314" i="86"/>
  <c r="K315" i="86"/>
  <c r="K316" i="86"/>
  <c r="K317" i="86"/>
  <c r="K318" i="86"/>
  <c r="K319" i="86"/>
  <c r="K320" i="86"/>
  <c r="K321" i="86"/>
  <c r="K322" i="86"/>
  <c r="K323" i="86"/>
  <c r="K324" i="86"/>
  <c r="K325" i="86"/>
  <c r="K326" i="86"/>
  <c r="K327" i="86"/>
  <c r="K328" i="86"/>
  <c r="K329" i="86"/>
  <c r="K330" i="86"/>
  <c r="K331" i="86"/>
  <c r="K332" i="86"/>
  <c r="K333" i="86"/>
  <c r="K334" i="86"/>
  <c r="K335" i="86"/>
  <c r="K336" i="86"/>
  <c r="K337" i="86"/>
  <c r="K338" i="86"/>
  <c r="K339" i="86"/>
  <c r="K340" i="86"/>
  <c r="K341" i="86"/>
  <c r="K342" i="86"/>
  <c r="K343" i="86"/>
  <c r="K344" i="86"/>
  <c r="K345" i="86"/>
  <c r="K346" i="86"/>
  <c r="K347" i="86"/>
  <c r="K348" i="86"/>
  <c r="K349" i="86"/>
  <c r="K350" i="86"/>
  <c r="K351" i="86"/>
  <c r="K352" i="86"/>
  <c r="K353" i="86"/>
  <c r="K354" i="86"/>
  <c r="K355" i="86"/>
  <c r="K356" i="86"/>
  <c r="K357" i="86"/>
  <c r="K358" i="86"/>
  <c r="K359" i="86"/>
  <c r="K360" i="86"/>
  <c r="K361" i="86"/>
  <c r="K362" i="86"/>
  <c r="K363" i="86"/>
  <c r="K364" i="86"/>
  <c r="K365" i="86"/>
  <c r="K366" i="86"/>
  <c r="K367" i="86"/>
  <c r="K368" i="86"/>
  <c r="K369" i="86"/>
  <c r="K370" i="86"/>
  <c r="K371" i="86"/>
  <c r="K372" i="86"/>
  <c r="K373" i="86"/>
  <c r="K374" i="86"/>
  <c r="K375" i="86"/>
  <c r="K376" i="86"/>
  <c r="K377" i="86"/>
  <c r="K378" i="86"/>
  <c r="K379" i="86"/>
  <c r="K380" i="86"/>
  <c r="K381" i="86"/>
  <c r="K382" i="86"/>
  <c r="K383" i="86"/>
  <c r="K384" i="86"/>
  <c r="K385" i="86"/>
  <c r="K386" i="86"/>
  <c r="K387" i="86"/>
  <c r="K388" i="86"/>
  <c r="K389" i="86"/>
  <c r="K390" i="86"/>
  <c r="K391" i="86"/>
  <c r="K392" i="86"/>
  <c r="K393" i="86"/>
  <c r="K394" i="86"/>
  <c r="K395" i="86"/>
  <c r="K396" i="86"/>
  <c r="K397" i="86"/>
  <c r="K398" i="86"/>
  <c r="K399" i="86"/>
  <c r="K400" i="86"/>
  <c r="K401" i="86"/>
  <c r="K402" i="86"/>
  <c r="K403" i="86"/>
  <c r="K404" i="86"/>
  <c r="K405" i="86"/>
  <c r="K406" i="86"/>
  <c r="K407" i="86"/>
  <c r="K408" i="86"/>
  <c r="K409" i="86"/>
  <c r="K410" i="86"/>
  <c r="K411" i="86"/>
  <c r="K412" i="86"/>
  <c r="K413" i="86"/>
  <c r="K414" i="86"/>
  <c r="K415" i="86"/>
  <c r="K416" i="86"/>
  <c r="K417" i="86"/>
  <c r="K418" i="86"/>
  <c r="K419" i="86"/>
  <c r="K420" i="86"/>
  <c r="K421" i="86"/>
  <c r="K422" i="86"/>
  <c r="K423" i="86"/>
  <c r="K424" i="86"/>
  <c r="K425" i="86"/>
  <c r="K426" i="86"/>
  <c r="K427" i="86"/>
  <c r="K428" i="86"/>
  <c r="K429" i="86"/>
  <c r="K430" i="86"/>
  <c r="K431" i="86"/>
  <c r="K432" i="86"/>
  <c r="K433" i="86"/>
  <c r="K434" i="86"/>
  <c r="K435" i="86"/>
  <c r="K436" i="86"/>
  <c r="K437" i="86"/>
  <c r="K438" i="86"/>
  <c r="K439" i="86"/>
  <c r="K440" i="86"/>
  <c r="K441" i="86"/>
  <c r="K442" i="86"/>
  <c r="K443" i="86"/>
  <c r="K444" i="86"/>
  <c r="K445" i="86"/>
  <c r="K446" i="86"/>
  <c r="K447" i="86"/>
  <c r="K448" i="86"/>
  <c r="K449" i="86"/>
  <c r="K450" i="86"/>
  <c r="K451" i="86"/>
  <c r="K452" i="86"/>
  <c r="K453" i="86"/>
  <c r="K454" i="86"/>
  <c r="K455" i="86"/>
  <c r="K456" i="86"/>
  <c r="K457" i="86"/>
  <c r="K458" i="86"/>
  <c r="K459" i="86"/>
  <c r="K460" i="86"/>
  <c r="K461" i="86"/>
  <c r="K462" i="86"/>
  <c r="K463" i="86"/>
  <c r="K464" i="86"/>
  <c r="K465" i="86"/>
  <c r="K466" i="86"/>
  <c r="K467" i="86"/>
  <c r="K468" i="86"/>
  <c r="K469" i="86"/>
  <c r="K470" i="86"/>
  <c r="K471" i="86"/>
  <c r="K472" i="86"/>
  <c r="K473" i="86"/>
  <c r="K474" i="86"/>
  <c r="K475" i="86"/>
  <c r="K476" i="86"/>
  <c r="K477" i="86"/>
  <c r="K478" i="86"/>
  <c r="K479" i="86"/>
  <c r="K480" i="86"/>
  <c r="K481" i="86"/>
  <c r="K482" i="86"/>
  <c r="K483" i="86"/>
  <c r="K484" i="86"/>
  <c r="K485" i="86"/>
  <c r="K486" i="86"/>
  <c r="K487" i="86"/>
  <c r="K488" i="86"/>
  <c r="K489" i="86"/>
  <c r="K490" i="86"/>
  <c r="K491" i="86"/>
  <c r="K492" i="86"/>
  <c r="K493" i="86"/>
  <c r="K494" i="86"/>
  <c r="K495" i="86"/>
  <c r="K496" i="86"/>
  <c r="K497" i="86"/>
  <c r="K498" i="86"/>
  <c r="K499" i="86"/>
  <c r="K500" i="86"/>
  <c r="K501" i="86"/>
  <c r="K502" i="86"/>
  <c r="K503" i="86"/>
  <c r="K504" i="86"/>
  <c r="K505" i="86"/>
  <c r="K506" i="86"/>
  <c r="K507" i="86"/>
  <c r="K508" i="86"/>
  <c r="K509" i="86"/>
  <c r="K510" i="86"/>
  <c r="K511" i="86"/>
  <c r="K512" i="86"/>
  <c r="K513" i="86"/>
  <c r="K514" i="86"/>
  <c r="K515" i="86"/>
  <c r="K516" i="86"/>
  <c r="K517" i="86"/>
  <c r="K518" i="86"/>
  <c r="K519" i="86"/>
  <c r="K520" i="86"/>
  <c r="K521" i="86"/>
  <c r="K522" i="86"/>
  <c r="K523" i="86"/>
  <c r="K524" i="86"/>
  <c r="K525" i="86"/>
  <c r="K526" i="86"/>
  <c r="K527" i="86"/>
  <c r="K528" i="86"/>
  <c r="K529" i="86"/>
  <c r="K530" i="86"/>
  <c r="K531" i="86"/>
  <c r="K532" i="86"/>
  <c r="K533" i="86"/>
  <c r="K534" i="86"/>
  <c r="K535" i="86"/>
  <c r="K536" i="86"/>
  <c r="K537" i="86"/>
  <c r="K538" i="86"/>
  <c r="K539" i="86"/>
  <c r="K540" i="86"/>
  <c r="K541" i="86"/>
  <c r="K542" i="86"/>
  <c r="K543" i="86"/>
  <c r="K544" i="86"/>
  <c r="K545" i="86"/>
  <c r="K546" i="86"/>
  <c r="K547" i="86"/>
  <c r="K548" i="86"/>
  <c r="K549" i="86"/>
  <c r="K550" i="86"/>
  <c r="K551" i="86"/>
  <c r="K552" i="86"/>
  <c r="K553" i="86"/>
  <c r="K554" i="86"/>
  <c r="K555" i="86"/>
  <c r="K556" i="86"/>
  <c r="K557" i="86"/>
  <c r="K558" i="86"/>
  <c r="K559" i="86"/>
  <c r="K560" i="86"/>
  <c r="K561" i="86"/>
  <c r="K562" i="86"/>
  <c r="K563" i="86"/>
  <c r="K564" i="86"/>
  <c r="K565" i="86"/>
  <c r="K566" i="86"/>
  <c r="K567" i="86"/>
  <c r="K568" i="86"/>
  <c r="K569" i="86"/>
  <c r="K570" i="86"/>
  <c r="K571" i="86"/>
  <c r="K572" i="86"/>
  <c r="K573" i="86"/>
  <c r="K574" i="86"/>
  <c r="K575" i="86"/>
  <c r="K576" i="86"/>
  <c r="K577" i="86"/>
  <c r="K578" i="86"/>
  <c r="K579" i="86"/>
  <c r="K580" i="86"/>
  <c r="K581" i="86"/>
  <c r="K582" i="86"/>
  <c r="K583" i="86"/>
  <c r="K584" i="86"/>
  <c r="K585" i="86"/>
  <c r="K586" i="86"/>
  <c r="K587" i="86"/>
  <c r="K588" i="86"/>
  <c r="K589" i="86"/>
  <c r="K590" i="86"/>
  <c r="K591" i="86"/>
  <c r="K592" i="86"/>
  <c r="K593" i="86"/>
  <c r="K594" i="86"/>
  <c r="K595" i="86"/>
  <c r="K596" i="86"/>
  <c r="K597" i="86"/>
  <c r="K598" i="86"/>
  <c r="K599" i="86"/>
  <c r="K600" i="86"/>
  <c r="K601" i="86"/>
  <c r="K602" i="86"/>
  <c r="K603" i="86"/>
  <c r="K604" i="86"/>
  <c r="K605" i="86"/>
  <c r="K606" i="86"/>
  <c r="K607" i="86"/>
  <c r="K608" i="86"/>
  <c r="K609" i="86"/>
  <c r="K610" i="86"/>
  <c r="K611" i="86"/>
  <c r="K612" i="86"/>
  <c r="K613" i="86"/>
  <c r="K614" i="86"/>
  <c r="K615" i="86"/>
  <c r="K616" i="86"/>
  <c r="K617" i="86"/>
  <c r="K618" i="86"/>
  <c r="K619" i="86"/>
  <c r="K620" i="86"/>
  <c r="K621" i="86"/>
  <c r="K622" i="86"/>
  <c r="K623" i="86"/>
  <c r="K624" i="86"/>
  <c r="K625" i="86"/>
  <c r="K626" i="86"/>
  <c r="K627" i="86"/>
  <c r="K628" i="86"/>
  <c r="K629" i="86"/>
  <c r="K630" i="86"/>
  <c r="K631" i="86"/>
  <c r="K632" i="86"/>
  <c r="K633" i="86"/>
  <c r="K634" i="86"/>
  <c r="K635" i="86"/>
  <c r="K636" i="86"/>
  <c r="K637" i="86"/>
  <c r="K638" i="86"/>
  <c r="K639" i="86"/>
  <c r="K640" i="86"/>
  <c r="K641" i="86"/>
  <c r="K642" i="86"/>
  <c r="K643" i="86"/>
  <c r="K644" i="86"/>
  <c r="K645" i="86"/>
  <c r="K646" i="86"/>
  <c r="K647" i="86"/>
  <c r="K648" i="86"/>
  <c r="K649" i="86"/>
  <c r="K650" i="86"/>
  <c r="K651" i="86"/>
  <c r="K652" i="86"/>
  <c r="K653" i="86"/>
  <c r="K654" i="86"/>
  <c r="K655" i="86"/>
  <c r="K656" i="86"/>
  <c r="K657" i="86"/>
  <c r="K658" i="86"/>
  <c r="K659" i="86"/>
  <c r="K660" i="86"/>
  <c r="K661" i="86"/>
  <c r="K662" i="86"/>
  <c r="K663" i="86"/>
  <c r="K664" i="86"/>
  <c r="K665" i="86"/>
  <c r="K666" i="86"/>
  <c r="K667" i="86"/>
  <c r="K668" i="86"/>
  <c r="K669" i="86"/>
  <c r="K670" i="86"/>
  <c r="K671" i="86"/>
  <c r="K672" i="86"/>
  <c r="K673" i="86"/>
  <c r="K674" i="86"/>
  <c r="K675" i="86"/>
  <c r="K676" i="86"/>
  <c r="K677" i="86"/>
  <c r="K678" i="86"/>
  <c r="K679" i="86"/>
  <c r="K680" i="86"/>
  <c r="K681" i="86"/>
  <c r="K682" i="86"/>
  <c r="K683" i="86"/>
  <c r="K684" i="86"/>
  <c r="K685" i="86"/>
  <c r="K686" i="86"/>
  <c r="K687" i="86"/>
  <c r="K688" i="86"/>
  <c r="K689" i="86"/>
  <c r="K690" i="86"/>
  <c r="K691" i="86"/>
  <c r="K692" i="86"/>
  <c r="K693" i="86"/>
  <c r="K694" i="86"/>
  <c r="K695" i="86"/>
  <c r="K696" i="86"/>
  <c r="K697" i="86"/>
  <c r="K698" i="86"/>
  <c r="K699" i="86"/>
  <c r="K700" i="86"/>
  <c r="K701" i="86"/>
  <c r="K702" i="86"/>
  <c r="K703" i="86"/>
  <c r="K704" i="86"/>
  <c r="K705" i="86"/>
  <c r="K706" i="86"/>
  <c r="K707" i="86"/>
  <c r="K708" i="86"/>
  <c r="K709" i="86"/>
  <c r="K710" i="86"/>
  <c r="K711" i="86"/>
  <c r="K712" i="86"/>
  <c r="K713" i="86"/>
  <c r="K714" i="86"/>
  <c r="K715" i="86"/>
  <c r="K716" i="86"/>
  <c r="K717" i="86"/>
  <c r="K718" i="86"/>
  <c r="K719" i="86"/>
  <c r="K720" i="86"/>
  <c r="K721" i="86"/>
  <c r="K722" i="86"/>
  <c r="K723" i="86"/>
  <c r="K724" i="86"/>
  <c r="K725" i="86"/>
  <c r="K726" i="86"/>
  <c r="K727" i="86"/>
  <c r="K728" i="86"/>
  <c r="K729" i="86"/>
  <c r="K730" i="86"/>
  <c r="K731" i="86"/>
  <c r="K732" i="86"/>
  <c r="K733" i="86"/>
  <c r="K734" i="86"/>
  <c r="K735" i="86"/>
  <c r="K736" i="86"/>
  <c r="K737" i="86"/>
  <c r="K738" i="86"/>
  <c r="K739" i="86"/>
  <c r="K740" i="86"/>
  <c r="K741" i="86"/>
  <c r="K742" i="86"/>
  <c r="K743" i="86"/>
  <c r="K744" i="86"/>
  <c r="K745" i="86"/>
  <c r="K746" i="86"/>
  <c r="K747" i="86"/>
  <c r="K748" i="86"/>
  <c r="K749" i="86"/>
  <c r="K750" i="86"/>
  <c r="K751" i="86"/>
  <c r="K752" i="86"/>
  <c r="K753" i="86"/>
  <c r="K754" i="86"/>
  <c r="K755" i="86"/>
  <c r="K756" i="86"/>
  <c r="K757" i="86"/>
  <c r="K758" i="86"/>
  <c r="K759" i="86"/>
  <c r="K760" i="86"/>
  <c r="K761" i="86"/>
  <c r="K762" i="86"/>
  <c r="K763" i="86"/>
  <c r="K764" i="86"/>
  <c r="K765" i="86"/>
  <c r="K766" i="86"/>
  <c r="K767" i="86"/>
  <c r="K768" i="86"/>
  <c r="K769" i="86"/>
  <c r="K770" i="86"/>
  <c r="K771" i="86"/>
  <c r="K772" i="86"/>
  <c r="K773" i="86"/>
  <c r="K774" i="86"/>
  <c r="K775" i="86"/>
  <c r="K776" i="86"/>
  <c r="K777" i="86"/>
  <c r="K778" i="86"/>
  <c r="K779" i="86"/>
  <c r="K780" i="86"/>
  <c r="K781" i="86"/>
  <c r="K782" i="86"/>
  <c r="K783" i="86"/>
  <c r="K784" i="86"/>
  <c r="K785" i="86"/>
  <c r="K786" i="86"/>
  <c r="K787" i="86"/>
  <c r="K788" i="86"/>
  <c r="K789" i="86"/>
  <c r="K790" i="86"/>
  <c r="K791" i="86"/>
  <c r="K792" i="86"/>
  <c r="K793" i="86"/>
  <c r="K794" i="86"/>
  <c r="K795" i="86"/>
  <c r="K796" i="86"/>
  <c r="K797" i="86"/>
  <c r="K798" i="86"/>
  <c r="K799" i="86"/>
  <c r="K800" i="86"/>
  <c r="K801" i="86"/>
  <c r="K802" i="86"/>
  <c r="K803" i="86"/>
  <c r="K804" i="86"/>
  <c r="K805" i="86"/>
  <c r="K806" i="86"/>
  <c r="K807" i="86"/>
  <c r="K808" i="86"/>
  <c r="K809" i="86"/>
  <c r="K810" i="86"/>
  <c r="K811" i="86"/>
  <c r="K812" i="86"/>
  <c r="K813" i="86"/>
  <c r="K814" i="86"/>
  <c r="K815" i="86"/>
  <c r="K816" i="86"/>
  <c r="K817" i="86"/>
  <c r="K818" i="86"/>
  <c r="K819" i="86"/>
  <c r="K820" i="86"/>
  <c r="K821" i="86"/>
  <c r="K822" i="86"/>
  <c r="K823" i="86"/>
  <c r="K824" i="86"/>
  <c r="K825" i="86"/>
  <c r="K826" i="86"/>
  <c r="K827" i="86"/>
  <c r="K828" i="86"/>
  <c r="K829" i="86"/>
  <c r="K830" i="86"/>
  <c r="K831" i="86"/>
  <c r="K832" i="86"/>
  <c r="K833" i="86"/>
  <c r="K834" i="86"/>
  <c r="K835" i="86"/>
  <c r="K836" i="86"/>
  <c r="K837" i="86"/>
  <c r="K838" i="86"/>
  <c r="K839" i="86"/>
  <c r="K840" i="86"/>
  <c r="K841" i="86"/>
  <c r="K842" i="86"/>
  <c r="K843" i="86"/>
  <c r="K844" i="86"/>
  <c r="K845" i="86"/>
  <c r="K846" i="86"/>
  <c r="K847" i="86"/>
  <c r="K848" i="86"/>
  <c r="K849" i="86"/>
  <c r="K850" i="86"/>
  <c r="K851" i="86"/>
  <c r="K852" i="86"/>
  <c r="K853" i="86"/>
  <c r="K854" i="86"/>
  <c r="K855" i="86"/>
  <c r="K856" i="86"/>
  <c r="K857" i="86"/>
  <c r="K858" i="86"/>
  <c r="K859" i="86"/>
  <c r="K860" i="86"/>
  <c r="K861" i="86"/>
  <c r="K862" i="86"/>
  <c r="K863" i="86"/>
  <c r="K864" i="86"/>
  <c r="K865" i="86"/>
  <c r="K866" i="86"/>
  <c r="K867" i="86"/>
  <c r="K868" i="86"/>
  <c r="K869" i="86"/>
  <c r="K870" i="86"/>
  <c r="K871" i="86"/>
  <c r="K872" i="86"/>
  <c r="K873" i="86"/>
  <c r="K874" i="86"/>
  <c r="K875" i="86"/>
  <c r="K876" i="86"/>
  <c r="K877" i="86"/>
  <c r="K878" i="86"/>
  <c r="K879" i="86"/>
  <c r="K880" i="86"/>
  <c r="K881" i="86"/>
  <c r="K882" i="86"/>
  <c r="K883" i="86"/>
  <c r="K884" i="86"/>
  <c r="K885" i="86"/>
  <c r="K886" i="86"/>
  <c r="K887" i="86"/>
  <c r="K888" i="86"/>
  <c r="K889" i="86"/>
  <c r="K890" i="86"/>
  <c r="K891" i="86"/>
  <c r="K892" i="86"/>
  <c r="K893" i="86"/>
  <c r="K894" i="86"/>
  <c r="K895" i="86"/>
  <c r="K896" i="86"/>
  <c r="K897" i="86"/>
  <c r="K898" i="86"/>
  <c r="K899" i="86"/>
  <c r="K900" i="86"/>
  <c r="K901" i="86"/>
  <c r="K902" i="86"/>
  <c r="K903" i="86"/>
  <c r="K904" i="86"/>
  <c r="K905" i="86"/>
  <c r="K906" i="86"/>
  <c r="K907" i="86"/>
  <c r="K908" i="86"/>
  <c r="K909" i="86"/>
  <c r="K910" i="86"/>
  <c r="K911" i="86"/>
  <c r="K912" i="86"/>
  <c r="K913" i="86"/>
  <c r="K914" i="86"/>
  <c r="K915" i="86"/>
  <c r="K916" i="86"/>
  <c r="K917" i="86"/>
  <c r="K918" i="86"/>
  <c r="K919" i="86"/>
  <c r="K920" i="86"/>
  <c r="K921" i="86"/>
  <c r="K922" i="86"/>
  <c r="K923" i="86"/>
  <c r="K924" i="86"/>
  <c r="K925" i="86"/>
  <c r="K926" i="86"/>
  <c r="K927" i="86"/>
  <c r="K928" i="86"/>
  <c r="K929" i="86"/>
  <c r="K930" i="86"/>
  <c r="K931" i="86"/>
  <c r="K932" i="86"/>
  <c r="K933" i="86"/>
  <c r="K934" i="86"/>
  <c r="K935" i="86"/>
  <c r="K936" i="86"/>
  <c r="K2" i="86"/>
  <c r="D13" i="54"/>
  <c r="F13" i="54"/>
  <c r="C10" i="63"/>
  <c r="C10" i="81"/>
  <c r="Q7" i="43"/>
  <c r="B9" i="8"/>
  <c r="E6" i="22"/>
  <c r="A6" i="22"/>
  <c r="A4" i="5"/>
  <c r="A4" i="82"/>
  <c r="A2" i="39"/>
  <c r="D46" i="82" l="1"/>
  <c r="I30" i="84"/>
  <c r="I92" i="84"/>
  <c r="I85" i="84"/>
  <c r="K84" i="84"/>
  <c r="I84" i="84"/>
  <c r="I83" i="84"/>
  <c r="I82" i="84"/>
  <c r="I81" i="84"/>
  <c r="I74" i="84"/>
  <c r="J73" i="84"/>
  <c r="I73" i="84"/>
  <c r="I72" i="84"/>
  <c r="I71" i="84"/>
  <c r="K70" i="84"/>
  <c r="I70" i="84"/>
  <c r="I46" i="84"/>
  <c r="I45" i="84"/>
  <c r="I38" i="84"/>
  <c r="I37" i="84"/>
  <c r="J30" i="84"/>
  <c r="K30" i="84"/>
  <c r="K82" i="84"/>
  <c r="K71" i="84"/>
  <c r="K38" i="84"/>
  <c r="K74" i="84"/>
  <c r="J81" i="84"/>
  <c r="K81" i="84"/>
  <c r="K73" i="84"/>
  <c r="K85" i="84"/>
  <c r="K92" i="84"/>
  <c r="K37" i="84"/>
  <c r="J37" i="84"/>
  <c r="F51" i="8"/>
  <c r="H7" i="5"/>
  <c r="G7" i="5"/>
  <c r="B13" i="35"/>
  <c r="G49" i="8"/>
  <c r="F49" i="8"/>
  <c r="E49" i="8"/>
  <c r="D49" i="8"/>
  <c r="G45" i="8"/>
  <c r="F45" i="8"/>
  <c r="E45" i="8"/>
  <c r="D45" i="8"/>
  <c r="G38" i="8"/>
  <c r="F38" i="8"/>
  <c r="E38" i="8"/>
  <c r="D38" i="8"/>
  <c r="G26" i="8"/>
  <c r="F26" i="8"/>
  <c r="E26" i="8"/>
  <c r="D26" i="8"/>
  <c r="J45" i="84" l="1"/>
  <c r="J82" i="84"/>
  <c r="K45" i="84"/>
  <c r="J71" i="84"/>
  <c r="J85" i="84"/>
  <c r="J74" i="84"/>
  <c r="J46" i="84"/>
  <c r="J83" i="84"/>
  <c r="K46" i="84"/>
  <c r="J72" i="84"/>
  <c r="K83" i="84"/>
  <c r="J92" i="84"/>
  <c r="J38" i="84"/>
  <c r="K72" i="84"/>
  <c r="J70" i="84"/>
  <c r="J84" i="84"/>
  <c r="G51" i="8"/>
  <c r="E51" i="8"/>
  <c r="D51" i="8"/>
  <c r="N15" i="41" l="1"/>
  <c r="P15" i="41" s="1"/>
  <c r="N13" i="41"/>
  <c r="P13" i="41" s="1"/>
  <c r="N11" i="41"/>
  <c r="N9" i="41"/>
  <c r="P9" i="41" s="1"/>
  <c r="N8" i="41"/>
  <c r="A10" i="41"/>
  <c r="A7" i="41"/>
  <c r="F87" i="5" l="1"/>
  <c r="F86" i="5"/>
  <c r="H87" i="5"/>
  <c r="F85" i="5"/>
  <c r="E94" i="5"/>
  <c r="H90" i="5"/>
  <c r="H89" i="5"/>
  <c r="H88" i="5"/>
  <c r="H86" i="5"/>
  <c r="H85" i="5"/>
  <c r="D58" i="84"/>
  <c r="O62" i="84" l="1"/>
  <c r="O60" i="84"/>
  <c r="O61" i="84"/>
  <c r="H91" i="5"/>
  <c r="I94" i="5" s="1"/>
  <c r="I164" i="76" l="1"/>
  <c r="A9" i="22" l="1"/>
  <c r="C17" i="22" s="1"/>
  <c r="L5" i="37" l="1"/>
  <c r="F12" i="83"/>
  <c r="B52" i="82"/>
  <c r="G92" i="5"/>
  <c r="H92" i="5" s="1"/>
  <c r="H93" i="5" s="1"/>
  <c r="H94" i="5" s="1"/>
  <c r="G79" i="5"/>
  <c r="G18" i="5"/>
  <c r="G5" i="5"/>
  <c r="D24" i="35"/>
  <c r="C16" i="22"/>
  <c r="B8" i="22"/>
  <c r="C10" i="22"/>
  <c r="C11" i="22"/>
  <c r="B12" i="22"/>
  <c r="C13" i="22"/>
  <c r="C14" i="22"/>
  <c r="C15" i="22"/>
  <c r="J43" i="37" l="1"/>
  <c r="C9" i="22"/>
  <c r="B9" i="22" s="1"/>
  <c r="O143" i="43" l="1"/>
  <c r="O138" i="43"/>
  <c r="O133" i="43"/>
  <c r="O128" i="43"/>
  <c r="O123" i="43"/>
  <c r="O118" i="43"/>
  <c r="O113" i="43"/>
  <c r="O108" i="43"/>
  <c r="O103" i="43"/>
  <c r="O98" i="43"/>
  <c r="O93" i="43"/>
  <c r="O88" i="43"/>
  <c r="O83" i="43"/>
  <c r="O11" i="43" s="1"/>
  <c r="D88" i="43"/>
  <c r="D93" i="43" s="1"/>
  <c r="D98" i="43" s="1"/>
  <c r="D103" i="43" s="1"/>
  <c r="D108" i="43" s="1"/>
  <c r="D113" i="43" s="1"/>
  <c r="D118" i="43" s="1"/>
  <c r="D123" i="43" s="1"/>
  <c r="D128" i="43" s="1"/>
  <c r="D133" i="43" s="1"/>
  <c r="D138" i="43" s="1"/>
  <c r="D143" i="43" s="1"/>
  <c r="O14" i="81"/>
  <c r="O13" i="81"/>
  <c r="O12" i="81"/>
  <c r="O11" i="81"/>
  <c r="O20" i="43" l="1"/>
  <c r="O18" i="43"/>
  <c r="O12" i="43"/>
  <c r="O19" i="43"/>
  <c r="O17" i="43"/>
  <c r="O16" i="43"/>
  <c r="O23" i="43"/>
  <c r="O15" i="43"/>
  <c r="O22" i="43"/>
  <c r="O14" i="43"/>
  <c r="O21" i="43"/>
  <c r="O13" i="43"/>
  <c r="H76" i="5"/>
  <c r="H77" i="5"/>
  <c r="H75" i="5"/>
  <c r="F74" i="5"/>
  <c r="F73" i="5"/>
  <c r="F72" i="5"/>
  <c r="H72" i="5"/>
  <c r="E81" i="5"/>
  <c r="J57" i="37"/>
  <c r="J56" i="37"/>
  <c r="J55" i="37"/>
  <c r="J54" i="37"/>
  <c r="J53" i="37"/>
  <c r="J52" i="37"/>
  <c r="J51" i="37"/>
  <c r="J50" i="37"/>
  <c r="J49" i="37"/>
  <c r="J19" i="37" l="1"/>
  <c r="J20" i="37"/>
  <c r="J15" i="37"/>
  <c r="J36" i="37"/>
  <c r="J37" i="37"/>
  <c r="J38" i="37"/>
  <c r="J39" i="37"/>
  <c r="H73" i="5"/>
  <c r="H74" i="5"/>
  <c r="H78" i="5" l="1"/>
  <c r="I81" i="5" s="1"/>
  <c r="J26" i="37" l="1"/>
  <c r="J27" i="37"/>
  <c r="J25" i="37"/>
  <c r="J24" i="37"/>
  <c r="J23" i="37"/>
  <c r="J22" i="37"/>
  <c r="H127" i="76" l="1"/>
  <c r="H51" i="76" l="1"/>
  <c r="H52" i="76" s="1"/>
  <c r="H7" i="76"/>
  <c r="H8" i="76"/>
  <c r="H9" i="76"/>
  <c r="H10" i="76"/>
  <c r="H11" i="76"/>
  <c r="H14" i="76"/>
  <c r="H15" i="76"/>
  <c r="H19" i="76"/>
  <c r="H20" i="76"/>
  <c r="H21" i="76"/>
  <c r="H22" i="76"/>
  <c r="H23" i="76"/>
  <c r="H26" i="76"/>
  <c r="H27" i="76"/>
  <c r="H63" i="76"/>
  <c r="H64" i="76" s="1"/>
  <c r="H75" i="76"/>
  <c r="H76" i="76" s="1"/>
  <c r="H87" i="76"/>
  <c r="H88" i="76" s="1"/>
  <c r="H99" i="76"/>
  <c r="H100" i="76"/>
  <c r="H111" i="76"/>
  <c r="H112" i="76"/>
  <c r="H113" i="76"/>
  <c r="H114" i="76"/>
  <c r="H120" i="76"/>
  <c r="H121" i="76"/>
  <c r="H128" i="76"/>
  <c r="H129" i="76"/>
  <c r="H130" i="76" s="1"/>
  <c r="I165" i="76"/>
  <c r="I170" i="76"/>
  <c r="I171" i="76" s="1"/>
  <c r="I179" i="76"/>
  <c r="I180" i="76"/>
  <c r="I185" i="76"/>
  <c r="I186" i="76" s="1"/>
  <c r="H207" i="76"/>
  <c r="H208" i="76"/>
  <c r="H209" i="76"/>
  <c r="H214" i="76"/>
  <c r="H215" i="76"/>
  <c r="H216" i="76"/>
  <c r="H235" i="76"/>
  <c r="I181" i="76" l="1"/>
  <c r="I187" i="76" s="1"/>
  <c r="F243" i="76" s="1"/>
  <c r="H28" i="76"/>
  <c r="H12" i="76"/>
  <c r="H210" i="76"/>
  <c r="I166" i="76"/>
  <c r="H122" i="76"/>
  <c r="F240" i="76" s="1"/>
  <c r="I172" i="76"/>
  <c r="F242" i="76" s="1"/>
  <c r="I37" i="76"/>
  <c r="I79" i="76"/>
  <c r="I80" i="76" s="1"/>
  <c r="I81" i="76" s="1"/>
  <c r="F231" i="76" s="1"/>
  <c r="H231" i="76" s="1"/>
  <c r="I43" i="76"/>
  <c r="I44" i="76" s="1"/>
  <c r="I36" i="76"/>
  <c r="I40" i="76"/>
  <c r="I41" i="76" s="1"/>
  <c r="H101" i="76"/>
  <c r="H16" i="76"/>
  <c r="H24" i="76"/>
  <c r="H115" i="76"/>
  <c r="F234" i="76" s="1"/>
  <c r="H234" i="76" s="1"/>
  <c r="H217" i="76"/>
  <c r="I104" i="76"/>
  <c r="I105" i="76" s="1"/>
  <c r="I91" i="76"/>
  <c r="I92" i="76" s="1"/>
  <c r="I93" i="76" s="1"/>
  <c r="F232" i="76" s="1"/>
  <c r="H232" i="76" s="1"/>
  <c r="I67" i="76"/>
  <c r="I68" i="76" s="1"/>
  <c r="I69" i="76" s="1"/>
  <c r="F230" i="76" s="1"/>
  <c r="H230" i="76" s="1"/>
  <c r="I106" i="76" l="1"/>
  <c r="F233" i="76" s="1"/>
  <c r="H233" i="76" s="1"/>
  <c r="H218" i="76"/>
  <c r="F246" i="76" s="1"/>
  <c r="H246" i="76" s="1"/>
  <c r="H247" i="76" s="1"/>
  <c r="F241" i="76"/>
  <c r="F238" i="76"/>
  <c r="F225" i="76"/>
  <c r="H225" i="76" s="1"/>
  <c r="F239" i="76"/>
  <c r="I38" i="76"/>
  <c r="I45" i="76" s="1"/>
  <c r="F226" i="76" s="1"/>
  <c r="H226" i="76" s="1"/>
  <c r="I55" i="76"/>
  <c r="I56" i="76" s="1"/>
  <c r="I57" i="76" s="1"/>
  <c r="F229" i="76" s="1"/>
  <c r="H229" i="76" s="1"/>
  <c r="I29" i="76"/>
  <c r="O12" i="63"/>
  <c r="O13" i="63"/>
  <c r="O14" i="63"/>
  <c r="O11" i="63"/>
  <c r="I12" i="63"/>
  <c r="I13" i="63"/>
  <c r="I14" i="63"/>
  <c r="I11" i="63"/>
  <c r="F9" i="83"/>
  <c r="F7" i="83"/>
  <c r="H19" i="82"/>
  <c r="H31" i="82"/>
  <c r="H30" i="82"/>
  <c r="H29" i="82"/>
  <c r="H26" i="82"/>
  <c r="H37" i="82"/>
  <c r="H20" i="82"/>
  <c r="H21" i="82"/>
  <c r="H39" i="82"/>
  <c r="H36" i="82"/>
  <c r="H40" i="82"/>
  <c r="H17" i="82"/>
  <c r="H12" i="82"/>
  <c r="H35" i="82"/>
  <c r="H45" i="82"/>
  <c r="H44" i="82"/>
  <c r="H34" i="82"/>
  <c r="H14" i="82"/>
  <c r="H15" i="82"/>
  <c r="H43" i="82"/>
  <c r="H16" i="82"/>
  <c r="H33" i="82"/>
  <c r="H23" i="82"/>
  <c r="H24" i="82"/>
  <c r="H42" i="82"/>
  <c r="H13" i="82"/>
  <c r="H28" i="82"/>
  <c r="H25" i="82"/>
  <c r="H38" i="82"/>
  <c r="H32" i="82"/>
  <c r="H18" i="82"/>
  <c r="H27" i="82"/>
  <c r="H41" i="82"/>
  <c r="H22" i="82"/>
  <c r="AH14" i="81"/>
  <c r="Q14" i="81"/>
  <c r="AH13" i="81"/>
  <c r="Q13" i="81"/>
  <c r="S13" i="81" s="1"/>
  <c r="AH12" i="81"/>
  <c r="Q12" i="81"/>
  <c r="S12" i="81" s="1"/>
  <c r="AH11" i="81"/>
  <c r="Q11" i="81"/>
  <c r="S11" i="81" s="1"/>
  <c r="D11" i="81"/>
  <c r="R7" i="81"/>
  <c r="Q7" i="81"/>
  <c r="S7" i="81" s="1"/>
  <c r="C25" i="39"/>
  <c r="C23" i="39"/>
  <c r="C21" i="39"/>
  <c r="C19" i="39"/>
  <c r="C17" i="39"/>
  <c r="C7" i="39"/>
  <c r="C5" i="39"/>
  <c r="N15" i="39"/>
  <c r="M15" i="39"/>
  <c r="L15" i="39"/>
  <c r="K15" i="39"/>
  <c r="J15" i="39"/>
  <c r="I15" i="39"/>
  <c r="C15" i="39" s="1"/>
  <c r="J13" i="39"/>
  <c r="K13" i="39"/>
  <c r="L13" i="39"/>
  <c r="M13" i="39"/>
  <c r="N13" i="39"/>
  <c r="I13" i="39"/>
  <c r="C13" i="39" s="1"/>
  <c r="I11" i="39"/>
  <c r="H11" i="39"/>
  <c r="G11" i="39"/>
  <c r="F11" i="39"/>
  <c r="C11" i="39" s="1"/>
  <c r="H236" i="76" l="1"/>
  <c r="K37" i="37"/>
  <c r="L37" i="37"/>
  <c r="D154" i="76"/>
  <c r="H154" i="76" s="1"/>
  <c r="H227" i="76"/>
  <c r="F10" i="83"/>
  <c r="F11" i="83" s="1"/>
  <c r="H46" i="82"/>
  <c r="L14" i="81"/>
  <c r="M14" i="81" s="1"/>
  <c r="Z14" i="81" s="1"/>
  <c r="AE14" i="81" s="1"/>
  <c r="L13" i="81"/>
  <c r="T13" i="81"/>
  <c r="U13" i="81" s="1"/>
  <c r="L11" i="81"/>
  <c r="T11" i="81"/>
  <c r="U11" i="81" s="1"/>
  <c r="V11" i="81" s="1"/>
  <c r="L12" i="81"/>
  <c r="T12" i="81"/>
  <c r="U12" i="81" s="1"/>
  <c r="V12" i="81" s="1"/>
  <c r="S14" i="81"/>
  <c r="K14" i="37" l="1"/>
  <c r="B51" i="82"/>
  <c r="M11" i="81"/>
  <c r="N11" i="81" s="1"/>
  <c r="T14" i="81"/>
  <c r="M13" i="81"/>
  <c r="N13" i="81" s="1"/>
  <c r="M12" i="81"/>
  <c r="Z12" i="81" s="1"/>
  <c r="AE12" i="81" s="1"/>
  <c r="N14" i="81"/>
  <c r="V13" i="81"/>
  <c r="G16" i="35"/>
  <c r="D19" i="35"/>
  <c r="D21" i="35"/>
  <c r="D22" i="35"/>
  <c r="D20" i="35"/>
  <c r="G12" i="35"/>
  <c r="J11" i="37" l="1"/>
  <c r="K12" i="37"/>
  <c r="J14" i="37"/>
  <c r="L14" i="37" s="1"/>
  <c r="Z11" i="81"/>
  <c r="U14" i="81"/>
  <c r="V14" i="81" s="1"/>
  <c r="N12" i="81"/>
  <c r="Z13" i="81"/>
  <c r="AE13" i="81" s="1"/>
  <c r="G19" i="35"/>
  <c r="G20" i="35"/>
  <c r="G21" i="35"/>
  <c r="J12" i="37" l="1"/>
  <c r="L12" i="37" s="1"/>
  <c r="K11" i="37"/>
  <c r="L11" i="37"/>
  <c r="AE11" i="81"/>
  <c r="K43" i="37" l="1"/>
  <c r="L43" i="37"/>
  <c r="K15" i="37" l="1"/>
  <c r="L15" i="37"/>
  <c r="R7" i="63" l="1"/>
  <c r="R7" i="43"/>
  <c r="H15" i="5" l="1"/>
  <c r="G17" i="22" l="1"/>
  <c r="L6" i="37" s="1"/>
  <c r="D11" i="43" l="1"/>
  <c r="D11" i="63"/>
  <c r="H16" i="5" l="1"/>
  <c r="H14" i="5"/>
  <c r="H13" i="5"/>
  <c r="H12" i="5"/>
  <c r="D34" i="84" l="1"/>
  <c r="M38" i="84" s="1"/>
  <c r="K25" i="37"/>
  <c r="L25" i="37"/>
  <c r="K20" i="37"/>
  <c r="L20" i="37"/>
  <c r="K27" i="37"/>
  <c r="L27" i="37"/>
  <c r="K19" i="37"/>
  <c r="L19" i="37"/>
  <c r="Q2" i="37" s="1"/>
  <c r="D42" i="84"/>
  <c r="N46" i="84" s="1"/>
  <c r="K26" i="37"/>
  <c r="L26" i="37"/>
  <c r="G191" i="76"/>
  <c r="I191" i="76" s="1"/>
  <c r="D138" i="76"/>
  <c r="H138" i="76" s="1"/>
  <c r="D140" i="76"/>
  <c r="H140" i="76" s="1"/>
  <c r="G193" i="76"/>
  <c r="I193" i="76" s="1"/>
  <c r="D139" i="76"/>
  <c r="H139" i="76" s="1"/>
  <c r="G192" i="76"/>
  <c r="I192" i="76" s="1"/>
  <c r="N45" i="84" l="1"/>
  <c r="L45" i="84"/>
  <c r="M45" i="84"/>
  <c r="M46" i="84"/>
  <c r="L46" i="84"/>
  <c r="L37" i="84"/>
  <c r="N37" i="84"/>
  <c r="M37" i="84"/>
  <c r="L38" i="84"/>
  <c r="N38" i="84"/>
  <c r="I194" i="76"/>
  <c r="D242" i="76" s="1"/>
  <c r="H242" i="76" s="1"/>
  <c r="Q12" i="63" l="1"/>
  <c r="Q13" i="63"/>
  <c r="Q14" i="63"/>
  <c r="AH14" i="63"/>
  <c r="AH13" i="63"/>
  <c r="AH12" i="63"/>
  <c r="AH11" i="63"/>
  <c r="Q11" i="63"/>
  <c r="S11" i="63" s="1"/>
  <c r="Q7" i="63"/>
  <c r="S7" i="63" s="1"/>
  <c r="AH12" i="43"/>
  <c r="AH13" i="43"/>
  <c r="AH14" i="43"/>
  <c r="L14" i="43" s="1"/>
  <c r="M14" i="43" s="1"/>
  <c r="AH15" i="43"/>
  <c r="AH16" i="43"/>
  <c r="AH17" i="43"/>
  <c r="AH18" i="43"/>
  <c r="AH19" i="43"/>
  <c r="AH20" i="43"/>
  <c r="AH21" i="43"/>
  <c r="AH22" i="43"/>
  <c r="AH23" i="43"/>
  <c r="AH11" i="43"/>
  <c r="K39" i="37" l="1"/>
  <c r="L39" i="37"/>
  <c r="D156" i="76"/>
  <c r="H156" i="76" s="1"/>
  <c r="S13" i="63"/>
  <c r="S12" i="63"/>
  <c r="S14" i="63"/>
  <c r="T11" i="63"/>
  <c r="U11" i="63" s="1"/>
  <c r="L11" i="63"/>
  <c r="L14" i="63"/>
  <c r="L12" i="63"/>
  <c r="L13" i="63"/>
  <c r="L12" i="43"/>
  <c r="M12" i="43" s="1"/>
  <c r="L19" i="43"/>
  <c r="L13" i="43"/>
  <c r="L11" i="43"/>
  <c r="L21" i="43"/>
  <c r="L18" i="43"/>
  <c r="L22" i="43"/>
  <c r="L16" i="43"/>
  <c r="L15" i="43"/>
  <c r="M15" i="43" s="1"/>
  <c r="L20" i="43"/>
  <c r="L23" i="43"/>
  <c r="L17" i="43"/>
  <c r="T12" i="63" l="1"/>
  <c r="U12" i="63" s="1"/>
  <c r="V12" i="63" s="1"/>
  <c r="V11" i="63"/>
  <c r="T14" i="63"/>
  <c r="T13" i="63"/>
  <c r="U13" i="63" s="1"/>
  <c r="V13" i="63" s="1"/>
  <c r="U14" i="63" l="1"/>
  <c r="V14" i="63" s="1"/>
  <c r="K61" i="37" l="1"/>
  <c r="K62" i="37"/>
  <c r="S7" i="43"/>
  <c r="C10" i="43"/>
  <c r="Q11" i="43"/>
  <c r="S11" i="43" s="1"/>
  <c r="Q12" i="43"/>
  <c r="S12" i="43" s="1"/>
  <c r="Q13" i="43"/>
  <c r="S13" i="43" s="1"/>
  <c r="Q14" i="43"/>
  <c r="S14" i="43" s="1"/>
  <c r="Q15" i="43"/>
  <c r="S15" i="43" s="1"/>
  <c r="Q16" i="43"/>
  <c r="S16" i="43" s="1"/>
  <c r="Q17" i="43"/>
  <c r="S17" i="43" s="1"/>
  <c r="Q18" i="43"/>
  <c r="S18" i="43" s="1"/>
  <c r="Q19" i="43"/>
  <c r="S19" i="43" s="1"/>
  <c r="Q20" i="43"/>
  <c r="S20" i="43" s="1"/>
  <c r="Q21" i="43"/>
  <c r="S21" i="43" s="1"/>
  <c r="Q22" i="43"/>
  <c r="S22" i="43" s="1"/>
  <c r="Q23" i="43"/>
  <c r="S23" i="43" s="1"/>
  <c r="T15" i="43" l="1"/>
  <c r="U15" i="43" s="1"/>
  <c r="T14" i="43"/>
  <c r="T21" i="43"/>
  <c r="T13" i="43"/>
  <c r="U13" i="43" s="1"/>
  <c r="T23" i="43"/>
  <c r="U23" i="43" s="1"/>
  <c r="T12" i="43"/>
  <c r="U12" i="43" s="1"/>
  <c r="T22" i="43"/>
  <c r="U22" i="43" s="1"/>
  <c r="V22" i="43" s="1"/>
  <c r="T19" i="43"/>
  <c r="T11" i="43"/>
  <c r="U11" i="43" s="1"/>
  <c r="V11" i="43" s="1"/>
  <c r="T16" i="43"/>
  <c r="T20" i="43"/>
  <c r="U20" i="43" s="1"/>
  <c r="V20" i="43" s="1"/>
  <c r="T18" i="43"/>
  <c r="U18" i="43" s="1"/>
  <c r="V18" i="43" s="1"/>
  <c r="T17" i="43"/>
  <c r="G17" i="35"/>
  <c r="G11" i="35"/>
  <c r="G10" i="35"/>
  <c r="G8" i="35"/>
  <c r="G7" i="35"/>
  <c r="G9" i="35" l="1"/>
  <c r="U19" i="43"/>
  <c r="V19" i="43" s="1"/>
  <c r="V23" i="43"/>
  <c r="U21" i="43"/>
  <c r="V21" i="43" s="1"/>
  <c r="U16" i="43"/>
  <c r="V16" i="43" s="1"/>
  <c r="U14" i="43"/>
  <c r="V14" i="43" s="1"/>
  <c r="V13" i="43"/>
  <c r="U17" i="43"/>
  <c r="V17" i="43" s="1"/>
  <c r="V15" i="43"/>
  <c r="V12" i="43"/>
  <c r="G6" i="35"/>
  <c r="E68" i="5"/>
  <c r="E60" i="5"/>
  <c r="E52" i="5"/>
  <c r="G5" i="35" l="1"/>
  <c r="B16" i="54"/>
  <c r="M11" i="63" l="1"/>
  <c r="M13" i="63"/>
  <c r="M12" i="63"/>
  <c r="M14" i="63"/>
  <c r="M21" i="43"/>
  <c r="M23" i="43"/>
  <c r="M17" i="43"/>
  <c r="M16" i="43"/>
  <c r="M22" i="43"/>
  <c r="M13" i="43"/>
  <c r="M18" i="43"/>
  <c r="M19" i="43"/>
  <c r="M20" i="43"/>
  <c r="M11" i="43"/>
  <c r="N11" i="43" s="1"/>
  <c r="G13" i="54"/>
  <c r="G12" i="54"/>
  <c r="N12" i="63" l="1"/>
  <c r="Z12" i="63"/>
  <c r="AE12" i="63" s="1"/>
  <c r="Z13" i="63"/>
  <c r="AE13" i="63" s="1"/>
  <c r="N13" i="63"/>
  <c r="Z11" i="63"/>
  <c r="AE11" i="63" s="1"/>
  <c r="N11" i="63"/>
  <c r="Z14" i="63"/>
  <c r="AE14" i="63" s="1"/>
  <c r="N14" i="63"/>
  <c r="N19" i="43"/>
  <c r="Z19" i="43"/>
  <c r="N23" i="43"/>
  <c r="Z23" i="43"/>
  <c r="AE23" i="43" s="1"/>
  <c r="Z14" i="43"/>
  <c r="AE14" i="43" s="1"/>
  <c r="N14" i="43"/>
  <c r="Z11" i="43"/>
  <c r="AE11" i="43" s="1"/>
  <c r="N13" i="43"/>
  <c r="Z13" i="43"/>
  <c r="AE13" i="43" s="1"/>
  <c r="N15" i="43"/>
  <c r="Z15" i="43"/>
  <c r="AE15" i="43" s="1"/>
  <c r="N12" i="43"/>
  <c r="Z12" i="43"/>
  <c r="AE12" i="43" s="1"/>
  <c r="N18" i="43"/>
  <c r="Z18" i="43"/>
  <c r="AE18" i="43" s="1"/>
  <c r="N16" i="43"/>
  <c r="Z16" i="43"/>
  <c r="AE16" i="43" s="1"/>
  <c r="Z21" i="43"/>
  <c r="AE21" i="43" s="1"/>
  <c r="N21" i="43"/>
  <c r="Z20" i="43"/>
  <c r="AE20" i="43" s="1"/>
  <c r="N20" i="43"/>
  <c r="Z22" i="43"/>
  <c r="AE22" i="43" s="1"/>
  <c r="N22" i="43"/>
  <c r="Z17" i="43"/>
  <c r="AE17" i="43" s="1"/>
  <c r="N17" i="43"/>
  <c r="AE19" i="43" l="1"/>
  <c r="E44" i="5" l="1"/>
  <c r="E36" i="5"/>
  <c r="E28" i="5"/>
  <c r="P8" i="41" l="1"/>
  <c r="P11" i="41" l="1"/>
  <c r="D24" i="84" l="1"/>
  <c r="N30" i="84" s="1"/>
  <c r="K22" i="37"/>
  <c r="L22" i="37"/>
  <c r="K23" i="37"/>
  <c r="L23" i="37"/>
  <c r="K24" i="37"/>
  <c r="L24" i="37"/>
  <c r="D136" i="76"/>
  <c r="H136" i="76" s="1"/>
  <c r="G199" i="76"/>
  <c r="I199" i="76" s="1"/>
  <c r="D137" i="76"/>
  <c r="H137" i="76" s="1"/>
  <c r="G200" i="76"/>
  <c r="I200" i="76" s="1"/>
  <c r="D135" i="76"/>
  <c r="H135" i="76" s="1"/>
  <c r="G198" i="76"/>
  <c r="I198" i="76" s="1"/>
  <c r="Y12" i="81"/>
  <c r="Y14" i="81"/>
  <c r="Y13" i="81"/>
  <c r="Y11" i="81"/>
  <c r="Y12" i="63"/>
  <c r="Y13" i="63"/>
  <c r="Y14" i="63"/>
  <c r="Y11" i="63"/>
  <c r="Y12" i="43"/>
  <c r="Y20" i="43"/>
  <c r="Y11" i="43"/>
  <c r="Y16" i="43"/>
  <c r="Y17" i="43"/>
  <c r="Y23" i="43"/>
  <c r="Y13" i="43"/>
  <c r="Y22" i="43"/>
  <c r="Y18" i="43"/>
  <c r="Y14" i="43"/>
  <c r="Y19" i="43"/>
  <c r="AA19" i="43" s="1"/>
  <c r="Y15" i="43"/>
  <c r="Y21" i="43"/>
  <c r="Q3" i="37" l="1"/>
  <c r="O26" i="84"/>
  <c r="D67" i="84" s="1"/>
  <c r="N74" i="84" s="1"/>
  <c r="L30" i="84"/>
  <c r="M30" i="84"/>
  <c r="I201" i="76"/>
  <c r="D243" i="76" s="1"/>
  <c r="H243" i="76" s="1"/>
  <c r="H141" i="76"/>
  <c r="D239" i="76" s="1"/>
  <c r="H239" i="76" s="1"/>
  <c r="AD13" i="81"/>
  <c r="AA13" i="81"/>
  <c r="AA14" i="81"/>
  <c r="AD14" i="81"/>
  <c r="AD11" i="81"/>
  <c r="AA11" i="81"/>
  <c r="AA12" i="81"/>
  <c r="AD12" i="81"/>
  <c r="AD14" i="63"/>
  <c r="AA14" i="63"/>
  <c r="AD13" i="63"/>
  <c r="AA13" i="63"/>
  <c r="AD12" i="63"/>
  <c r="AA12" i="63"/>
  <c r="AD11" i="63"/>
  <c r="AA11" i="63"/>
  <c r="AD17" i="43"/>
  <c r="AA17" i="43"/>
  <c r="AA14" i="43"/>
  <c r="AD14" i="43"/>
  <c r="AA16" i="43"/>
  <c r="AD16" i="43"/>
  <c r="AD23" i="43"/>
  <c r="AA23" i="43"/>
  <c r="AD19" i="43"/>
  <c r="AD18" i="43"/>
  <c r="AA18" i="43"/>
  <c r="AA11" i="43"/>
  <c r="AD11" i="43"/>
  <c r="AD22" i="43"/>
  <c r="AA22" i="43"/>
  <c r="AD20" i="43"/>
  <c r="AA20" i="43"/>
  <c r="AD15" i="43"/>
  <c r="AA15" i="43"/>
  <c r="AA21" i="43"/>
  <c r="AD21" i="43"/>
  <c r="AA13" i="43"/>
  <c r="AD13" i="43"/>
  <c r="AA12" i="43"/>
  <c r="AD12" i="43"/>
  <c r="D50" i="84"/>
  <c r="M70" i="84" l="1"/>
  <c r="L74" i="84"/>
  <c r="M74" i="84"/>
  <c r="L70" i="84"/>
  <c r="L72" i="84"/>
  <c r="M72" i="84"/>
  <c r="N73" i="84"/>
  <c r="D16" i="84" s="1"/>
  <c r="N70" i="84"/>
  <c r="N71" i="84"/>
  <c r="L71" i="84"/>
  <c r="L73" i="84"/>
  <c r="D14" i="84" s="1"/>
  <c r="M71" i="84"/>
  <c r="M73" i="84"/>
  <c r="D15" i="84" s="1"/>
  <c r="N72" i="84"/>
  <c r="O54" i="84"/>
  <c r="O52" i="84"/>
  <c r="D78" i="84" s="1"/>
  <c r="O53" i="84"/>
  <c r="D89" i="84" s="1"/>
  <c r="W35" i="54"/>
  <c r="W17" i="54"/>
  <c r="W18" i="54"/>
  <c r="D146" i="76"/>
  <c r="H146" i="76" s="1"/>
  <c r="AC13" i="81"/>
  <c r="B13" i="81"/>
  <c r="AC12" i="81"/>
  <c r="B12" i="81"/>
  <c r="W38" i="54"/>
  <c r="W36" i="54"/>
  <c r="AC11" i="81"/>
  <c r="B11" i="81"/>
  <c r="W37" i="54"/>
  <c r="B14" i="81"/>
  <c r="AC14" i="81"/>
  <c r="W41" i="54"/>
  <c r="W43" i="54"/>
  <c r="W42" i="54"/>
  <c r="W40" i="54"/>
  <c r="AC11" i="63"/>
  <c r="B11" i="63"/>
  <c r="AC12" i="63"/>
  <c r="B12" i="63"/>
  <c r="B13" i="63"/>
  <c r="AC13" i="63"/>
  <c r="AC14" i="63"/>
  <c r="B14" i="63"/>
  <c r="W19" i="54"/>
  <c r="W22" i="54"/>
  <c r="W21" i="54"/>
  <c r="W20" i="54"/>
  <c r="AC18" i="43"/>
  <c r="B18" i="43"/>
  <c r="AC16" i="43"/>
  <c r="B16" i="43"/>
  <c r="AC22" i="43"/>
  <c r="B22" i="43"/>
  <c r="AC21" i="43"/>
  <c r="B21" i="43"/>
  <c r="AC19" i="43"/>
  <c r="B19" i="43"/>
  <c r="AC14" i="43"/>
  <c r="B14" i="43"/>
  <c r="AC20" i="43"/>
  <c r="B20" i="43"/>
  <c r="AC15" i="43"/>
  <c r="B15" i="43"/>
  <c r="AC23" i="43"/>
  <c r="B23" i="43"/>
  <c r="AC17" i="43"/>
  <c r="B17" i="43"/>
  <c r="AC13" i="43"/>
  <c r="B13" i="43"/>
  <c r="AC12" i="43"/>
  <c r="B12" i="43"/>
  <c r="AC11" i="43"/>
  <c r="B11" i="43"/>
  <c r="E20" i="5"/>
  <c r="K56" i="37" l="1"/>
  <c r="K55" i="37"/>
  <c r="H148" i="76"/>
  <c r="D240" i="76" s="1"/>
  <c r="H240" i="76" s="1"/>
  <c r="E42" i="54"/>
  <c r="D42" i="54"/>
  <c r="E43" i="54"/>
  <c r="D43" i="54"/>
  <c r="E41" i="54"/>
  <c r="D41" i="54"/>
  <c r="D40" i="54"/>
  <c r="E40" i="54"/>
  <c r="D38" i="54"/>
  <c r="E37" i="54"/>
  <c r="D37" i="54"/>
  <c r="E36" i="54"/>
  <c r="D36" i="54"/>
  <c r="E38" i="54"/>
  <c r="D35" i="54"/>
  <c r="E35" i="54"/>
  <c r="E22" i="54"/>
  <c r="D22" i="54"/>
  <c r="E19" i="54"/>
  <c r="D19" i="54"/>
  <c r="E21" i="54"/>
  <c r="D21" i="54"/>
  <c r="E18" i="54"/>
  <c r="D18" i="54"/>
  <c r="E20" i="54"/>
  <c r="D20" i="54"/>
  <c r="D17" i="54"/>
  <c r="E17" i="54"/>
  <c r="G17" i="54"/>
  <c r="K38" i="37"/>
  <c r="L38" i="37"/>
  <c r="K36" i="37"/>
  <c r="L36" i="37"/>
  <c r="N92" i="84"/>
  <c r="L92" i="84"/>
  <c r="M92" i="84"/>
  <c r="N85" i="84"/>
  <c r="L85" i="84"/>
  <c r="M84" i="84"/>
  <c r="N83" i="84"/>
  <c r="L83" i="84"/>
  <c r="M82" i="84"/>
  <c r="N81" i="84"/>
  <c r="L81" i="84"/>
  <c r="M85" i="84"/>
  <c r="N84" i="84"/>
  <c r="L84" i="84"/>
  <c r="M83" i="84"/>
  <c r="N82" i="84"/>
  <c r="L82" i="84"/>
  <c r="M81" i="84"/>
  <c r="F17" i="54"/>
  <c r="D155" i="76"/>
  <c r="H155" i="76" s="1"/>
  <c r="D153" i="76"/>
  <c r="H153" i="76" s="1"/>
  <c r="G38" i="54"/>
  <c r="P38" i="54"/>
  <c r="M38" i="54"/>
  <c r="O38" i="54"/>
  <c r="R38" i="54"/>
  <c r="L38" i="54"/>
  <c r="N38" i="54"/>
  <c r="K38" i="54"/>
  <c r="I38" i="54"/>
  <c r="H38" i="54"/>
  <c r="J38" i="54"/>
  <c r="V38" i="54"/>
  <c r="F38" i="54"/>
  <c r="U38" i="54"/>
  <c r="Q38" i="54"/>
  <c r="T38" i="54"/>
  <c r="S38" i="54"/>
  <c r="U37" i="54"/>
  <c r="M37" i="54"/>
  <c r="K37" i="54"/>
  <c r="F37" i="54"/>
  <c r="I37" i="54"/>
  <c r="G37" i="54"/>
  <c r="T37" i="54"/>
  <c r="V37" i="54"/>
  <c r="L37" i="54"/>
  <c r="H37" i="54"/>
  <c r="S37" i="54"/>
  <c r="R37" i="54"/>
  <c r="Q37" i="54"/>
  <c r="O37" i="54"/>
  <c r="N37" i="54"/>
  <c r="P37" i="54"/>
  <c r="J37" i="54"/>
  <c r="I35" i="54"/>
  <c r="F35" i="54"/>
  <c r="T35" i="54"/>
  <c r="L35" i="54"/>
  <c r="J35" i="54"/>
  <c r="H35" i="54"/>
  <c r="M35" i="54"/>
  <c r="G35" i="54"/>
  <c r="R35" i="54"/>
  <c r="S35" i="54"/>
  <c r="K35" i="54"/>
  <c r="V35" i="54"/>
  <c r="Q35" i="54"/>
  <c r="O35" i="54"/>
  <c r="P35" i="54"/>
  <c r="N35" i="54"/>
  <c r="U35" i="54"/>
  <c r="P36" i="54"/>
  <c r="R36" i="54"/>
  <c r="J36" i="54"/>
  <c r="S36" i="54"/>
  <c r="O36" i="54"/>
  <c r="N36" i="54"/>
  <c r="V36" i="54"/>
  <c r="F36" i="54"/>
  <c r="M36" i="54"/>
  <c r="Q36" i="54"/>
  <c r="G36" i="54"/>
  <c r="L36" i="54"/>
  <c r="I36" i="54"/>
  <c r="T36" i="54"/>
  <c r="K36" i="54"/>
  <c r="U36" i="54"/>
  <c r="H36" i="54"/>
  <c r="V42" i="54"/>
  <c r="V41" i="54"/>
  <c r="V43" i="54"/>
  <c r="V40" i="54"/>
  <c r="U42" i="54"/>
  <c r="U41" i="54"/>
  <c r="U43" i="54"/>
  <c r="U40" i="54"/>
  <c r="T40" i="54"/>
  <c r="T42" i="54"/>
  <c r="T41" i="54"/>
  <c r="T43" i="54"/>
  <c r="S42" i="54"/>
  <c r="S41" i="54"/>
  <c r="S43" i="54"/>
  <c r="S40" i="54"/>
  <c r="R42" i="54"/>
  <c r="R41" i="54"/>
  <c r="Q43" i="54"/>
  <c r="R43" i="54"/>
  <c r="Q40" i="54"/>
  <c r="R40" i="54"/>
  <c r="Q42" i="54"/>
  <c r="Q41" i="54"/>
  <c r="P42" i="54"/>
  <c r="P41" i="54"/>
  <c r="P43" i="54"/>
  <c r="V19" i="54"/>
  <c r="O40" i="54"/>
  <c r="P40" i="54"/>
  <c r="O43" i="54"/>
  <c r="O42" i="54"/>
  <c r="O41" i="54"/>
  <c r="N42" i="54"/>
  <c r="N41" i="54"/>
  <c r="N43" i="54"/>
  <c r="N40" i="54"/>
  <c r="V21" i="54"/>
  <c r="U22" i="54"/>
  <c r="V22" i="54"/>
  <c r="U18" i="54"/>
  <c r="V18" i="54"/>
  <c r="U20" i="54"/>
  <c r="V20" i="54"/>
  <c r="U19" i="54"/>
  <c r="V17" i="54"/>
  <c r="U21" i="54"/>
  <c r="T17" i="54"/>
  <c r="U17" i="54"/>
  <c r="G48" i="5" s="1"/>
  <c r="H48" i="5" s="1"/>
  <c r="T21" i="54"/>
  <c r="S18" i="54"/>
  <c r="T18" i="54"/>
  <c r="S22" i="54"/>
  <c r="T22" i="54"/>
  <c r="S19" i="54"/>
  <c r="T19" i="54"/>
  <c r="S20" i="54"/>
  <c r="T20" i="54"/>
  <c r="S21" i="54"/>
  <c r="R22" i="54"/>
  <c r="R19" i="54"/>
  <c r="S17" i="54"/>
  <c r="R21" i="54"/>
  <c r="Q18" i="54"/>
  <c r="R18" i="54"/>
  <c r="R26" i="54"/>
  <c r="R27" i="54"/>
  <c r="R28" i="54"/>
  <c r="R33" i="54"/>
  <c r="R29" i="54"/>
  <c r="R30" i="54"/>
  <c r="R25" i="54"/>
  <c r="R23" i="54"/>
  <c r="R31" i="54"/>
  <c r="R24" i="54"/>
  <c r="R32" i="54"/>
  <c r="Q20" i="54"/>
  <c r="R20" i="54"/>
  <c r="R17" i="54"/>
  <c r="Q22" i="54"/>
  <c r="P19" i="54"/>
  <c r="Q19" i="54"/>
  <c r="Q21" i="54"/>
  <c r="P17" i="54"/>
  <c r="Q17" i="54"/>
  <c r="O18" i="54"/>
  <c r="P18" i="54"/>
  <c r="P22" i="54"/>
  <c r="O20" i="54"/>
  <c r="P20" i="54"/>
  <c r="P21" i="54"/>
  <c r="O22" i="54"/>
  <c r="O19" i="54"/>
  <c r="O26" i="54"/>
  <c r="O27" i="54"/>
  <c r="O28" i="54"/>
  <c r="O29" i="54"/>
  <c r="O33" i="54"/>
  <c r="O30" i="54"/>
  <c r="O25" i="54"/>
  <c r="O23" i="54"/>
  <c r="O31" i="54"/>
  <c r="O24" i="54"/>
  <c r="O32" i="54"/>
  <c r="O21" i="54"/>
  <c r="O17" i="54"/>
  <c r="N18" i="54"/>
  <c r="M18" i="54"/>
  <c r="M22" i="54"/>
  <c r="M19" i="54"/>
  <c r="N20" i="54"/>
  <c r="M20" i="54"/>
  <c r="M21" i="54"/>
  <c r="N22" i="54"/>
  <c r="N19" i="54"/>
  <c r="M17" i="54"/>
  <c r="N17" i="54"/>
  <c r="N21" i="54"/>
  <c r="F42" i="54"/>
  <c r="F41" i="54"/>
  <c r="F43" i="54"/>
  <c r="H43" i="54"/>
  <c r="G43" i="54"/>
  <c r="M43" i="54"/>
  <c r="L43" i="54"/>
  <c r="K43" i="54"/>
  <c r="I43" i="54"/>
  <c r="J43" i="54"/>
  <c r="M42" i="54"/>
  <c r="K42" i="54"/>
  <c r="H42" i="54"/>
  <c r="J42" i="54"/>
  <c r="L42" i="54"/>
  <c r="G42" i="54"/>
  <c r="I42" i="54"/>
  <c r="J40" i="54"/>
  <c r="L40" i="54"/>
  <c r="F40" i="54"/>
  <c r="H40" i="54"/>
  <c r="I40" i="54"/>
  <c r="M40" i="54"/>
  <c r="G40" i="54"/>
  <c r="K40" i="54"/>
  <c r="G41" i="54"/>
  <c r="H41" i="54"/>
  <c r="M41" i="54"/>
  <c r="J41" i="54"/>
  <c r="I41" i="54"/>
  <c r="L41" i="54"/>
  <c r="K41" i="54"/>
  <c r="J20" i="54"/>
  <c r="K20" i="54"/>
  <c r="F20" i="54"/>
  <c r="L20" i="54"/>
  <c r="G20" i="54"/>
  <c r="H20" i="54"/>
  <c r="I20" i="54"/>
  <c r="F21" i="54"/>
  <c r="L21" i="54"/>
  <c r="G21" i="54"/>
  <c r="H21" i="54"/>
  <c r="I21" i="54"/>
  <c r="J21" i="54"/>
  <c r="K21" i="54"/>
  <c r="F18" i="54"/>
  <c r="L18" i="54"/>
  <c r="G18" i="54"/>
  <c r="H18" i="54"/>
  <c r="I18" i="54"/>
  <c r="J18" i="54"/>
  <c r="K18" i="54"/>
  <c r="H22" i="54"/>
  <c r="I22" i="54"/>
  <c r="J22" i="54"/>
  <c r="K22" i="54"/>
  <c r="F22" i="54"/>
  <c r="L22" i="54"/>
  <c r="G22" i="54"/>
  <c r="H19" i="54"/>
  <c r="I19" i="54"/>
  <c r="J19" i="54"/>
  <c r="K19" i="54"/>
  <c r="F19" i="54"/>
  <c r="L19" i="54"/>
  <c r="G19" i="54"/>
  <c r="L17" i="54"/>
  <c r="K17" i="54"/>
  <c r="J17" i="54"/>
  <c r="I17" i="54"/>
  <c r="H17" i="54"/>
  <c r="H17" i="5"/>
  <c r="I20" i="5" s="1"/>
  <c r="L55" i="37" l="1"/>
  <c r="L57" i="37"/>
  <c r="K57" i="37"/>
  <c r="L56" i="37"/>
  <c r="K45" i="37"/>
  <c r="J45" i="37"/>
  <c r="L45" i="37" s="1"/>
  <c r="K42" i="37"/>
  <c r="J42" i="37"/>
  <c r="L42" i="37" s="1"/>
  <c r="K41" i="37"/>
  <c r="J41" i="37"/>
  <c r="L41" i="37" s="1"/>
  <c r="D9" i="84"/>
  <c r="D10" i="84"/>
  <c r="D11" i="84"/>
  <c r="D8" i="84"/>
  <c r="D12" i="84"/>
  <c r="D13" i="84"/>
  <c r="H157" i="76"/>
  <c r="D241" i="76" s="1"/>
  <c r="H241" i="76" s="1"/>
  <c r="H244" i="76" s="1"/>
  <c r="H248" i="76" s="1"/>
  <c r="H249" i="76" s="1"/>
  <c r="H250" i="76" s="1"/>
  <c r="H49" i="5"/>
  <c r="I52" i="5" s="1"/>
  <c r="G24" i="5"/>
  <c r="H24" i="5" s="1"/>
  <c r="Q4" i="37" l="1"/>
  <c r="K53" i="37"/>
  <c r="L53" i="37"/>
  <c r="K49" i="37"/>
  <c r="L49" i="37"/>
  <c r="K51" i="37"/>
  <c r="L51" i="37"/>
  <c r="K50" i="37"/>
  <c r="L50" i="37"/>
  <c r="K52" i="37"/>
  <c r="L52" i="37"/>
  <c r="K54" i="37"/>
  <c r="L54" i="37"/>
  <c r="I251" i="76"/>
  <c r="J157" i="76"/>
  <c r="H50" i="5"/>
  <c r="H51" i="5" s="1"/>
  <c r="H52" i="5" s="1"/>
  <c r="H25" i="5"/>
  <c r="I28" i="5" s="1"/>
  <c r="Q7" i="37" l="1"/>
  <c r="K17" i="37"/>
  <c r="J17" i="37"/>
  <c r="L17" i="37" s="1"/>
  <c r="K29" i="37"/>
  <c r="J29" i="37"/>
  <c r="L29" i="37" s="1"/>
  <c r="H26" i="5"/>
  <c r="H27" i="5" s="1"/>
  <c r="H28" i="5" s="1"/>
  <c r="K30" i="37" l="1"/>
  <c r="J30" i="37"/>
  <c r="L30" i="37" s="1"/>
  <c r="F15" i="35" l="1"/>
  <c r="G15" i="35" s="1"/>
  <c r="G14" i="35" s="1"/>
  <c r="G64" i="5" l="1"/>
  <c r="H64" i="5" s="1"/>
  <c r="G40" i="5"/>
  <c r="H40" i="5" s="1"/>
  <c r="G32" i="5"/>
  <c r="H32" i="5" s="1"/>
  <c r="G56" i="5"/>
  <c r="H56" i="5" s="1"/>
  <c r="H65" i="5" l="1"/>
  <c r="I68" i="5" s="1"/>
  <c r="H57" i="5"/>
  <c r="I60" i="5" s="1"/>
  <c r="H41" i="5"/>
  <c r="I44" i="5" s="1"/>
  <c r="H33" i="5"/>
  <c r="I36" i="5" s="1"/>
  <c r="H66" i="5" l="1"/>
  <c r="H67" i="5" s="1"/>
  <c r="H68" i="5" s="1"/>
  <c r="H58" i="5"/>
  <c r="H59" i="5" s="1"/>
  <c r="H60" i="5" s="1"/>
  <c r="H34" i="5"/>
  <c r="H35" i="5" s="1"/>
  <c r="H36" i="5" s="1"/>
  <c r="H42" i="5"/>
  <c r="K34" i="37" l="1"/>
  <c r="J34" i="37"/>
  <c r="L34" i="37" s="1"/>
  <c r="K32" i="37"/>
  <c r="J32" i="37"/>
  <c r="L32" i="37" s="1"/>
  <c r="K31" i="37"/>
  <c r="J31" i="37"/>
  <c r="L31" i="37" s="1"/>
  <c r="H43" i="5"/>
  <c r="H44" i="5" s="1"/>
  <c r="K33" i="37" l="1"/>
  <c r="J33" i="37"/>
  <c r="L33" i="37" s="1"/>
  <c r="G22" i="35"/>
  <c r="Q5" i="37" l="1"/>
  <c r="C16" i="39"/>
  <c r="G18" i="35"/>
  <c r="G23" i="35" s="1"/>
  <c r="I16" i="39" l="1"/>
  <c r="J16" i="39"/>
  <c r="K16" i="39"/>
  <c r="L16" i="39"/>
  <c r="M16" i="39"/>
  <c r="N16" i="39"/>
  <c r="P16" i="39" l="1"/>
  <c r="Q16" i="39" s="1"/>
  <c r="H18" i="5"/>
  <c r="H19" i="5" s="1"/>
  <c r="H20" i="5" s="1"/>
  <c r="G24" i="35" l="1"/>
  <c r="G25" i="35" s="1"/>
  <c r="I252" i="76"/>
  <c r="H79" i="5"/>
  <c r="H80" i="5" s="1"/>
  <c r="H81" i="5" s="1"/>
  <c r="B53" i="82"/>
  <c r="F13" i="83"/>
  <c r="B55" i="82" l="1"/>
  <c r="J47" i="37" l="1"/>
  <c r="L47" i="37" s="1"/>
  <c r="L58" i="37" s="1"/>
  <c r="J61" i="37" s="1"/>
  <c r="L61" i="37" s="1"/>
  <c r="J62" i="37" s="1"/>
  <c r="L62" i="37" s="1"/>
  <c r="K47" i="37"/>
  <c r="C22" i="39"/>
  <c r="G22" i="39" s="1"/>
  <c r="C6" i="39"/>
  <c r="C10" i="39"/>
  <c r="Q6" i="37" l="1"/>
  <c r="Q8" i="37" s="1"/>
  <c r="C24" i="39"/>
  <c r="F24" i="39" s="1"/>
  <c r="N22" i="39"/>
  <c r="C8" i="39"/>
  <c r="L8" i="39" s="1"/>
  <c r="L22" i="39"/>
  <c r="F22" i="39"/>
  <c r="O22" i="39"/>
  <c r="K22" i="39"/>
  <c r="M22" i="39"/>
  <c r="H22" i="39"/>
  <c r="I22" i="39"/>
  <c r="E22" i="39"/>
  <c r="C18" i="39"/>
  <c r="I18" i="39" s="1"/>
  <c r="D22" i="39"/>
  <c r="J22" i="39"/>
  <c r="C14" i="39"/>
  <c r="C20" i="39"/>
  <c r="C12" i="39"/>
  <c r="O6" i="39"/>
  <c r="D6" i="39"/>
  <c r="J3" i="37" l="1"/>
  <c r="N47" i="37"/>
  <c r="N24" i="39"/>
  <c r="P6" i="37"/>
  <c r="M24" i="39"/>
  <c r="G24" i="39"/>
  <c r="P2" i="37"/>
  <c r="P5" i="37"/>
  <c r="P4" i="37"/>
  <c r="N57" i="37"/>
  <c r="N53" i="37"/>
  <c r="N49" i="37"/>
  <c r="N54" i="37"/>
  <c r="N50" i="37"/>
  <c r="N41" i="37"/>
  <c r="N39" i="37"/>
  <c r="N38" i="37"/>
  <c r="N29" i="37"/>
  <c r="N32" i="37"/>
  <c r="N34" i="37"/>
  <c r="N27" i="37"/>
  <c r="N23" i="37"/>
  <c r="N24" i="37"/>
  <c r="N17" i="37"/>
  <c r="N19" i="37"/>
  <c r="N15" i="37"/>
  <c r="P3" i="37"/>
  <c r="P7" i="37"/>
  <c r="N55" i="37"/>
  <c r="N51" i="37"/>
  <c r="N56" i="37"/>
  <c r="N52" i="37"/>
  <c r="N45" i="37"/>
  <c r="N43" i="37"/>
  <c r="N42" i="37"/>
  <c r="N37" i="37"/>
  <c r="N36" i="37"/>
  <c r="N30" i="37"/>
  <c r="N31" i="37"/>
  <c r="N33" i="37"/>
  <c r="N25" i="37"/>
  <c r="N26" i="37"/>
  <c r="N22" i="37"/>
  <c r="N20" i="37"/>
  <c r="N12" i="37"/>
  <c r="N14" i="37"/>
  <c r="E24" i="39"/>
  <c r="I24" i="39"/>
  <c r="J24" i="39"/>
  <c r="K24" i="39"/>
  <c r="O24" i="39"/>
  <c r="L24" i="39"/>
  <c r="H24" i="39"/>
  <c r="D24" i="39"/>
  <c r="F18" i="39"/>
  <c r="K18" i="39"/>
  <c r="H18" i="39"/>
  <c r="D18" i="39"/>
  <c r="O18" i="39"/>
  <c r="L18" i="39"/>
  <c r="G18" i="39"/>
  <c r="M18" i="39"/>
  <c r="N18" i="39"/>
  <c r="E18" i="39"/>
  <c r="J18" i="39"/>
  <c r="N8" i="39"/>
  <c r="F8" i="39"/>
  <c r="I8" i="39"/>
  <c r="D8" i="39"/>
  <c r="E8" i="39"/>
  <c r="O8" i="39"/>
  <c r="H8" i="39"/>
  <c r="K8" i="39"/>
  <c r="M8" i="39"/>
  <c r="G8" i="39"/>
  <c r="J8" i="39"/>
  <c r="P22" i="39"/>
  <c r="Q22" i="39" s="1"/>
  <c r="H14" i="39"/>
  <c r="E14" i="39"/>
  <c r="L14" i="39"/>
  <c r="J14" i="39"/>
  <c r="K14" i="39"/>
  <c r="F14" i="39"/>
  <c r="I14" i="39"/>
  <c r="O14" i="39"/>
  <c r="M14" i="39"/>
  <c r="D14" i="39"/>
  <c r="G14" i="39"/>
  <c r="D12" i="39"/>
  <c r="N14" i="39"/>
  <c r="O12" i="39"/>
  <c r="F12" i="39"/>
  <c r="G12" i="39"/>
  <c r="N12" i="39"/>
  <c r="E12" i="39"/>
  <c r="H12" i="39"/>
  <c r="K12" i="39"/>
  <c r="M12" i="39"/>
  <c r="I12" i="39"/>
  <c r="L12" i="39"/>
  <c r="J12" i="39"/>
  <c r="L20" i="39"/>
  <c r="F20" i="39"/>
  <c r="I20" i="39"/>
  <c r="O20" i="39"/>
  <c r="J20" i="39"/>
  <c r="D20" i="39"/>
  <c r="H20" i="39"/>
  <c r="E20" i="39"/>
  <c r="G20" i="39"/>
  <c r="N20" i="39"/>
  <c r="K20" i="39"/>
  <c r="M20" i="39"/>
  <c r="P6" i="39"/>
  <c r="Q6" i="39" s="1"/>
  <c r="L63" i="37" l="1"/>
  <c r="P24" i="39"/>
  <c r="Q24" i="39" s="1"/>
  <c r="P18" i="39"/>
  <c r="Q18" i="39" s="1"/>
  <c r="P8" i="39"/>
  <c r="Q8" i="39" s="1"/>
  <c r="P14" i="39"/>
  <c r="Q14" i="39" s="1"/>
  <c r="P12" i="39"/>
  <c r="Q12" i="39" s="1"/>
  <c r="P20" i="39"/>
  <c r="Q20" i="39" s="1"/>
  <c r="C26" i="39" l="1"/>
  <c r="F26" i="39" s="1"/>
  <c r="J5" i="37" l="1"/>
  <c r="J6" i="37" s="1"/>
  <c r="I26" i="39"/>
  <c r="M26" i="39"/>
  <c r="L26" i="39"/>
  <c r="E26" i="39"/>
  <c r="D26" i="39"/>
  <c r="N26" i="39"/>
  <c r="O33" i="39"/>
  <c r="F9" i="39" s="1"/>
  <c r="F10" i="39" s="1"/>
  <c r="F28" i="39" s="1"/>
  <c r="F29" i="39" s="1"/>
  <c r="K26" i="39"/>
  <c r="H26" i="39"/>
  <c r="G26" i="39"/>
  <c r="J26" i="39"/>
  <c r="O26" i="39"/>
  <c r="N11" i="37"/>
  <c r="D9" i="39" l="1"/>
  <c r="D10" i="39" s="1"/>
  <c r="D28" i="39" s="1"/>
  <c r="D30" i="39" s="1"/>
  <c r="P8" i="37"/>
  <c r="O36" i="39"/>
  <c r="H9" i="39"/>
  <c r="H10" i="39" s="1"/>
  <c r="H28" i="39" s="1"/>
  <c r="H29" i="39" s="1"/>
  <c r="I9" i="39"/>
  <c r="I10" i="39" s="1"/>
  <c r="I28" i="39" s="1"/>
  <c r="I29" i="39" s="1"/>
  <c r="O9" i="39"/>
  <c r="O10" i="39" s="1"/>
  <c r="O28" i="39" s="1"/>
  <c r="O29" i="39" s="1"/>
  <c r="N9" i="39"/>
  <c r="N10" i="39" s="1"/>
  <c r="N28" i="39" s="1"/>
  <c r="N29" i="39" s="1"/>
  <c r="L9" i="39"/>
  <c r="L10" i="39" s="1"/>
  <c r="L28" i="39" s="1"/>
  <c r="L29" i="39" s="1"/>
  <c r="J9" i="39"/>
  <c r="J10" i="39" s="1"/>
  <c r="J28" i="39" s="1"/>
  <c r="J29" i="39" s="1"/>
  <c r="K9" i="39"/>
  <c r="K10" i="39" s="1"/>
  <c r="K28" i="39" s="1"/>
  <c r="K29" i="39" s="1"/>
  <c r="E9" i="39"/>
  <c r="E10" i="39" s="1"/>
  <c r="E28" i="39" s="1"/>
  <c r="E29" i="39" s="1"/>
  <c r="G9" i="39"/>
  <c r="G10" i="39" s="1"/>
  <c r="G28" i="39" s="1"/>
  <c r="G29" i="39" s="1"/>
  <c r="P26" i="39"/>
  <c r="Q26" i="39" s="1"/>
  <c r="M9" i="39"/>
  <c r="M10" i="39" s="1"/>
  <c r="M28" i="39" s="1"/>
  <c r="M29" i="39" s="1"/>
  <c r="D29" i="39" l="1"/>
  <c r="D31" i="39" s="1"/>
  <c r="E31" i="39" s="1"/>
  <c r="F31" i="39" s="1"/>
  <c r="G31" i="39" s="1"/>
  <c r="H31" i="39" s="1"/>
  <c r="I31" i="39" s="1"/>
  <c r="J31" i="39" s="1"/>
  <c r="K31" i="39" s="1"/>
  <c r="L31" i="39" s="1"/>
  <c r="M31" i="39" s="1"/>
  <c r="N31" i="39" s="1"/>
  <c r="O31" i="39" s="1"/>
  <c r="O35" i="39" s="1"/>
  <c r="E30" i="39"/>
  <c r="F30" i="39" s="1"/>
  <c r="G30" i="39" s="1"/>
  <c r="H30" i="39" s="1"/>
  <c r="I30" i="39" s="1"/>
  <c r="J30" i="39" s="1"/>
  <c r="K30" i="39" s="1"/>
  <c r="L30" i="39" s="1"/>
  <c r="M30" i="39" s="1"/>
  <c r="N30" i="39" s="1"/>
  <c r="O30" i="39" s="1"/>
  <c r="P10" i="39"/>
  <c r="Q10" i="39" s="1"/>
  <c r="C9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8" authorId="0" shapeId="0" xr:uid="{1220E1CD-6F9A-4723-9F7A-BB89FC3C19D7}">
      <text>
        <r>
          <rPr>
            <sz val="12"/>
            <rFont val="Arial"/>
            <family val="2"/>
          </rPr>
          <t>O primeiro caracter "1" do item representa o GupoOrcamento, o segundo 1."2" representa p SubGrupo e o terceiro 1.1."2" o item.</t>
        </r>
      </text>
    </comment>
    <comment ref="H8" authorId="0" shapeId="0" xr:uid="{90E2C8C9-6AD1-493A-853C-25D2A94BAD7F}">
      <text>
        <r>
          <rPr>
            <sz val="12"/>
            <rFont val="Arial"/>
            <family val="2"/>
          </rPr>
          <t>ItemOrcamento - Quantidade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Zênia Maria de Oliveira Macedo</author>
  </authors>
  <commentList>
    <comment ref="I7" authorId="0" shapeId="0" xr:uid="{BC2E9458-8438-4B61-8062-1748F0DAD1B1}">
      <text>
        <r>
          <rPr>
            <b/>
            <sz val="9"/>
            <color indexed="81"/>
            <rFont val="Segoe UI"/>
            <family val="2"/>
          </rPr>
          <t>Zênia Maria de Oliveira Macedo:</t>
        </r>
        <r>
          <rPr>
            <sz val="9"/>
            <color indexed="81"/>
            <rFont val="Segoe UI"/>
            <family val="2"/>
          </rPr>
          <t xml:space="preserve">
Indice de PAVIMENTAÇÃO - DNIT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Zênia Maria de Oliveira Macedo</author>
  </authors>
  <commentList>
    <comment ref="I7" authorId="0" shapeId="0" xr:uid="{3993D181-B6BE-4DC9-85AE-70BD75AE0971}">
      <text>
        <r>
          <rPr>
            <b/>
            <sz val="9"/>
            <color indexed="81"/>
            <rFont val="Segoe UI"/>
            <family val="2"/>
          </rPr>
          <t>Zênia Maria de Oliveira Macedo:</t>
        </r>
        <r>
          <rPr>
            <sz val="9"/>
            <color indexed="81"/>
            <rFont val="Segoe UI"/>
            <family val="2"/>
          </rPr>
          <t xml:space="preserve">
Indice de PAVIMENTAÇÃO - DNIT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Zênia Maria de Oliveira Macedo</author>
  </authors>
  <commentList>
    <comment ref="I7" authorId="0" shapeId="0" xr:uid="{226A9F7B-3D82-49E9-B4FB-BADBB72B5B24}">
      <text>
        <r>
          <rPr>
            <b/>
            <sz val="9"/>
            <color indexed="81"/>
            <rFont val="Segoe UI"/>
            <family val="2"/>
          </rPr>
          <t>Zênia Maria de Oliveira Macedo:</t>
        </r>
        <r>
          <rPr>
            <sz val="9"/>
            <color indexed="81"/>
            <rFont val="Segoe UI"/>
            <family val="2"/>
          </rPr>
          <t xml:space="preserve">
Indice de PAVIMENTAÇÃO - DNIT</t>
        </r>
      </text>
    </comment>
  </commentList>
</comments>
</file>

<file path=xl/sharedStrings.xml><?xml version="1.0" encoding="utf-8"?>
<sst xmlns="http://schemas.openxmlformats.org/spreadsheetml/2006/main" count="7718" uniqueCount="1137">
  <si>
    <t>ITEM</t>
  </si>
  <si>
    <t>BDI %:</t>
  </si>
  <si>
    <t>Encargos Sociais:</t>
  </si>
  <si>
    <t>Horista</t>
  </si>
  <si>
    <t>Mensalista</t>
  </si>
  <si>
    <t>TOTAL</t>
  </si>
  <si>
    <t>m²</t>
  </si>
  <si>
    <t>m³</t>
  </si>
  <si>
    <t>PAVIMENTAÇÃO</t>
  </si>
  <si>
    <t>t</t>
  </si>
  <si>
    <t>SINALIZAÇÃO</t>
  </si>
  <si>
    <t>VALOR TOTAL DO SRP</t>
  </si>
  <si>
    <t>Regularização do subleito</t>
  </si>
  <si>
    <t>DRENAGEM</t>
  </si>
  <si>
    <t>m</t>
  </si>
  <si>
    <t>CODEVASF</t>
  </si>
  <si>
    <t>COMPOSIÇÕES DE CUSTO UNITARIO</t>
  </si>
  <si>
    <t>COEF.</t>
  </si>
  <si>
    <t>PRECO UNITÁRIO (R$)</t>
  </si>
  <si>
    <t>TOTAL (R$)</t>
  </si>
  <si>
    <t>INS. SINAPI</t>
  </si>
  <si>
    <t>SINAPI</t>
  </si>
  <si>
    <t>kg</t>
  </si>
  <si>
    <t>h</t>
  </si>
  <si>
    <t>Sub total:</t>
  </si>
  <si>
    <t>Total Serviços:</t>
  </si>
  <si>
    <t>PREÇO UNITÁRIO TOTAL:</t>
  </si>
  <si>
    <t>H</t>
  </si>
  <si>
    <t>INSUMO</t>
  </si>
  <si>
    <t>ORSE</t>
  </si>
  <si>
    <t>mês</t>
  </si>
  <si>
    <t>PIS</t>
  </si>
  <si>
    <t>BDI</t>
  </si>
  <si>
    <t>-</t>
  </si>
  <si>
    <t>PROJETO EXECUTIVO</t>
  </si>
  <si>
    <t>Projeto Executivo</t>
  </si>
  <si>
    <t>Item</t>
  </si>
  <si>
    <t>un</t>
  </si>
  <si>
    <t>SERVIÇOS COMPLEMENTARES</t>
  </si>
  <si>
    <t>SICRO</t>
  </si>
  <si>
    <t>Composição Própria</t>
  </si>
  <si>
    <t>OBRA:</t>
  </si>
  <si>
    <t xml:space="preserve">LOCAL: </t>
  </si>
  <si>
    <t xml:space="preserve">DATA BASE: </t>
  </si>
  <si>
    <t>M</t>
  </si>
  <si>
    <t>E9687</t>
  </si>
  <si>
    <t>Caminhão carroceria com capacidade de 5 t - 115 kW</t>
  </si>
  <si>
    <t/>
  </si>
  <si>
    <t>SISTEMA DE CUSTOS REFERENCIAIS DE OBRAS - SICRO</t>
  </si>
  <si>
    <t>Custo Unitário de Referência</t>
  </si>
  <si>
    <t>Concreto asfáltico - faixa C - areia e brita comerciais</t>
  </si>
  <si>
    <t>Quantidade</t>
  </si>
  <si>
    <t>Custo</t>
  </si>
  <si>
    <t>E9762</t>
  </si>
  <si>
    <t>Rolo compactador de pneus autopropelido de 27 t - 85 kW</t>
  </si>
  <si>
    <t>Unidade</t>
  </si>
  <si>
    <t>D - ATIVIDADES AUXILIARES</t>
  </si>
  <si>
    <t>Usinagem de concreto asfáltico - faixa C - areia e brita comerciais</t>
  </si>
  <si>
    <t>Código</t>
  </si>
  <si>
    <t>Usinagem de concreto asfáltico - faixa C - areia e brita comerciais - Caminhão basculante 10 m³</t>
  </si>
  <si>
    <t>F - MOMENTO DE TRANSPORTE</t>
  </si>
  <si>
    <t>DMT</t>
  </si>
  <si>
    <t>LN</t>
  </si>
  <si>
    <t>RP</t>
  </si>
  <si>
    <t>P</t>
  </si>
  <si>
    <t>tkm</t>
  </si>
  <si>
    <t>E9579</t>
  </si>
  <si>
    <t>Imprimação com emulsão asfáltica</t>
  </si>
  <si>
    <t>Pintura de ligação</t>
  </si>
  <si>
    <t>E9571</t>
  </si>
  <si>
    <t>Caminhão tanque com capacidade de 10.000 l - 188 kW</t>
  </si>
  <si>
    <t>E9518</t>
  </si>
  <si>
    <t>E9524</t>
  </si>
  <si>
    <t>Motoniveladora - 93 kW</t>
  </si>
  <si>
    <t>E9685</t>
  </si>
  <si>
    <t>E9577</t>
  </si>
  <si>
    <t>E9644</t>
  </si>
  <si>
    <t>Caminhão demarcador de faixas com sistema de pintura a frio - 28 kW/115 kW</t>
  </si>
  <si>
    <t>E9568</t>
  </si>
  <si>
    <t>E9623</t>
  </si>
  <si>
    <t>E9622</t>
  </si>
  <si>
    <t>E9076</t>
  </si>
  <si>
    <t>E9592</t>
  </si>
  <si>
    <t>Caminhão carroceria com capacidade de 15 t - 188 kW</t>
  </si>
  <si>
    <t>E9010</t>
  </si>
  <si>
    <t>E9519</t>
  </si>
  <si>
    <t>Betoneira com motor a gasolina com capacidade de 600 l - 10 kW</t>
  </si>
  <si>
    <t>E9071</t>
  </si>
  <si>
    <t>Transportador manual carrinho de mão com capacidade de 80 l</t>
  </si>
  <si>
    <t>E9064</t>
  </si>
  <si>
    <t>Transportador manual gerica com capacidade de 180 l</t>
  </si>
  <si>
    <t>Descrição</t>
  </si>
  <si>
    <t>Engenheiro</t>
  </si>
  <si>
    <t>Topógrafo</t>
  </si>
  <si>
    <t>EMULSÃO ASFÁLTICA RR-1C</t>
  </si>
  <si>
    <t>x</t>
  </si>
  <si>
    <t xml:space="preserve">Cronograma Físico e Financeiro </t>
  </si>
  <si>
    <t>Total Por Etapa</t>
  </si>
  <si>
    <t>30 DIAS</t>
  </si>
  <si>
    <t>60 DIAS</t>
  </si>
  <si>
    <t>90 DIAS</t>
  </si>
  <si>
    <t>120 DIAS</t>
  </si>
  <si>
    <t>150 DIAS</t>
  </si>
  <si>
    <t>180 DIAS</t>
  </si>
  <si>
    <t>210 DIAS</t>
  </si>
  <si>
    <t>240 DIAS</t>
  </si>
  <si>
    <t>270 DIAS</t>
  </si>
  <si>
    <t>300 DIAS</t>
  </si>
  <si>
    <t>330 DIAS</t>
  </si>
  <si>
    <t>360 DIAS</t>
  </si>
  <si>
    <t>Porcentagem</t>
  </si>
  <si>
    <t>Porcentagem Acumulado</t>
  </si>
  <si>
    <t>Custo Acumulado</t>
  </si>
  <si>
    <t>Total Geral</t>
  </si>
  <si>
    <t>R$</t>
  </si>
  <si>
    <t>Codevasf</t>
  </si>
  <si>
    <t>Conserto de quebra no ramal na rua sem pavimento com fornecimento de material hidráulico</t>
  </si>
  <si>
    <t>DISCRIMINAÇAO</t>
  </si>
  <si>
    <t>Pr. Unit.</t>
  </si>
  <si>
    <t>Pr. Total</t>
  </si>
  <si>
    <t>A· EOUIPE TECNICA</t>
  </si>
  <si>
    <t>A. 1 - Pessoal de Nível Superior</t>
  </si>
  <si>
    <t>A.2 - Pessoal de Nível Técnico e Aux.</t>
  </si>
  <si>
    <t>B - ENCARGOS SOCIAIS</t>
  </si>
  <si>
    <t>C - DESPESAS GERAIS</t>
  </si>
  <si>
    <t>C.1 - MATERIAIS DE CONSUMO</t>
  </si>
  <si>
    <t>R$/m²</t>
  </si>
  <si>
    <t>Escavação, carga e transporte de material de 1ª categoria - DMT de 1.000 a 1.200 m - caminho de serviço em leito natural - com escavadeira e caminhão basculante de 14 m³</t>
  </si>
  <si>
    <t>Espalhamento de material em bota-fora</t>
  </si>
  <si>
    <t>CPU-12</t>
  </si>
  <si>
    <t>Correção de vazamentos no ramal na rua sem pavimento com fornecimento do material hidráulico</t>
  </si>
  <si>
    <t>Arco de serra</t>
  </si>
  <si>
    <t>AQUISIÇÃO DE CIMENTO ASFALTICO CAP 50/70</t>
  </si>
  <si>
    <t>CPU-13</t>
  </si>
  <si>
    <t>CPU-14</t>
  </si>
  <si>
    <t>AQUISIÇÃO DE EMULSÃO ASFÁLTICA RR-1C</t>
  </si>
  <si>
    <t>TRECHO</t>
  </si>
  <si>
    <t>QUANTIDADES</t>
  </si>
  <si>
    <t>MAT. BETUMINOSO</t>
  </si>
  <si>
    <t>Inicio           (km)</t>
  </si>
  <si>
    <t>Fim              (km)</t>
  </si>
  <si>
    <t>Extensão     (m)</t>
  </si>
  <si>
    <t>Largura       (m)</t>
  </si>
  <si>
    <t>Espess.       (m)</t>
  </si>
  <si>
    <t>Área            (m2)</t>
  </si>
  <si>
    <t>Volume              (m3)</t>
  </si>
  <si>
    <t>Densidade (t/m3)</t>
  </si>
  <si>
    <t>Massa            (t)</t>
  </si>
  <si>
    <t>Unid</t>
  </si>
  <si>
    <t>Quant.</t>
  </si>
  <si>
    <t>Tipo</t>
  </si>
  <si>
    <t>Consumo Taxa de Aplicação</t>
  </si>
  <si>
    <t xml:space="preserve">Unid. </t>
  </si>
  <si>
    <t>IMPRIMAÇÃO</t>
  </si>
  <si>
    <t>PINTURA DE LIGAÇÃO</t>
  </si>
  <si>
    <t>RR-1C</t>
  </si>
  <si>
    <t>CBUQ FAIXA "C"</t>
  </si>
  <si>
    <t>CAP-50/70</t>
  </si>
  <si>
    <t>CBUQ FAIXA "B"</t>
  </si>
  <si>
    <t>CIMENTO ASFALTICO 50/70</t>
  </si>
  <si>
    <t>CPU-15</t>
  </si>
  <si>
    <t>Total de m²</t>
  </si>
  <si>
    <t>EAI</t>
  </si>
  <si>
    <t>MEMÓRIA DE CÁLCULO</t>
  </si>
  <si>
    <t>TIPOLOGIA DO MATERIAL</t>
  </si>
  <si>
    <t>IMPOSTOS</t>
  </si>
  <si>
    <t>COFINS</t>
  </si>
  <si>
    <t>ÍNDICE INICIAL</t>
  </si>
  <si>
    <t>LEGENDA</t>
  </si>
  <si>
    <t>ÍNDICE FINAL</t>
  </si>
  <si>
    <t xml:space="preserve"> ICMS</t>
  </si>
  <si>
    <t>ENTRADA DE DADOS</t>
  </si>
  <si>
    <t>DATA-BASE</t>
  </si>
  <si>
    <t>PRODUTOS</t>
  </si>
  <si>
    <t>LOCALIDADES</t>
  </si>
  <si>
    <t>CUSTO ANP (R$/Kg)</t>
  </si>
  <si>
    <t>CUSTO ANP</t>
  </si>
  <si>
    <t>IMPOSTOS DO PRODUTO</t>
  </si>
  <si>
    <t>CUSTO DO PRODUTO COM IMPOSTOS</t>
  </si>
  <si>
    <t>DMT's</t>
  </si>
  <si>
    <t>CUSTO DO TRANSPORTE RODOVIA PAVIMENTADA</t>
  </si>
  <si>
    <t>ICMS</t>
  </si>
  <si>
    <t>ATUALIZAÇÃO DO CUSTO DE TRANSPORTE</t>
  </si>
  <si>
    <t>CUSTO DO TRANSPORTE RODOVIA PAVIMENTADA COM IMPOSTOS E ATUALIZAÇÃO MONETÁRIA</t>
  </si>
  <si>
    <t xml:space="preserve">PEDÁGIO </t>
  </si>
  <si>
    <t>TOTAL TRANSPORTE</t>
  </si>
  <si>
    <t>REFINARIAS</t>
  </si>
  <si>
    <t>ENDEREÇO</t>
  </si>
  <si>
    <t>DESTINO</t>
  </si>
  <si>
    <t>ESTADO</t>
  </si>
  <si>
    <t>REGIÃO</t>
  </si>
  <si>
    <t>R$/t</t>
  </si>
  <si>
    <t>KM</t>
  </si>
  <si>
    <t xml:space="preserve">CUSTO </t>
  </si>
  <si>
    <t>CAP 50/70</t>
  </si>
  <si>
    <t>Refinaria Abreu e Lima</t>
  </si>
  <si>
    <t>Rodovia PE 60, Km 10 - Ipojuca - PE CEP:55590-000</t>
  </si>
  <si>
    <t>IPOJUCA - PE</t>
  </si>
  <si>
    <t>Refinaria Potiguar Clara Camarão</t>
  </si>
  <si>
    <t>Rodovia RN 221, KM 25 - Guamaré - RN CEP:59598-000</t>
  </si>
  <si>
    <t>GUAMARÉ - RN</t>
  </si>
  <si>
    <t>Refinaria Landulpho Alves (RLAM)</t>
  </si>
  <si>
    <t>Rodovia BA 523, KM 4 – Mataripe São Francisco do Conde - BA CEP:43900-000</t>
  </si>
  <si>
    <t>SÃO FRANCISCO DO CONDE - BA</t>
  </si>
  <si>
    <t>Refinaria Lubrificantes e Derivados do Nordeste (Lubnor)</t>
  </si>
  <si>
    <t>Av. Leite Barbosa, s/nº - Mucuripe Fortaleza - Ceará CEP:60180-420</t>
  </si>
  <si>
    <t>FORTALEZA - CE</t>
  </si>
  <si>
    <t>Refinaria Capuava (Recap)</t>
  </si>
  <si>
    <t>Av. Alberto Soares Sampaio, 2122-A Capuava – Mauá - SP</t>
  </si>
  <si>
    <t>MAUÁ - SP</t>
  </si>
  <si>
    <t>Refinaria Duque de Caxias (Reduc)</t>
  </si>
  <si>
    <t>Rodovia Washington Luiz, km 113,7 Campos Elíseos – Duque de Caxias - RJ CEP:25213-005</t>
  </si>
  <si>
    <t>DUQUE DE CAXIAS - RJ</t>
  </si>
  <si>
    <t>Refinaria Alberto Pasqualini (Refap)</t>
  </si>
  <si>
    <t>Avenida Getúlio Vargas, 11001 - Bairro Brigadeira Canoas - RS - Brasil CEP:92420-221</t>
  </si>
  <si>
    <t>CANOAS - RS</t>
  </si>
  <si>
    <t>Unidade de Industrialização do Xisto (SIX)</t>
  </si>
  <si>
    <t>Rodovia do Xisto, BR 476, km 153 São Mateus do Sul – PR CEP 83900-000</t>
  </si>
  <si>
    <t>SÃO MATEUS DO SUL - PR</t>
  </si>
  <si>
    <t>Refinaria Gabriel Passos (Regap)</t>
  </si>
  <si>
    <t>Av. Refinaria Gabriel Passos, 690 Distrito Industrial Paulo Camilo Sul Betim - MG CEP:32669-205</t>
  </si>
  <si>
    <t>BETIM - MG</t>
  </si>
  <si>
    <t>Refinaria Presidente Getúlio Vargas (Repar)</t>
  </si>
  <si>
    <t>Rodovia do Xisto, BR 476, km 16 Araucária - PR CEP:83707-440</t>
  </si>
  <si>
    <t>ARAUCÁRIA - PR</t>
  </si>
  <si>
    <t>Refinaria Presidente Bernardes (RPBC)</t>
  </si>
  <si>
    <t>Av. 9 de abril, 777 - Jardim das Indústrias Cubatão - SP CEP:11505-000</t>
  </si>
  <si>
    <t>CUBATÃO - SP</t>
  </si>
  <si>
    <t>Refinaria de Paulínia (Replan)</t>
  </si>
  <si>
    <t>Rodovia SP 332 - Km. 130 Bonfim - Paulínia – SP CEP:13140-000</t>
  </si>
  <si>
    <t>PAULÍNIA - SP</t>
  </si>
  <si>
    <t>Refinaria Henrique Lage (Revap)</t>
  </si>
  <si>
    <t>Rodovia Presidente Dutra, KM 143, S/N Bairro Jardim Diamante - São José dos Campos – SP CEP:12223-900</t>
  </si>
  <si>
    <t>SÃO JOSÉ DOS CAMPOS - SP</t>
  </si>
  <si>
    <t>SETOR DE INFLAMÁVEIS, S/N TRECHO 02 - LOTE 1.100 - GUARÁ - CEP:71225-000</t>
  </si>
  <si>
    <t>BRASÍLIA - DF</t>
  </si>
  <si>
    <t>STRATURA ASFALTOS S/A</t>
  </si>
  <si>
    <t>AVENIDA PRESIDENTE WILSON, 08  - JUNDIAÍ - CEP:75115-100</t>
  </si>
  <si>
    <t>ANÁPOLIS - GO</t>
  </si>
  <si>
    <t>DISTRIBUIDORA BRASILEIRA DE ASFALTO SA - DISBRAL</t>
  </si>
  <si>
    <t>VIA PRIMARIA 8, S/N QD-18, MODS. 24/47 - DAIAG - CEP:74980-970</t>
  </si>
  <si>
    <t>APARECIDA DE GOIANIA - GO</t>
  </si>
  <si>
    <t>INDÚSTRIA NACIONAL DE ASFALTOS LTDA.</t>
  </si>
  <si>
    <t>VIA PRIMEIRA E SEGUNDA 3, S/N.º LOTES 01 A 10 - DISTRITO AGROINDUSTRIAL - CEP:75370-000</t>
  </si>
  <si>
    <t>GOIANIRA - GO</t>
  </si>
  <si>
    <t>UBERLANDIA - MG</t>
  </si>
  <si>
    <t>'CENTRO OESTE ASFALTOS LTDA.</t>
  </si>
  <si>
    <t>TOTAL GERAL ( TRANSP + AQUISIÇÃO)</t>
  </si>
  <si>
    <t>AQUISIÇÃO DO PRODUTO</t>
  </si>
  <si>
    <t>TRANSPORTE CAP 50/70</t>
  </si>
  <si>
    <t>TRANSPORTE RR-1C</t>
  </si>
  <si>
    <t>Suporte metálico galvanizado para placa de advertência ou regulamentação - lado ou diâmetro de 0,60 m - fornecimento e implantação</t>
  </si>
  <si>
    <t>As empresas tributadas pelo Lucro Presumido pagam 0,65% de PIS e 3% de COFINS</t>
  </si>
  <si>
    <t>As empresas tributadas pelo Lucro Real pagam 1,65% de PIS e 7,60% de COFINS</t>
  </si>
  <si>
    <t>CPU-17</t>
  </si>
  <si>
    <t>CPU-18</t>
  </si>
  <si>
    <t>CPU-19</t>
  </si>
  <si>
    <t>LIGANTE BETUMINOSO</t>
  </si>
  <si>
    <t>TOTAL PRODUTO</t>
  </si>
  <si>
    <t>TOTAL GERAL</t>
  </si>
  <si>
    <t>ORIGEM
REFINARIAS / DISTRIBUIDORAS</t>
  </si>
  <si>
    <t>CUSTO POR EIXO</t>
  </si>
  <si>
    <t>Complexo Petroquímico do Rio de Janeiro (Comperj)</t>
  </si>
  <si>
    <t>Rodovia Estadual RJ-116 - Km 5,2 - Acesso A-1, s/n, Complemento Sambaetiba - Zona Urbana do 4º Distrito de Itaboraí - RJ CEP:24841-203</t>
  </si>
  <si>
    <t>CAP MODIF. C/ POLÍMERO 60/85</t>
  </si>
  <si>
    <t>RR1-C</t>
  </si>
  <si>
    <t>TRANSPORTE DE CIMENTO ASFALTICO CAP 50/70</t>
  </si>
  <si>
    <t>TRANSPORTE DE CIMENTO ASFALTICO 50/70</t>
  </si>
  <si>
    <t>TRANSPORTE DE EMULSÃO ASFÁLTICA RR-1C</t>
  </si>
  <si>
    <t>Quantitativo</t>
  </si>
  <si>
    <t>Auxiliar de topógrafo</t>
  </si>
  <si>
    <t xml:space="preserve">Estimativa % como referência de equipe técnica com encargos sociais </t>
  </si>
  <si>
    <t>ADMINISTRAÇÃO CENTRAL</t>
  </si>
  <si>
    <t>RISCOS</t>
  </si>
  <si>
    <t>SEGUROS E GARANTIAS CONTRATUAIS</t>
  </si>
  <si>
    <t>LUCRO OPERACIONAL</t>
  </si>
  <si>
    <t>ISSQN</t>
  </si>
  <si>
    <t>Contribuição Previdenciaria</t>
  </si>
  <si>
    <t>DETALHAMENTO DO BDI  - SEM DESONERAÇÃO</t>
  </si>
  <si>
    <t>Observação: O percentual de ISSQN aqui utilizado consiste apenas em um referencial médio.</t>
  </si>
  <si>
    <t xml:space="preserve"> O valor real do ISSQN a ser adotado deve ser aquele proveniente das alíquotas dos municípios situados na área de </t>
  </si>
  <si>
    <t>influência das obras.</t>
  </si>
  <si>
    <t>Palmas - TO</t>
  </si>
  <si>
    <t>CONSUMO DO MATERIAL BETUMINOSO TOTAL</t>
  </si>
  <si>
    <t>6416078</t>
  </si>
  <si>
    <t>M0028</t>
  </si>
  <si>
    <t>M0005</t>
  </si>
  <si>
    <t>M0191</t>
  </si>
  <si>
    <t>M0344</t>
  </si>
  <si>
    <t>M1103</t>
  </si>
  <si>
    <t>Areia média - Caminhão basculante 10 m³</t>
  </si>
  <si>
    <t>Brita 0 - Caminhão basculante 10 m³</t>
  </si>
  <si>
    <t>Brita 1 - Caminhão basculante 10 m³</t>
  </si>
  <si>
    <t>Cal hidratada - a granel - Caminhão silo 30 m³</t>
  </si>
  <si>
    <t>Pedrisco - Caminhão basculante 10 m³</t>
  </si>
  <si>
    <t>M0192</t>
  </si>
  <si>
    <t>Brita 2 - Caminhão basculante 10 m³</t>
  </si>
  <si>
    <t>Escavação e carga de material de jazida com escavadeira hidráulica de 1,56 m³</t>
  </si>
  <si>
    <t>Placa de regulamentação em aço D = 0,60 m - película retrorrefletiva tipo I + SI - fornecimento e implantação</t>
  </si>
  <si>
    <t>Placa em aço nº 16 galvanizado com película retrorrefletiva tipo I + SI - confecção</t>
  </si>
  <si>
    <t>Concreto fck = 20 MPa - confecção em betoneira e lançamento manual - areia e brita comerciais</t>
  </si>
  <si>
    <t>Escavação manual em material de 1ª categoria na profundidade de até 1 m</t>
  </si>
  <si>
    <t>M0030</t>
  </si>
  <si>
    <t>M0082</t>
  </si>
  <si>
    <t>M0424</t>
  </si>
  <si>
    <t>Areia média lavada - Caminhão basculante 10 m³</t>
  </si>
  <si>
    <t>Enchimento de junta de concreto com argamassa asfáltica de densidade 1.700 kg/m³ - espessura de 1 cm</t>
  </si>
  <si>
    <t>CGCIT</t>
  </si>
  <si>
    <t>DNIT</t>
  </si>
  <si>
    <t>Custo Unitário (R$)</t>
  </si>
  <si>
    <t>Base estabilizada granulometricamente com mistura solo brita (70% - 30%) na pista com material de jazida e brita comercial</t>
  </si>
  <si>
    <t>Sub-base estabilizada granulometricamente com mistura solo brita (70% - 30%) na pista com material de jazida e brita comercial</t>
  </si>
  <si>
    <t>Caiação mecanizada com fixador de cal</t>
  </si>
  <si>
    <t>Pintura de faixa com tinta acrílica - espessura de 0,4 mm</t>
  </si>
  <si>
    <t>Pintura eletrostática a pó com tinta poliéster em chapa de aço</t>
  </si>
  <si>
    <t>Placa de advertência em aço, lado de 0,60 m - película retrorrefletiva tipo I + SI - fornecimento e implantação</t>
  </si>
  <si>
    <t>Transporte com caminhão basculante de 10 m³ - rodovia em leito natural</t>
  </si>
  <si>
    <t>Transporte com caminhão basculante de 10 m³ - rodovia em revestimento primário</t>
  </si>
  <si>
    <t>Transporte com caminhão basculante de 10 m³ - rodovia pavimentada</t>
  </si>
  <si>
    <t>Transporte com caminhão carroceria de 15 t - rodovia em leito natural</t>
  </si>
  <si>
    <t>Transporte com caminhão carroceria de 15 t - rodovia em revestimento primário</t>
  </si>
  <si>
    <t>Transporte com caminhão carroceria de 15 t - rodovia pavimentada</t>
  </si>
  <si>
    <t>Canteiro de Obras e Almoxarifado</t>
  </si>
  <si>
    <t>MOMENTO DE TRANSPORTE</t>
  </si>
  <si>
    <t>AQUISIÇÃO E TRANSPORTE DO MATERIAL BETUMINOSO</t>
  </si>
  <si>
    <t>P9858</t>
  </si>
  <si>
    <t>Laboratorista</t>
  </si>
  <si>
    <t>P9833</t>
  </si>
  <si>
    <t>Auxiliar de Laboratório</t>
  </si>
  <si>
    <t>Laboratório de Solos</t>
  </si>
  <si>
    <t>AQUISIÇÃO E TRANSPORTE DE MATERIAL BETUMINOSO</t>
  </si>
  <si>
    <t>CM-30</t>
  </si>
  <si>
    <t>ASFALTOS DILUÍDOS CM-30</t>
  </si>
  <si>
    <t>Acre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</si>
  <si>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</si>
  <si>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</si>
  <si>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</si>
  <si>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</si>
  <si>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</si>
  <si>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</si>
  <si>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</si>
  <si>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</si>
  <si>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</si>
  <si>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</si>
  <si>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</si>
  <si>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</si>
  <si>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</si>
  <si>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</si>
  <si>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</si>
  <si>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</si>
  <si>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</si>
  <si>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</si>
  <si>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</si>
  <si>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</si>
  <si>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</si>
  <si>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</si>
  <si>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</si>
  <si>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</si>
  <si>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</si>
  <si>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</si>
  <si>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ASFALTOS DILUÍDOS CM-70</t>
  </si>
  <si>
    <t>ASFALTOS DILUÍDOS CR-250</t>
  </si>
  <si>
    <t>ASFALTOS DILUÍDOS CR-70</t>
  </si>
  <si>
    <t>CAP MODIFICADO POR BORRACHA DE PNEU AB22</t>
  </si>
  <si>
    <t>CAP MODIFICADO POR BORRACHA DE PNEU AB8</t>
  </si>
  <si>
    <t>CAP MODIFICADO POR POLÍMERO 55-75-E</t>
  </si>
  <si>
    <t>CAP MODIFICADO POR POLÍMERO 60-85-E</t>
  </si>
  <si>
    <t>CAP MODIFICADO POR POLÍMERO 65-90-E</t>
  </si>
  <si>
    <t>CIMENTOS ASFÁLTICOS CAP-150-200</t>
  </si>
  <si>
    <t>CIMENTOS ASFÁLTICOS CAP-30-45</t>
  </si>
  <si>
    <t>CIMENTOS ASFÁLTICOS CAP-50-70</t>
  </si>
  <si>
    <t>CIMENTOS ASFÁLTICOS CAP-85-100</t>
  </si>
  <si>
    <t>EMULSÃO ASFÁLTICA CATIÔNICA DE RUPTURA CONTROLADA PARA SERVIÇO DE LAMA ASFÁLTICA</t>
  </si>
  <si>
    <t>EMULSÃO ASFÁLTICA DE RUPTURA LENTA CATIÔNICA PARA SERVIÇO DE LAMA ASFÁLTICA</t>
  </si>
  <si>
    <t>EMULSÃO ASFÁLTICA DE RUPTURA LENTA DE CARGA NEUTRA PARA SERVIÇO DE LAMA ASFÁLTICA</t>
  </si>
  <si>
    <t>EMULSÃO ASFÁLTICA PARA SERVIÇO DE IMPRIMAÇÃO</t>
  </si>
  <si>
    <t>EMULSÕES ASF. MOD. POR POLÍMEROS RC1C-E</t>
  </si>
  <si>
    <t>EMULSÕES ASF. MOD. POR POLÍMEROS RL1C-E</t>
  </si>
  <si>
    <t>EMULSÕES ASF. MOD. POR POLÍMEROS RM1C-E</t>
  </si>
  <si>
    <t>EMULSÕES ASF. MOD. POR POLÍMEROS RR1C-E</t>
  </si>
  <si>
    <t>EMULSÕES ASF. MOD. POR POLÍMEROS RR2C-E</t>
  </si>
  <si>
    <t>EMULSÕES ASFÁLTICAS RL-1C</t>
  </si>
  <si>
    <t>EMULSÕES ASFÁLTICAS RM-1C</t>
  </si>
  <si>
    <t>EMULSÕES ASFÁLTICAS RM-2C</t>
  </si>
  <si>
    <t>EMULSÕES ASFÁLTICAS RR-1C</t>
  </si>
  <si>
    <t>EMULSÕES ASFÁLTICAS RR-2C</t>
  </si>
  <si>
    <t>CIDADE</t>
  </si>
  <si>
    <t>Por m²:</t>
  </si>
  <si>
    <t>TERRAPLANAGEM</t>
  </si>
  <si>
    <t>TERRAPLENAGEM</t>
  </si>
  <si>
    <t>DESCRIÇÃO DOS SERVIÇOS</t>
  </si>
  <si>
    <t>PREÇO DE VENDA (%)</t>
  </si>
  <si>
    <t>CUSTO DIRETO (%)</t>
  </si>
  <si>
    <t>DETALHAMENTO DO BDI DIFERENCIADO  - SEM DESONERAÇÃO</t>
  </si>
  <si>
    <t>CÓDIGO TRANSPORTE</t>
  </si>
  <si>
    <t>QUANTITATIVO TOTAL DE TRANSPORTE (tkm)</t>
  </si>
  <si>
    <t>M2158</t>
  </si>
  <si>
    <t>Transporte de cimento ou cal hidratada a granel com caminhão silo de 30 m³ - rodovia em leito natural</t>
  </si>
  <si>
    <t>Transporte de cimento ou cal hidratada a granel com caminhão silo de 30 m³ - rodovia em revestimento primário</t>
  </si>
  <si>
    <t>Transporte de cimento ou cal hidratada a granel com caminhão silo de 30 m³ - rodovia pavimentada</t>
  </si>
  <si>
    <t>D - ENSAIOS</t>
  </si>
  <si>
    <t>ÍNDICE DE PAVIMENTAÇÃO DNIT</t>
  </si>
  <si>
    <t>JÁ INCLUSAS EM "A"</t>
  </si>
  <si>
    <t>I - SOMA (A+B+C+D)</t>
  </si>
  <si>
    <t>DESPESA FINANCEIRAS</t>
  </si>
  <si>
    <t>II - CUSTOS ADMINISTRATIVOS</t>
  </si>
  <si>
    <t>Fonte da composição, valores de referência e fórmula do BDI:  Instrução Normativa N° 62/DNIT SEDE</t>
  </si>
  <si>
    <t>DMT's FLUVIAL</t>
  </si>
  <si>
    <t>CUSTO DO TRANSPORTE FLUVIAL</t>
  </si>
  <si>
    <t>CUSTO DO TRANSPORTE TOTAL</t>
  </si>
  <si>
    <t>parcela fixa da administração local 
(mão de obra)</t>
  </si>
  <si>
    <t xml:space="preserve">Discriminação </t>
  </si>
  <si>
    <t xml:space="preserve"> Quantidade </t>
  </si>
  <si>
    <t xml:space="preserve"> Custo Total (R$)</t>
  </si>
  <si>
    <t>Mão de Obra</t>
  </si>
  <si>
    <t>Gerência Técnica</t>
  </si>
  <si>
    <t>Geral</t>
  </si>
  <si>
    <t>Engenheiro chefe</t>
  </si>
  <si>
    <t>Encarregado geral</t>
  </si>
  <si>
    <t>Técnico de meio ambiente</t>
  </si>
  <si>
    <t>Motorista</t>
  </si>
  <si>
    <t>Secretária</t>
  </si>
  <si>
    <t>Subtotal do Item 1.1</t>
  </si>
  <si>
    <t>Auxiliar</t>
  </si>
  <si>
    <t>Engenheiro auxiliar</t>
  </si>
  <si>
    <t>Auxiliar técnico</t>
  </si>
  <si>
    <t>Subtotal do Item 1.2</t>
  </si>
  <si>
    <t>Gerência Administrativa</t>
  </si>
  <si>
    <t>Chefe do setor administrativo</t>
  </si>
  <si>
    <t>Encarregado administrativo</t>
  </si>
  <si>
    <t>Porteiro</t>
  </si>
  <si>
    <t>Vigia</t>
  </si>
  <si>
    <t>Subtotal do Item 1.3</t>
  </si>
  <si>
    <t>Auxiliar administrativo</t>
  </si>
  <si>
    <t>Faxineiro</t>
  </si>
  <si>
    <t>Subtotal do Item 1.4</t>
  </si>
  <si>
    <t>parcela fixa da administração local 
(veículos)</t>
  </si>
  <si>
    <t>Utilização Produtiva</t>
  </si>
  <si>
    <t>Utilização Improdutiva</t>
  </si>
  <si>
    <t>Custo Horário 
Produtivo (R$)</t>
  </si>
  <si>
    <t>Custo Horário Improdutivo (R$)</t>
  </si>
  <si>
    <t>Custo Total (R$)</t>
  </si>
  <si>
    <t>Veículos</t>
  </si>
  <si>
    <t>2.1</t>
  </si>
  <si>
    <t>E9093</t>
  </si>
  <si>
    <t>Veículo Leve 53 kw</t>
  </si>
  <si>
    <t>E9560</t>
  </si>
  <si>
    <t>Ônibus coletivo - 175 kw</t>
  </si>
  <si>
    <t>Subtotal do Item 2</t>
  </si>
  <si>
    <t>2.2</t>
  </si>
  <si>
    <t>2.3</t>
  </si>
  <si>
    <t>Total dos Veículos da Parcela Fixa</t>
  </si>
  <si>
    <t>Composição de custo da equipe de produção de terraplenagem</t>
  </si>
  <si>
    <t>Equipe de Produção de Terraplenagem</t>
  </si>
  <si>
    <t>3.1</t>
  </si>
  <si>
    <t xml:space="preserve">Encarregado de produção </t>
  </si>
  <si>
    <t>Subtotal do Item 3.1</t>
  </si>
  <si>
    <t>3.2</t>
  </si>
  <si>
    <t>Subtotal do Item 3.2</t>
  </si>
  <si>
    <t>Total da Equipe de Produção de Terraplenagem</t>
  </si>
  <si>
    <t>Composição de custo da equipe de produção de pavimentação</t>
  </si>
  <si>
    <t>Equipe de Produção de Pavimentação</t>
  </si>
  <si>
    <t>Total da Equipe de Produção de Pavimentação</t>
  </si>
  <si>
    <t>Composição de custo da equipe topografia</t>
  </si>
  <si>
    <t>Equipe de Topografia</t>
  </si>
  <si>
    <t>Topográfo</t>
  </si>
  <si>
    <t>Auxiliar de topografia</t>
  </si>
  <si>
    <t>Total da Equipe de Produção de Topografia</t>
  </si>
  <si>
    <t>Composição de custo do setor de medicina e segurança do trabalho</t>
  </si>
  <si>
    <t>Setor de Medicina e Segurança do Trabalho</t>
  </si>
  <si>
    <t>P9876</t>
  </si>
  <si>
    <t>Técnico de segurança do trabalho</t>
  </si>
  <si>
    <t>P9864</t>
  </si>
  <si>
    <t>Engenheiro de segurança do trabalho</t>
  </si>
  <si>
    <t>P9851</t>
  </si>
  <si>
    <t>Médico do trabalho</t>
  </si>
  <si>
    <t>P9951</t>
  </si>
  <si>
    <t>Médico de câmara hiperbárica</t>
  </si>
  <si>
    <t>Subtotal do Item 4</t>
  </si>
  <si>
    <t>Equipe de Frente de Serviço</t>
  </si>
  <si>
    <t>equipexmês</t>
  </si>
  <si>
    <t>P9875</t>
  </si>
  <si>
    <t>Encarregado de Turma</t>
  </si>
  <si>
    <t>P9804</t>
  </si>
  <si>
    <t>Apontador</t>
  </si>
  <si>
    <t>Subtotal do Item 5</t>
  </si>
  <si>
    <t>Produção Horária 
(und/h)</t>
  </si>
  <si>
    <t>Efs</t>
  </si>
  <si>
    <t>5.1</t>
  </si>
  <si>
    <t>Total de Equipes para Terraplenagem</t>
  </si>
  <si>
    <t>5.2</t>
  </si>
  <si>
    <t>equipe x mês</t>
  </si>
  <si>
    <t>Total de Equipes para Pavimentação</t>
  </si>
  <si>
    <t>Efsdu</t>
  </si>
  <si>
    <t>5.3</t>
  </si>
  <si>
    <t>Frentes de Serviço para Drenagem</t>
  </si>
  <si>
    <t>Total de Equipes para Drenagem</t>
  </si>
  <si>
    <t>Produção Horária (und/h)</t>
  </si>
  <si>
    <t>5.4</t>
  </si>
  <si>
    <t>Frentes de Serviço para Sinalização</t>
  </si>
  <si>
    <t>Total de Equipes para Sinalização</t>
  </si>
  <si>
    <t>manutenção do canteiro de obras e acampamentos</t>
  </si>
  <si>
    <t>Manutenção do Canteiro de Obras e Acampamentos</t>
  </si>
  <si>
    <t>6.1</t>
  </si>
  <si>
    <t>P9952</t>
  </si>
  <si>
    <t>Pedreiro</t>
  </si>
  <si>
    <t>P9954</t>
  </si>
  <si>
    <t>Servente</t>
  </si>
  <si>
    <t>P9953</t>
  </si>
  <si>
    <t>Eletricista</t>
  </si>
  <si>
    <t>Subtotal do Item 6.1</t>
  </si>
  <si>
    <t>Custo Produtivo (R$)</t>
  </si>
  <si>
    <t>6.2</t>
  </si>
  <si>
    <t>Equipamentos</t>
  </si>
  <si>
    <t>Caminhão guindauto de 6 toneladas</t>
  </si>
  <si>
    <t>h/mês</t>
  </si>
  <si>
    <t>Caminhão tanque de 8.000 litros</t>
  </si>
  <si>
    <t>Motoniveladora</t>
  </si>
  <si>
    <t>Subtotal do Item 6.2</t>
  </si>
  <si>
    <t>Total da Manutenção do Canteiro de Obras e Acampamentos</t>
  </si>
  <si>
    <t>Resumo das parcelas de administração local</t>
  </si>
  <si>
    <t>Parcela Fixa</t>
  </si>
  <si>
    <t>Subtotal do Item 1</t>
  </si>
  <si>
    <t>Parcela Vinculada</t>
  </si>
  <si>
    <t>Equipe de produção de terraplenagem</t>
  </si>
  <si>
    <t>Equipe de produção de pavimentação</t>
  </si>
  <si>
    <t>Equipe de topografia</t>
  </si>
  <si>
    <t>Equipe de medicina e segurança do trabalho</t>
  </si>
  <si>
    <t>Técnicos especializados</t>
  </si>
  <si>
    <t>Parcela Variável</t>
  </si>
  <si>
    <t>Subtotal do Item 3</t>
  </si>
  <si>
    <t>Manutenção dos Canteiros de Obras e Acampamentos</t>
  </si>
  <si>
    <t>Equipe de manutenção</t>
  </si>
  <si>
    <t>Subtotal</t>
  </si>
  <si>
    <t>Despesas Diversas</t>
  </si>
  <si>
    <t>%</t>
  </si>
  <si>
    <t>P9801</t>
  </si>
  <si>
    <t>Ajudante</t>
  </si>
  <si>
    <t>P9806</t>
  </si>
  <si>
    <t>P9807</t>
  </si>
  <si>
    <t>P9809</t>
  </si>
  <si>
    <t>P9812</t>
  </si>
  <si>
    <t>P9821</t>
  </si>
  <si>
    <t>P9822</t>
  </si>
  <si>
    <t>Pintor</t>
  </si>
  <si>
    <t>P9823</t>
  </si>
  <si>
    <t>Serralheiro</t>
  </si>
  <si>
    <t>P9824</t>
  </si>
  <si>
    <t>P9827</t>
  </si>
  <si>
    <t>P9830</t>
  </si>
  <si>
    <t>Montador</t>
  </si>
  <si>
    <t>Auxiliar de laboratório</t>
  </si>
  <si>
    <t>P9840</t>
  </si>
  <si>
    <t>P9842</t>
  </si>
  <si>
    <t>P9853</t>
  </si>
  <si>
    <t>Pré-marcador</t>
  </si>
  <si>
    <t>P9878</t>
  </si>
  <si>
    <t>P9883</t>
  </si>
  <si>
    <t>P9884</t>
  </si>
  <si>
    <t>P9893</t>
  </si>
  <si>
    <t>P9896</t>
  </si>
  <si>
    <t>P9897</t>
  </si>
  <si>
    <t>P9903</t>
  </si>
  <si>
    <t>P9946</t>
  </si>
  <si>
    <t>P9948</t>
  </si>
  <si>
    <t>P9949</t>
  </si>
  <si>
    <t>P9950</t>
  </si>
  <si>
    <t>P9955</t>
  </si>
  <si>
    <t>Balança plataforma digital à bateria, com mesa de 75 x 75 cm e capacidade de 500 kg</t>
  </si>
  <si>
    <t>E9021</t>
  </si>
  <si>
    <t>Grupo gerador - 456 kVA</t>
  </si>
  <si>
    <t>Equipamento para pintura eletrostática com cabine dupla de 7,00 kW e estufa de 80.000 kCal</t>
  </si>
  <si>
    <t>E9103</t>
  </si>
  <si>
    <t>Extrusora para meio-fio de concreto - 10,44 kW</t>
  </si>
  <si>
    <t>E9125</t>
  </si>
  <si>
    <t>E9156</t>
  </si>
  <si>
    <t>Soprador de ar costal - 2,6 kW</t>
  </si>
  <si>
    <t>E9256</t>
  </si>
  <si>
    <t>Equipamento para pintura com cal rebocável com dois bicos aplicadores e capacidade de 2.200 l</t>
  </si>
  <si>
    <t>E9515</t>
  </si>
  <si>
    <t>Escavadeira hidráulica sobre esteiras com caçamba com capacidade de 1,56 m³ - 118 kW</t>
  </si>
  <si>
    <t>Grade de 24 discos rebocável de D = 60 cm (24")</t>
  </si>
  <si>
    <t>E9540</t>
  </si>
  <si>
    <t>Trator sobre esteiras com lâmina - 127 kW</t>
  </si>
  <si>
    <t>E9545</t>
  </si>
  <si>
    <t>Vibroacabadora de asfalto sobre esteiras - 82 kW</t>
  </si>
  <si>
    <t>E9553</t>
  </si>
  <si>
    <t>E9558</t>
  </si>
  <si>
    <t>Tanque de estocagem de asfalto com capacidade de 30.000 l</t>
  </si>
  <si>
    <t>E9559</t>
  </si>
  <si>
    <t>Aquecedor de fluido térmico - 12 kW</t>
  </si>
  <si>
    <t>Furadeira de impacto de 12,5 mm - 0,80 kW</t>
  </si>
  <si>
    <t>Trator agrícola sobre pneus - 77 kW</t>
  </si>
  <si>
    <t>E9584</t>
  </si>
  <si>
    <t>Carregadeira de pneus com capacidade de 1,72 m³ - 113 kW</t>
  </si>
  <si>
    <t>Máquina de bancada universal para corte de chapa - 1,50 kW</t>
  </si>
  <si>
    <t>Máquina de bancada guilhotina - 4,00 kW</t>
  </si>
  <si>
    <t>E9681</t>
  </si>
  <si>
    <t>Rolo compactador liso tandem vibratório autopropelido de 10,4 t - 82 kW</t>
  </si>
  <si>
    <t>E9684</t>
  </si>
  <si>
    <t>Rolo compactador pé de carneiro vibratório autopropelido por pneus de 11,6 t - 82 kW</t>
  </si>
  <si>
    <t>E9689</t>
  </si>
  <si>
    <t>Usina de asfalto a quente gravimétrica com capacidade de 100/140 t/h - 260 kW</t>
  </si>
  <si>
    <t>E9753</t>
  </si>
  <si>
    <t>Grupo gerador - 23 kVA</t>
  </si>
  <si>
    <t>E9018</t>
  </si>
  <si>
    <t>E9146</t>
  </si>
  <si>
    <t>Caminhão silo com capacidade de 30 m³ - 265 kW</t>
  </si>
  <si>
    <t>E9508</t>
  </si>
  <si>
    <t>E9509</t>
  </si>
  <si>
    <t>Caminhão tanque distribuidor de asfalto com capacidade de 6.000 l - 7 kW/136 kW</t>
  </si>
  <si>
    <t>E9665</t>
  </si>
  <si>
    <t>E9666</t>
  </si>
  <si>
    <t>E9667</t>
  </si>
  <si>
    <t>MOBILIZAÇÃO/DESMOBILIZAÇÃO (MOB)</t>
  </si>
  <si>
    <t>Distância da Capital ao Canteiro:</t>
  </si>
  <si>
    <t>Velocidade média de transporte (pavim.):</t>
  </si>
  <si>
    <t>Transporte dos equipamentos</t>
  </si>
  <si>
    <t>CODIGO</t>
  </si>
  <si>
    <t>EQUIPAMENTO</t>
  </si>
  <si>
    <t>QTDE</t>
  </si>
  <si>
    <t>K</t>
  </si>
  <si>
    <t>FU</t>
  </si>
  <si>
    <t>CUSTO DO TRANSPORTE</t>
  </si>
  <si>
    <t>(R$/h)</t>
  </si>
  <si>
    <t>DESCRIÇÃO</t>
  </si>
  <si>
    <t>VALOR</t>
  </si>
  <si>
    <t>TOTAL COM BDI</t>
  </si>
  <si>
    <t>CANTEIRO DE OBRAS PARA CONSTRUÇAO RODOVIÁRIA</t>
  </si>
  <si>
    <t>Descrição dos serviços</t>
  </si>
  <si>
    <t>Tipo de container</t>
  </si>
  <si>
    <t>Preço unitário (R$)</t>
  </si>
  <si>
    <t>Total (R$)</t>
  </si>
  <si>
    <r>
      <rPr>
        <sz val="9"/>
        <color rgb="FF231F20"/>
        <rFont val="Times New Roman"/>
        <family val="1"/>
      </rPr>
      <t>und</t>
    </r>
  </si>
  <si>
    <t>TOTAL DO CANTEIRO</t>
  </si>
  <si>
    <t>TOTAL DO CANTEIRO (com BDI)</t>
  </si>
  <si>
    <t>Brita 0</t>
  </si>
  <si>
    <t>l</t>
  </si>
  <si>
    <t>Areia média</t>
  </si>
  <si>
    <t>Aditivo plastificante e retardador de pega para concreto e argamassa</t>
  </si>
  <si>
    <t>M0043</t>
  </si>
  <si>
    <t>Óleo diesel</t>
  </si>
  <si>
    <t>Areia média lavada</t>
  </si>
  <si>
    <t>Brita 1</t>
  </si>
  <si>
    <t>Brita 2</t>
  </si>
  <si>
    <t>Cal hidratada - a granel</t>
  </si>
  <si>
    <t>M0345</t>
  </si>
  <si>
    <t>Cal hidratada - saco</t>
  </si>
  <si>
    <t>Cimento Portland CP II - 32 - saco</t>
  </si>
  <si>
    <t>M0729</t>
  </si>
  <si>
    <t>Fixador de cal para pintura</t>
  </si>
  <si>
    <t>M0787</t>
  </si>
  <si>
    <t>Suporte em aço-carbono galvanizado tipo perfil C para placa de sinalização</t>
  </si>
  <si>
    <t>M0789</t>
  </si>
  <si>
    <t>Conjunto para fixação de placas em aço galvanizado composto por barra chata, abraçadeira, parafusos, porcas e arruelas</t>
  </si>
  <si>
    <t>Pedrisco</t>
  </si>
  <si>
    <t>M1367</t>
  </si>
  <si>
    <t>Chapa fina em aço galvanizado</t>
  </si>
  <si>
    <t>M1941</t>
  </si>
  <si>
    <t>Óleo tipo A1</t>
  </si>
  <si>
    <t>M1943</t>
  </si>
  <si>
    <t>Cimento asfáltico de petróleo - CAP 50/70</t>
  </si>
  <si>
    <t>M1946</t>
  </si>
  <si>
    <t>Emulsão asfáltica - RR-1C</t>
  </si>
  <si>
    <t>M2027</t>
  </si>
  <si>
    <t>Tinta à base de resina acrílica estirenada para demarcação viária</t>
  </si>
  <si>
    <t>M2034</t>
  </si>
  <si>
    <t>Solvente para tinta à base de resina acrílica</t>
  </si>
  <si>
    <t>M2037</t>
  </si>
  <si>
    <t>Microesferas refletivas de vidro tipo I-B</t>
  </si>
  <si>
    <t>M2038</t>
  </si>
  <si>
    <t>Microesferas refletivas de vidro tipo II-A</t>
  </si>
  <si>
    <t>M2044</t>
  </si>
  <si>
    <t>Tinta à base de resina acrílica emulsionada em água para pré-marcação viária</t>
  </si>
  <si>
    <t>M2092</t>
  </si>
  <si>
    <t>Emulsão asfáltica para imprimação</t>
  </si>
  <si>
    <t>Argamassa asfáltica</t>
  </si>
  <si>
    <t>M3153</t>
  </si>
  <si>
    <t>Tinta em pó à base de resina poliéster</t>
  </si>
  <si>
    <t>M3229</t>
  </si>
  <si>
    <t>Película retrorrefletiva tipo I + SI (sinal impresso com película de sobreposição tipo V)</t>
  </si>
  <si>
    <t>Mob</t>
  </si>
  <si>
    <t>Canteiro</t>
  </si>
  <si>
    <t>Adm Local</t>
  </si>
  <si>
    <t>Discriminação</t>
  </si>
  <si>
    <t>func./mês</t>
  </si>
  <si>
    <t>Und</t>
  </si>
  <si>
    <t>Quant</t>
  </si>
  <si>
    <t>Horário Produtivo (R$)</t>
  </si>
  <si>
    <t>Horário Improdutivo (R$)</t>
  </si>
  <si>
    <t>veic./mês</t>
  </si>
  <si>
    <t>3. PARCELA VARIÁVEL - EQUIPE DE CONTROLE TECNOLÓGICO</t>
  </si>
  <si>
    <t>Equipe de Controle Tecnológico</t>
  </si>
  <si>
    <t>Subtotal do Item</t>
  </si>
  <si>
    <t>Encargos Sociais</t>
  </si>
  <si>
    <t>Produtivo</t>
  </si>
  <si>
    <t>Improdutivo</t>
  </si>
  <si>
    <t>B8955</t>
  </si>
  <si>
    <t>Laboratório de asfalto</t>
  </si>
  <si>
    <t>B8957</t>
  </si>
  <si>
    <t>Laboratório de solos</t>
  </si>
  <si>
    <t>Fornecimento e instalação de placa de obra com chapa galvanizada e estrutura de madeira. af_03/2022_ps</t>
  </si>
  <si>
    <t>RESUMO DO TRANSPORTE PRINCIPAL</t>
  </si>
  <si>
    <t xml:space="preserve">CODIGO </t>
  </si>
  <si>
    <t>TKM</t>
  </si>
  <si>
    <t>DMT ATÉ 50 KM NÃO DEVE SER PAGA</t>
  </si>
  <si>
    <t>Veículo(s) da própria frota.</t>
  </si>
  <si>
    <t>VEÍCULO TRANSPORTADOR</t>
  </si>
  <si>
    <t>(R$)/km</t>
  </si>
  <si>
    <t>CUSTO TOTAL MOBILIZAÇÃO E DESMOBILIZAÇÃO</t>
  </si>
  <si>
    <t>BDI (%)</t>
  </si>
  <si>
    <t>Mobilização</t>
  </si>
  <si>
    <t>Desmobilização</t>
  </si>
  <si>
    <t>Van furgão a diesel - 93 kW</t>
  </si>
  <si>
    <t>Total da Mão de Obra da Parcela Fixa</t>
  </si>
  <si>
    <t>Parcela Variável - Composição de custo da acompanhamento das frentes de serviço de sinalização</t>
  </si>
  <si>
    <t>Parcela Variável - Composição de custo da acompanhamento das frentes de serviço de drenagem</t>
  </si>
  <si>
    <t>Parcela Variável - Composição de custo da acompanhamento das frentes de serviço de pavimentação</t>
  </si>
  <si>
    <t xml:space="preserve">Parcela Variável - Composição de custo da equipe de frente de serviço (Terraplenagem) - Somente Compactação </t>
  </si>
  <si>
    <t>Parcela Variável - Composição de custo da equipe de frente de serviço</t>
  </si>
  <si>
    <t>LABORATÓRIO DE SOLOS</t>
  </si>
  <si>
    <t>Laboratório de Solos (equipe x mês)</t>
  </si>
  <si>
    <t>Total da Equipe do Laboratório de Solos</t>
  </si>
  <si>
    <t>LABORATÓRIO DE ASFALTOS</t>
  </si>
  <si>
    <t>Total da Equipe do Laboratório de Asfaltos</t>
  </si>
  <si>
    <t>Equipes de laboratório de solos para pavimentação</t>
  </si>
  <si>
    <t>Total de equipes de Laboratório de Solos para Pavimentação</t>
  </si>
  <si>
    <t>Equipes de laboratório de Asfalto</t>
  </si>
  <si>
    <t>QE</t>
  </si>
  <si>
    <t>Els</t>
  </si>
  <si>
    <t>Ela</t>
  </si>
  <si>
    <t>Total de equipes de Laboratório de Asfaltos</t>
  </si>
  <si>
    <t>Acompanhamento da Terraplenagem</t>
  </si>
  <si>
    <t>Acompanhamento da Pavimentação</t>
  </si>
  <si>
    <t>Acompanhamento da Drenagem</t>
  </si>
  <si>
    <t>Acompanhamento da Sinalização</t>
  </si>
  <si>
    <t>Laboratório de asfaltos</t>
  </si>
  <si>
    <t xml:space="preserve">Auxiliar Técnico/Assistente de Engenharia </t>
  </si>
  <si>
    <t>SICRO e Rel.Custos Gerais</t>
  </si>
  <si>
    <t xml:space="preserve"> TOTAL</t>
  </si>
  <si>
    <t>COMPOSIÇAO PREÇO PROJETO EXECUTIVO</t>
  </si>
  <si>
    <t>MOBILIZAÇÃO/DESMOBILIZAÇÃO</t>
  </si>
  <si>
    <t>INSTALAÇÃO DE CANTEIRO</t>
  </si>
  <si>
    <t>ADMINISTRAÇÃO LOCAL DA OBRA</t>
  </si>
  <si>
    <t>Administração Local da Obra</t>
  </si>
  <si>
    <t>C.2 - VEÍCULOS (Veículo leve picape 4 x 4 com capacidade de 1,10 t - 147 kW)</t>
  </si>
  <si>
    <t>C.3 - Estação total eletrônica com alcance máximo de 3.000 m</t>
  </si>
  <si>
    <t>Composição de custo da equipe de produção de drenagem</t>
  </si>
  <si>
    <t>Composição de custo da equipe de produção de sinalização</t>
  </si>
  <si>
    <t>Equipe de produção de drenagem</t>
  </si>
  <si>
    <t>Equipe de produção de sinalização</t>
  </si>
  <si>
    <t>AQUISIÇÃO DE EAI</t>
  </si>
  <si>
    <t>TRANSPORTE DE EAI</t>
  </si>
  <si>
    <t>Transporte EAI'!</t>
  </si>
  <si>
    <t>Frentes de serviços</t>
  </si>
  <si>
    <t>Custo Mobilização (km)</t>
  </si>
  <si>
    <t>Custo Mobilização (R$/km) com BDI</t>
  </si>
  <si>
    <t>Total de Frentes</t>
  </si>
  <si>
    <t>Custo Mobilização (frentes x distancia)</t>
  </si>
  <si>
    <t>Escritório e seção técnica</t>
  </si>
  <si>
    <t>Banheiro e vestiário</t>
  </si>
  <si>
    <t>DURAÇÃO (MESES)</t>
  </si>
  <si>
    <t>kmxfrente</t>
  </si>
  <si>
    <t>frente</t>
  </si>
  <si>
    <t>INCC</t>
  </si>
  <si>
    <t>N1</t>
  </si>
  <si>
    <t>N2</t>
  </si>
  <si>
    <t>N3</t>
  </si>
  <si>
    <t>N4</t>
  </si>
  <si>
    <t>N5</t>
  </si>
  <si>
    <t>N6</t>
  </si>
  <si>
    <t>Caminhão basculante com capacidade de 10 m³ - 210 kW</t>
  </si>
  <si>
    <t>Caminhão basculante com capacidade de 14 m³ - 210 kW</t>
  </si>
  <si>
    <t>2003842</t>
  </si>
  <si>
    <t>2003947</t>
  </si>
  <si>
    <t>4011256</t>
  </si>
  <si>
    <t>4011463</t>
  </si>
  <si>
    <t>4016096</t>
  </si>
  <si>
    <t>4011352</t>
  </si>
  <si>
    <t>4011353</t>
  </si>
  <si>
    <t>4011209</t>
  </si>
  <si>
    <t>4011233</t>
  </si>
  <si>
    <t>4413942</t>
  </si>
  <si>
    <t>4805750</t>
  </si>
  <si>
    <t>4915724</t>
  </si>
  <si>
    <t>5213400</t>
  </si>
  <si>
    <t>5212552</t>
  </si>
  <si>
    <t>5213464</t>
  </si>
  <si>
    <t>5213440</t>
  </si>
  <si>
    <t>5213414</t>
  </si>
  <si>
    <t>5213863</t>
  </si>
  <si>
    <t>5502114</t>
  </si>
  <si>
    <t>5914647</t>
  </si>
  <si>
    <t>5914354</t>
  </si>
  <si>
    <t>5914363</t>
  </si>
  <si>
    <t>5914333</t>
  </si>
  <si>
    <t>5914655</t>
  </si>
  <si>
    <t>5914649</t>
  </si>
  <si>
    <t>5914359</t>
  </si>
  <si>
    <t>5914374</t>
  </si>
  <si>
    <t>5914389</t>
  </si>
  <si>
    <t>5914449</t>
  </si>
  <si>
    <t>5914464</t>
  </si>
  <si>
    <t>5914479</t>
  </si>
  <si>
    <t>5914364</t>
  </si>
  <si>
    <t>5914365</t>
  </si>
  <si>
    <t>5914366</t>
  </si>
  <si>
    <t>BDI-SERVIÇO %</t>
  </si>
  <si>
    <t>FONTE</t>
  </si>
  <si>
    <t>DISCRIMINAÇÃO</t>
  </si>
  <si>
    <t>TIPO</t>
  </si>
  <si>
    <t>SERV</t>
  </si>
  <si>
    <t>FORN</t>
  </si>
  <si>
    <t>C - MATERIAL</t>
  </si>
  <si>
    <t>2003943-A</t>
  </si>
  <si>
    <t>Meio-fio de concreto - MFC 03 moldado no local com extrusora e concreto betoneira - areia e brita comerciais</t>
  </si>
  <si>
    <t>CAMPOS BELOS</t>
  </si>
  <si>
    <t>https://www.google.com.br/maps/dir/Centro+Oeste+Asfaltos,+Setor+Inflam%C3%A1veis+Sin+1100+-+tr+2,+Bras%C3%ADlia+-+DF,+71225-000/Campos+Belos,+GO,+73840-000/@-14.4108146,-48.6812557,8z/data=!3m1!4b1!4m14!4m13!1m5!1m1!1s0x935a316dd0fb71c3:0xc43458a6c824bb12!2m2!1d-47.9782441!2d-15.7962276!1m5!1m1!1s0x93491f18c7b13639:0xd1034d7b6ba87906!2m2!1d-46.7722996!2d-13.0370837!3e0?entry=ttu</t>
  </si>
  <si>
    <t>BALIZA</t>
  </si>
  <si>
    <t>https://www.google.com.br/maps/dir/Centro+Oeste+Asfaltos,+Setor+Inflam%C3%A1veis+Sin+1100+-+tr+2,+Bras%C3%ADlia+-+DF,+71225-000/Baliza,+GO,+76250-000/@-16.065852,-51.5938521,8z/data=!3m1!4b1!4m14!4m13!1m5!1m1!1s0x935a316dd0fb71c3:0xc43458a6c824bb12!2m2!1d-47.9782441!2d-15.7962276!1m5!1m1!1s0x9365307b9d2245d1:0xdb2d6f69d7d7b0a9!2m2!1d-52.5464374!2d-16.196968!3e0?entry=ttu</t>
  </si>
  <si>
    <t>APORÉ</t>
  </si>
  <si>
    <t>https://www.google.com.br/maps/dir/Centro+Oeste+Asfaltos,+Setor+Inflam%C3%A1veis+Sin+1100+-+tr+2,+Bras%C3%ADlia+-+DF,+71225-000/Apor%C3%A9,+GO/@-17.4468739,-51.3702228,8z/data=!3m1!4b1!4m14!4m13!1m5!1m1!1s0x935a316dd0fb71c3:0xc43458a6c824bb12!2m2!1d-47.9782441!2d-15.7962276!1m5!1m1!1s0x949c5a0f2a9ba177:0x7af8cec9490b47fc!2m2!1d-51.9255012!2d-18.9660716!3e0?entry=ttu</t>
  </si>
  <si>
    <t>CRISTALINA</t>
  </si>
  <si>
    <t>https://www.google.com.br/maps/dir/SIN+Centro+Oeste+Asfaltos+-+Guar%C3%A1,+Bras%C3%ADlia+-+DF/Cristalina,+GO/@-16.2700243,-48.1207914,10z/data=!3m1!4b1!4m14!4m13!1m5!1m1!1s0x935a316dd0fb71c3:0xc43458a6c824bb12!2m2!1d-47.9782441!2d-15.7962276!1m5!1m1!1s0x93583d29b2aa9011:0x9d039879fad265bc!2m2!1d-47.6085589!2d-16.7639015!3e0?entry=ttu</t>
  </si>
  <si>
    <t>https://www.google.com.br/maps/dir/Av.+Pres.+Wilson+-+Vila+Industrial,+An%C3%A1polis+-+GO,+75115-100/Campos+Belos,+GO,+73840-000/@-14.6894847,-49.1676121,8z/data=!3m1!4b1!4m14!4m13!1m5!1m1!1s0x935ea48f1beb975b:0xeb4fbf0256937b0c!2m2!1d-48.9487569!2d-16.3407178!1m5!1m1!1s0x93491f18c7b13639:0xd1034d7b6ba87906!2m2!1d-46.7722996!2d-13.0370837!3e0?entry=ttu</t>
  </si>
  <si>
    <t>Av. Pres. Wilson - Vila Industrial, Anápolis - GO, 75115-100</t>
  </si>
  <si>
    <t>https://www.google.com.br/maps/dir/Av.+Pres.+Wilson+-+Vila+Industrial,+An%C3%A1polis+-+GO,+75115-100/Baliza,+GO,+76250-000/@-16.2307926,-52.074116,8z/data=!3m1!4b1!4m14!4m13!1m5!1m1!1s0x935ea48f1beb975b:0xeb4fbf0256937b0c!2m2!1d-48.9487569!2d-16.3407178!1m5!1m1!1s0x9365307b9d2245d1:0xdb2d6f69d7d7b0a9!2m2!1d-52.5464374!2d-16.196968!3e0?entry=ttu</t>
  </si>
  <si>
    <t>https://www.google.com.br/maps/dir/Av.+Pres.+Wilson+-+Vila+Industrial,+An%C3%A1polis+-+GO,+75115-100/Apor%C3%A9,+GO/@-17.7173876,-51.8461076,8z/data=!3m1!4b1!4m14!4m13!1m5!1m1!1s0x935ea48f1beb975b:0xeb4fbf0256937b0c!2m2!1d-48.9487569!2d-16.3407178!1m5!1m1!1s0x949c5a0f2a9ba177:0x7af8cec9490b47fc!2m2!1d-51.9255012!2d-18.9660716!3e0?entry=ttu</t>
  </si>
  <si>
    <t>https://www.google.com.br/maps/dir/Av.+Pres.+Wilson+-+Vila+Industrial,+An%C3%A1polis+-+GO,+75115-100/Cristalina,+GO/@-16.3846397,-48.6122212,10z/data=!3m1!4b1!4m14!4m13!1m5!1m1!1s0x935ea48f1beb975b:0xeb4fbf0256937b0c!2m2!1d-48.9487569!2d-16.3407178!1m5!1m1!1s0x93583d29b2aa9011:0x9d039879fad265bc!2m2!1d-47.6085589!2d-16.7639015!3e0?entry=ttu</t>
  </si>
  <si>
    <t>https://www.google.com.br/maps/dir/Grupo+Disbral+-+GO,+Via+Prim%C3%A1ria+Oito,+S%2FN+-+Daiag,+Aparecida+de+Goi%C3%A2nia+-+GO,+74993-430/Campos+Belos,+GO,+73840-000/@-14.9171518,-49.3139526,8z/data=!3m1!4b1!4m14!4m13!1m5!1m1!1s0x935ef764ffffffff:0x625ace78c18cd76!2m2!1d-49.2058789!2d-16.8044187!1m5!1m1!1s0x93491f18c7b13639:0xd1034d7b6ba87906!2m2!1d-46.7722996!2d-13.0370837!3e0?entry=ttu</t>
  </si>
  <si>
    <t>https://www.google.com.br/maps/dir/Grupo+Disbral+-+GO,+Via+Prim%C3%A1ria+Oito,+S%2FN+-+Daiag,+Aparecida+de+Goi%C3%A2nia+-+GO,+74993-430/Baliza,+GO,+76250-000/@-16.3091556,-51.5520313,9z/data=!3m1!4b1!4m14!4m13!1m5!1m1!1s0x935ef764ffffffff:0x625ace78c18cd76!2m2!1d-49.2058789!2d-16.8044187!1m5!1m1!1s0x9365307b9d2245d1:0xdb2d6f69d7d7b0a9!2m2!1d-52.5464374!2d-16.196968!3e0?entry=ttu</t>
  </si>
  <si>
    <t>https://www.google.com.br/maps/dir/Grupo+Disbral+-+GO,+Via+Prim%C3%A1ria+Oito,+S%2FN+-+Daiag,+Aparecida+de+Goi%C3%A2nia+-+GO,+74993-430/Apor%C3%A9,+GO/@-17.9037953,-51.9583361,8z/data=!3m1!4b1!4m14!4m13!1m5!1m1!1s0x935ef764ffffffff:0x625ace78c18cd76!2m2!1d-49.2058789!2d-16.8044187!1m5!1m1!1s0x949c5a0f2a9ba177:0x7af8cec9490b47fc!2m2!1d-51.9255012!2d-18.9660716!3e0?entry=ttu</t>
  </si>
  <si>
    <t>https://www.google.com.br/maps/dir/Grupo+Disbral+-+GO,+Via+Prim%C3%A1ria+Oito,+S%2FN+-+Daiag,+Aparecida+de+Goi%C3%A2nia+-+GO,+74993-430/Cristalina,+GO/@-16.713848,-49.0820341,9z/data=!3m1!4b1!4m14!4m13!1m5!1m1!1s0x935ef764ffffffff:0x625ace78c18cd76!2m2!1d-49.2058789!2d-16.8044187!1m5!1m1!1s0x93583d29b2aa9011:0x9d039879fad265bc!2m2!1d-47.6085589!2d-16.7639015!3e0?entry=ttu</t>
  </si>
  <si>
    <t>https://www.google.com.br/maps/dir/Nacional+Asfaltos,+Goianira+-+GO,+75370-000/Campos+Belos,+GO,+73840-000/@-14.8391896,-49.4118934,8z/data=!3m1!4b1!4m14!4m13!1m5!1m1!1s0x935e63b5a4f41e4f:0xba5b241b3d264990!2m2!1d-49.4089889!2d-16.5359687!1m5!1m1!1s0x93491f18c7b13639:0xd1034d7b6ba87906!2m2!1d-46.7722996!2d-13.0370837!3e0?entry=ttu</t>
  </si>
  <si>
    <t>Nacional Asfaltos, Goianira - GO, 75370-000</t>
  </si>
  <si>
    <t>https://www.google.com.br/maps/dir/Nacional+Asfaltos,+Goianira+-+GO,+75370-000/Baliza,+GO,+76250-000/@-16.5398893,-51.6489793,9z/data=!3m1!4b1!4m14!4m13!1m5!1m1!1s0x935e63b5a4f41e4f:0xba5b241b3d264990!2m2!1d-49.4089889!2d-16.5359687!1m5!1m1!1s0x9365307b9d2245d1:0xdb2d6f69d7d7b0a9!2m2!1d-52.5464374!2d-16.196968!3e0?entry=ttu</t>
  </si>
  <si>
    <t>https://www.google.com.br/maps/dir/Nacional+Asfaltos,+Goianira+-+GO,+75370-000/Apor%C3%A9,+GO/@-17.8167798,-52.0809011,8z/data=!3m1!4b1!4m14!4m13!1m5!1m1!1s0x935e63b5a4f41e4f:0xba5b241b3d264990!2m2!1d-49.4089889!2d-16.5359687!1m5!1m1!1s0x949c5a0f2a9ba177:0x7af8cec9490b47fc!2m2!1d-51.9255012!2d-18.9660716!3e0?entry=ttu</t>
  </si>
  <si>
    <t>https://www.google.com.br/maps/dir/Nacional+Asfaltos,+Goianira+-+GO,+75370-000/Cristalina,+GO/@-16.713848,-49.1646956,9z/data=!3m1!4b1!4m14!4m13!1m5!1m1!1s0x935e63b5a4f41e4f:0xba5b241b3d264990!2m2!1d-49.4089889!2d-16.5359687!1m5!1m1!1s0x93583d29b2aa9011:0x9d039879fad265bc!2m2!1d-47.6085589!2d-16.7639015!3e0?entry=ttu</t>
  </si>
  <si>
    <t>GOIÂNIA - GO</t>
  </si>
  <si>
    <t>Goiânia - GO</t>
  </si>
  <si>
    <t>Setor Inflamáveis Sin 1100 - tr 2, Brasília - DF, 71225-000</t>
  </si>
  <si>
    <t>Via Primária Oito, S/N - Daiag, Aparecida de Goiânia - GO, 74993-430</t>
  </si>
  <si>
    <t>Refinaria Abreu e Lima (RNEST), Estr. Tdr Sul - Ipojuca, PE, 55590-000</t>
  </si>
  <si>
    <t>https://www.google.com/maps/dir/Cristalina,+GO/Refinaria+Abreu+e+Lima+(RNEST)+-+Estr.+Tdr+Sul+-+Ipojuca,+PE,+55590-000/@-13.1757115,-41.3361005,6z/data=!3m1!4b1!4m14!4m13!1m5!1m1!1s0x93583d29b2aa9011:0x9d039879fad265bc!2m2!1d-47.6085589!2d-16.7639015!1m5!1m1!1s0x7aaedc79b1a416f:0xc71ea8190c01d671!2m2!1d-35.008365!2d-8.3768666!3e0?entry=ttu</t>
  </si>
  <si>
    <t>https://www.google.com/maps/dir/Apor%C3%A9,+GO/Refinaria+Abreu+e+Lima+(RNEST)+-+Estr.+Tdr+Sul+-+Ipojuca,+PE,+55590-000/@-13.590381,-43.5307634,5z/data=!3m1!4b1!4m14!4m13!1m5!1m1!1s0x949c5a0f2a9ba177:0x7af8cec9490b47fc!2m2!1d-51.9255012!2d-18.9660716!1m5!1m1!1s0x7aaedc79b1a416f:0xc71ea8190c01d671!2m2!1d-35.008365!2d-8.3768666!3e0?entry=ttu</t>
  </si>
  <si>
    <t>https://www.google.com/maps/dir/Baliza,+GO/Refinaria+Abreu+e+Lima+(RNEST)+-+Estr.+Tdr+Sul+-+Ipojuca,+PE,+55590-000/@-12.1330267,-43.758758,5z/data=!3m1!4b1!4m14!4m13!1m5!1m1!1s0x9365307b9d2245d1:0xdb2d6f69d7d7b0a9!2m2!1d-52.5464374!2d-16.196968!1m5!1m1!1s0x7aaedc79b1a416f:0xc71ea8190c01d671!2m2!1d-35.008365!2d-8.3768666!3e0?entry=ttu</t>
  </si>
  <si>
    <t>https://www.google.com/maps/dir/Campos+Belos,+GO/Refinaria+Abreu+e+Lima+(RNEST)+-+Estr.+Tdr+Sul+-+Ipojuca,+PE,+55590-000/@-11.3006702,-40.9107272,6z/data=!3m1!4b1!4m14!4m13!1m5!1m1!1s0x93491f18c7b13639:0xd1034d7b6ba87906!2m2!1d-46.7722996!2d-13.0370837!1m5!1m1!1s0x7aaedc79b1a416f:0xc71ea8190c01d671!2m2!1d-35.008365!2d-8.3768666!3e0?entry=ttu</t>
  </si>
  <si>
    <t>https://www.google.com/maps/dir/Campos+Belos,+GO/Refinaria+Potiguar+Clara+Camar%C3%A3o,+Guamar%C3%A9+-+RN/@-9.085041,-41.578211,6z/data=!3m1!4b1!4m14!4m13!1m5!1m1!1s0x93491f18c7b13639:0xd1034d7b6ba87906!2m2!1d-46.7722996!2d-13.0370837!1m5!1m1!1s0x7b6cd8cd83ff277:0x8a503718d7952713!2m2!1d-36.3843455!2d-5.1331826!3e0?entry=ttu</t>
  </si>
  <si>
    <t>Refinaria Potiguar Clara Camarão, Guamaré - RN, 59598-000</t>
  </si>
  <si>
    <t>https://www.google.com/maps/dir/Baliza,+GO/Ativo+Industrial+de+Guamar%C3%A9+-+3R+Petroleum,+Rodovia+RN-221,+Km+25,+s%2Fn+-+Zona+Rural,+Guamar%C3%A9+-+RN,+59598-000/@-10.6619115,-44.4751774,5z/data=!3m1!4b1!4m14!4m13!1m5!1m1!1s0x9365307b9d2245d1:0xdb2d6f69d7d7b0a9!2m2!1d-52.5464374!2d-16.196968!1m5!1m1!1s0x7b6cc59a224ad01:0x63b9407722aa2dd3!2m2!1d-36.3803785!2d-5.1276997!3e0?entry=ttu</t>
  </si>
  <si>
    <t>https://www.google.com/maps/dir/Apor%C3%A9,+GO/Ativo+Industrial+de+Guamar%C3%A9+-+3R+Petroleum,+Rodovia+RN-221,+Km+25,+s%2Fn+-+Zona+Rural,+Guamar%C3%A9+-+RN,+59598-000/@-12.1192659,-44.2471829,5z/data=!3m1!4b1!4m14!4m13!1m5!1m1!1s0x949c5a0f2a9ba177:0x7af8cec9490b47fc!2m2!1d-51.9255012!2d-18.9660716!1m5!1m1!1s0x7b6cc59a224ad01:0x63b9407722aa2dd3!2m2!1d-36.3803785!2d-5.1276997!3e0?entry=ttu</t>
  </si>
  <si>
    <t>https://www.google.com/maps/dir/Cristalina,+GO/Ativo+Industrial+de+Guamar%C3%A9+-+3R+Petroleum,+Rodovia+RN-221,+Km+25,+s%2Fn+-+Zona+Rural,+Guamar%C3%A9+-+RN,+59598-000/@-11.5689754,-42.0176714,6z/data=!3m1!4b1!4m14!4m13!1m5!1m1!1s0x93583d29b2aa9011:0x9d039879fad265bc!2m2!1d-47.6085589!2d-16.7639015!1m5!1m1!1s0x7b6cc59a224ad01:0x63b9407722aa2dd3!2m2!1d-36.3803785!2d-5.1276997!3e0?entry=ttu</t>
  </si>
  <si>
    <t>https://www.google.com/maps/dir/Cristalina,+GO/Refinaria+de+Mataripe,+BA-523,+KM+4+-+Mataripe,+S%C3%A3o+Francisco+do+Conde+-+BA,+43900-000/@-15.0179209,-43.1006939,6z/data=!3m1!4b1!4m14!4m13!1m5!1m1!1s0x93583d29b2aa9011:0x9d039879fad265bc!2m2!1d-47.6085589!2d-16.7639015!1m5!1m1!1s0x71673476bc054c1:0x62b159ead34aeefa!2m2!1d-38.5666059!2d-12.7048976!3e0?entry=ttu</t>
  </si>
  <si>
    <t>Refinaria de Mataripe, BA-523, KM 4 - Mataripe, São Francisco do Conde - BA, 43900-000</t>
  </si>
  <si>
    <t>https://www.google.com/maps/dir/Campos+Belos,+GO/Refinaria+de+Mataripe,+BA-523,+KM+4+-+Mataripe,+S%C3%A3o+Francisco+do+Conde+-+BA,+43900-000/@-13.1428796,-42.6753207,6z/data=!3m1!4b1!4m14!4m13!1m5!1m1!1s0x93491f18c7b13639:0xd1034d7b6ba87906!2m2!1d-46.7722996!2d-13.0370837!1m5!1m1!1s0x71673476bc054c1:0x62b159ead34aeefa!2m2!1d-38.5666059!2d-12.7048976!3e0?entry=ttu</t>
  </si>
  <si>
    <t>https://www.google.com/maps/dir/Baliza,+GO/Refinaria+de+Mataripe,+BA-523,+KM+4+-+Mataripe,+S%C3%A3o+Francisco+do+Conde+-+BA,+43900-000/@-14.3424119,-45.5582,6z/data=!3m1!4b1!4m14!4m13!1m5!1m1!1s0x9365307b9d2245d1:0xdb2d6f69d7d7b0a9!2m2!1d-52.5464374!2d-16.196968!1m5!1m1!1s0x71673476bc054c1:0x62b159ead34aeefa!2m2!1d-38.5666059!2d-12.7048976!3e0?entry=ttu</t>
  </si>
  <si>
    <t>https://www.google.com/maps/dir/Apor%C3%A9,+GO/Refinaria+de+Mataripe,+BA-523,+KM+4+-+Mataripe,+S%C3%A3o+Francisco+do+Conde+-+BA,+43900-000/@-15.5682114,-45.3302054,6z/data=!3m1!4b1!4m14!4m13!1m5!1m1!1s0x949c5a0f2a9ba177:0x7af8cec9490b47fc!2m2!1d-51.9255012!2d-18.9660716!1m5!1m1!1s0x71673476bc054c1:0x62b159ead34aeefa!2m2!1d-38.5666059!2d-12.7048976!3e0?entry=ttu</t>
  </si>
  <si>
    <t>https://www.google.com/maps/dir/Campos+Belos,+GO/Petrobras+LUBNOR+-+Refinaria+Lubrificantes+e+Derivados+do+Nordeste,+Av.+Leite+Barbosa,+625+-+Cais+do+Porto,+Fortaleza+-+CE,+60180-420/@-8.3759586,-42.6221531,6z/data=!3m1!4b1!4m14!4m13!1m5!1m1!1s0x93491f18c7b13639:0xd1034d7b6ba87906!2m2!1d-46.7722996!2d-13.0370837!1m5!1m1!1s0x7c747ef4bb6608f:0xd4471b4e3287641f!2m2!1d-38.4720975!2d-3.7145839!3e0?entry=ttu</t>
  </si>
  <si>
    <t>https://www.google.com/maps/dir/Baliza,+GO/Petrobras+LUBNOR+-+Refinaria+Lubrificantes+e+Derivados+do+Nordeste,+Av.+Leite+Barbosa,+625+-+Cais+do+Porto,+Fortaleza+-+CE,+60180-420/@-9.8059185,-45.5257691,6z/data=!3m1!4b1!4m14!4m13!1m5!1m1!1s0x9365307b9d2245d1:0xdb2d6f69d7d7b0a9!2m2!1d-52.5464374!2d-16.196968!1m5!1m1!1s0x7c747ef4bb6608f:0xd4471b4e3287641f!2m2!1d-38.4720975!2d-3.7145839!3e0?entry=ttu</t>
  </si>
  <si>
    <t>https://www.google.com/maps/dir/Apor%C3%A9,+GO/Petrobras+LUBNOR+-+Refinaria+Lubrificantes+e+Derivados+do+Nordeste,+Av.+Leite+Barbosa,+625+-+Cais+do+Porto,+Fortaleza+-+CE,+60180-420/@-11.4127736,-45.2977746,5z/data=!3m1!4b1!4m14!4m13!1m5!1m1!1s0x949c5a0f2a9ba177:0x7af8cec9490b47fc!2m2!1d-51.9255012!2d-18.9660716!1m5!1m1!1s0x7c747ef4bb6608f:0xd4471b4e3287641f!2m2!1d-38.4720975!2d-3.7145839!3e0?entry=ttu</t>
  </si>
  <si>
    <t>https://www.google.com/maps/dir/73850-000,+Cristalina+-+GO/Petrobras+LUBNOR+-+Refinaria+Lubrificantes+e+Derivados+do+Nordeste,+Av.+Leite+Barbosa,+625+-+Cais+do+Porto,+Fortaleza+-+CE,+60180-420/@-10.2312232,-43.068263,6z/data=!3m1!4b1!4m14!4m13!1m5!1m1!1s0x9358232814cccd31:0x4410004d262418fd!2m2!1d-47.5275422!2d-16.7073638!1m5!1m1!1s0x7c747ef4bb6608f:0xd4471b4e3287641f!2m2!1d-38.4720975!2d-3.7145839!3e0?entry=ttu</t>
  </si>
  <si>
    <t>Petrobras LUBNOR - Refinaria Lubrificantes e Derivados do Nordeste, Av. Leite Barbosa, 625 - Cais do Porto, Fortaleza - CE, 60180-420</t>
  </si>
  <si>
    <t>Refinaria de Capuava - RECAP (Petrobras), Av. Alberto Soares Sampaio, 2122-A - RP5 (Regiões de Planejamento), Mauá - SP, 09330-705</t>
  </si>
  <si>
    <t>https://www.google.com/maps/dir/Campos+Belos,+GO/Refinaria+de+Capuava+-+RECAP+(Petrobras),+Av.+Alberto+Soares+Sampaio,+2122-A+-+RP5+(Regi%C3%B5es+de+Planejamento),+Mau%C3%A1+-+SP,+09330-705/@-18.3488319,-46.6791227,6z/data=!3m1!4b1!4m14!4m13!1m5!1m1!1s0x93491f18c7b13639:0xd1034d7b6ba87906!2m2!1d-46.7722996!2d-13.0370837!1m5!1m1!1s0x94ce69a8e7efefa9:0x7030a56af95ebda8!2m2!1d-46.4813114!2d-23.6566021!3e0?entry=ttu</t>
  </si>
  <si>
    <t>https://www.google.com/maps/dir/Baliza,+GO,+76250-000/Refinaria+de+Capuava+-+RECAP+(Petrobras),+Av.+Alberto+Soares+Sampaio,+2122-A+-+RP5+(Regi%C3%B5es+de+Planejamento),+Mau%C3%A1+-+SP,+09330-705/@-19.8998558,-49.4932135,6z/data=!3m1!4b1!4m14!4m13!1m5!1m1!1s0x9365307b9d2245d1:0xdb2d6f69d7d7b0a9!2m2!1d-52.5464374!2d-16.196968!1m5!1m1!1s0x94ce69a8e7efefa9:0x7030a56af95ebda8!2m2!1d-46.4813114!2d-23.6566021!3e0?entry=ttu</t>
  </si>
  <si>
    <t>https://www.google.com/maps/dir/Apor%C3%A9,+GO/Refinaria+de+Capuava+-+RECAP+(Petrobras),+Av.+Alberto+Soares+Sampaio,+2122-A+-+RP5+(Regi%C3%B5es+de+Planejamento),+Mau%C3%A1+-+SP,+09330-705/@-21.3865789,-49.1827543,7z/data=!3m1!4b1!4m14!4m13!1m5!1m1!1s0x949c5a0f2a9ba177:0x7af8cec9490b47fc!2m2!1d-51.9255012!2d-18.9660716!1m5!1m1!1s0x94ce69a8e7efefa9:0x7030a56af95ebda8!2m2!1d-46.4813114!2d-23.6566021!3e0?entry=ttu</t>
  </si>
  <si>
    <t>https://www.google.com/maps/dir/73850-000,+Cristalina+-+GO/Refinaria+de+Capuava+-+RECAP+(Petrobras)+-+Avenida+Alberto+Soares+Sampaio+-+RP5+(Regi%C3%B5es+de+Planejamento),+Mau%C3%A1+-+SP/@-20.2532073,-47.5232856,6z/data=!3m1!4b1!4m14!4m13!1m5!1m1!1s0x9358232814cccd31:0x4410004d262418fd!2m2!1d-47.5275422!2d-16.7073638!1m5!1m1!1s0x94ce69a8e7efefa9:0x7030a56af95ebda8!2m2!1d-46.4813114!2d-23.6566021!3e0?entry=ttu</t>
  </si>
  <si>
    <t>Refinaria Duque de Caxias Reduc, 7PHJ+QF - 7 s/n, 113, Rod. Washington Luiz - Campos Elíseos, Duque de Caxias - RJ, 25265-008</t>
  </si>
  <si>
    <t>https://www.google.com/maps/dir/Campos+Belos,+GO/Refinaria+Duque+de+Caxias+Reduc,+7PHJ%2BQF+-+7+s%2Fn,+113,+Rod.+Washington+Luiz+-+Campos+El%C3%ADseos,+Duque+de+Caxias+-+RJ,+25265-008/@-17.8787028,-45.3691274,6z/data=!3m1!4b1!4m14!4m13!1m5!1m1!1s0x93491f18c7b13639:0xd1034d7b6ba87906!2m2!1d-46.7722996!2d-13.0370837!1m5!1m1!1s0x99731975ffd53d:0xb46f8e0b1a9fbeb4!2m2!1d-43.2699868!2d-22.7204753!3e0?entry=ttu</t>
  </si>
  <si>
    <t>https://www.google.com/maps/dir/Baliza,+GO,+76250-000/Refinaria+Duque+de+Caxias+Reduc,+7PHJ%2BQF+-+7+s%2Fn,+113,+Rod.+Washington+Luiz+-+Campos+El%C3%ADseos,+Duque+de+Caxias+-+RJ,+25265-008/@-19.7240654,-47.8100914,6z/data=!3m1!4b1!4m14!4m13!1m5!1m1!1s0x9365307b9d2245d1:0xdb2d6f69d7d7b0a9!2m2!1d-52.5464374!2d-16.196968!1m5!1m1!1s0x99731975ffd53d:0xb46f8e0b1a9fbeb4!2m2!1d-43.2699868!2d-22.7204753!3e0?entry=ttu</t>
  </si>
  <si>
    <t>https://www.google.com/maps/dir/73850-000,+Cristalina+-+GO/Refinaria+Duque+de+Caxias+Reduc+-+Rod.+Washington+Luiz+-+Campos+El%C3%ADseos,+Duque+de+Caxias+-+RJ/@-19.7095391,-45.3414663,7z/data=!3m1!4b1!4m14!4m13!1m5!1m1!1s0x9358232814cccd31:0x4410004d262418fd!2m2!1d-47.5275422!2d-16.7073638!1m5!1m1!1s0x99731975ffd53d:0xb46f8e0b1a9fbeb4!2m2!1d-43.2699868!2d-22.7204753!3e0?entry=ttu</t>
  </si>
  <si>
    <t>REFAP PETROBRAS - Refinaria Alberto Pasqualini, Av. Getúlio Vargas, 11001 - Brigadeira, Canoas - RS, 92420-221</t>
  </si>
  <si>
    <t>https://www.google.com/maps/dir/Campos+Belos,+GO/REFAP+PETROBRAS+-+Refinaria+Alberto+Pasqualini,+Av.+Get%C3%BAlio+Vargas,+11001+-+Brigadeira,+Canoas+-+RS,+92420-221/@-21.5030956,-49.059017,5z/data=!3m1!4b1!4m14!4m13!1m5!1m1!1s0x93491f18c7b13639:0xd1034d7b6ba87906!2m2!1d-46.7722996!2d-13.0370837!1m5!1m1!1s0x95196562136e18b1:0x2b67b64f606e7ad4!2m2!1d-51.1776558!2d-29.8698426!3e0?entry=ttu</t>
  </si>
  <si>
    <t>https://www.google.com/maps/dir/Baliza,+GO,+76250-000/REFAP+PETROBRAS+-+Refinaria+Alberto+Pasqualini,+Av.+Get%C3%BAlio+Vargas,+11001+-+Brigadeira,+Canoas+-+RS,+92420-221/@-23.0541195,-50.6054736,5z/data=!3m1!4b1!4m14!4m13!1m5!1m1!1s0x9365307b9d2245d1:0xdb2d6f69d7d7b0a9!2m2!1d-52.5464374!2d-16.196968!1m5!1m1!1s0x95196562136e18b1:0x2b67b64f606e7ad4!2m2!1d-51.1776558!2d-29.8698426!3e0?entry=ttu</t>
  </si>
  <si>
    <t>https://www.google.com/maps/dir/Apor%C3%A9,+GO/REFAP+PETROBRAS+-+Refinaria+Alberto+Pasqualini,+Av.+Get%C3%BAlio+Vargas,+11001+-+Brigadeira,+Canoas+-+RS,+92420-221/@-24.4673036,-50.6054735,6z/data=!3m1!4b1!4m14!4m13!1m5!1m1!1s0x949c5a0f2a9ba177:0x7af8cec9490b47fc!2m2!1d-51.9255012!2d-18.9660716!1m5!1m1!1s0x95196562136e18b1:0x2b67b64f606e7ad4!2m2!1d-51.1776558!2d-29.8698426!3e0?entry=ttu</t>
  </si>
  <si>
    <t>https://www.google.com/maps/dir/73850-000,+Cristalina+-+GO/REFAP+PETROBRAS+-+Refinaria+Alberto+Pasqualini+-+Avenida+Get%C3%BAlio+Vargas+-+Brigadeira,+Canoas+-+RS/@-27.2661031,-58.6906687,5z/data=!4m14!4m13!1m5!1m1!1s0x9358232814cccd31:0x4410004d262418fd!2m2!1d-47.5275422!2d-16.7073638!1m5!1m1!1s0x95196562136e18b1:0x2b67b64f606e7ad4!2m2!1d-51.1776558!2d-29.8698426!3e0?entry=ttu</t>
  </si>
  <si>
    <t>PX Energy, R. Manoel Cunha Bitencourt - São Mateus do Sul, PR, 83900-000</t>
  </si>
  <si>
    <t>https://www.google.com/maps/dir/Campos+Belos,+GO/PX+Energy,+R.+Manoel+Cunha+Bitencourt+-+S%C3%A3o+Mateus+do+Sul,+PR,+83900-000/@-19.4503474,-48.7000418,6z/data=!3m1!4b1!4m14!4m13!1m5!1m1!1s0x93491f18c7b13639:0xd1034d7b6ba87906!2m2!1d-46.7722996!2d-13.0370837!1m5!1m1!1s0x94e7a32c0ce95f33:0x39bc37ce252e84d1!2m2!1d-50.3966776!2d-25.8611641!3e0?entry=ttu</t>
  </si>
  <si>
    <t>https://www.google.com/maps/dir/Baliza,+GO,+76250-000/PX+Energy,+R.+Manoel+Cunha+Bitencourt+-+S%C3%A3o+Mateus+do+Sul,+PR,+83900-000/@-21.0013713,-51.4728258,6z/data=!3m1!4b1!4m14!4m13!1m5!1m1!1s0x9365307b9d2245d1:0xdb2d6f69d7d7b0a9!2m2!1d-52.5464374!2d-16.196968!1m5!1m1!1s0x94e7a32c0ce95f33:0x39bc37ce252e84d1!2m2!1d-50.3966776!2d-25.8611641!3e0?entry=ttu</t>
  </si>
  <si>
    <t>https://www.google.com/maps/dir/Apor%C3%A9,+GO/PX+Energy,+R.+Manoel+Cunha+Bitencourt+-+S%C3%A3o+Mateus+do+Sul,+PR,+83900-000/@-22.4132889,-51.0035095,6z/data=!3m1!4b1!4m14!4m13!1m5!1m1!1s0x949c5a0f2a9ba177:0x7af8cec9490b47fc!2m2!1d-51.9255012!2d-18.9660716!1m5!1m1!1s0x94e7a32c0ce95f33:0x39bc37ce252e84d1!2m2!1d-50.3966776!2d-25.8611641!3e0?entry=ttu</t>
  </si>
  <si>
    <t>https://www.google.com/maps/dir/73850-000,+Cristalina+-+GO/PX+Energy,+R.+Manoel+Cunha+Bitencourt+-+S%C3%A3o+Mateus+do+Sul,+PR,+83900-000/@-21.2811838,-49.0910501,6z/data=!3m1!4b1!4m14!4m13!1m5!1m1!1s0x9358232814cccd31:0x4410004d262418fd!2m2!1d-47.5275422!2d-16.7073638!1m5!1m1!1s0x94e7a32c0ce95f33:0x39bc37ce252e84d1!2m2!1d-50.3966776!2d-25.8611641!3e0?entry=ttu</t>
  </si>
  <si>
    <t>Refinaria Gabriel Passos (REGAP), Av. Refinaria Gabriel Passos, 690 - Distrito Industrial Paulo Camilo Sul, Betim - MG, 32669-200</t>
  </si>
  <si>
    <t>https://www.google.com/maps/dir/Campos+Belos,+GO/Refinaria+Gabriel+Passos+(REGAP),+Av.+Refinaria+Gabriel+Passos,+690+-+Distrito+Industrial+Paulo+Camilo+Sul,+Betim+-+MG,+32669-200/@-16.5134703,-45.8564767,6z/data=!3m1!4b1!4m14!4m13!1m5!1m1!1s0x93491f18c7b13639:0xd1034d7b6ba87906!2m2!1d-46.7722996!2d-13.0370837!1m5!1m1!1s0xa6c09c0ff9a22d:0xd8faa143adc63fb9!2m2!1d-44.0948753!2d-19.9637042!3e0?entry=ttu</t>
  </si>
  <si>
    <t>https://www.google.com/maps/dir/Baliza,+GO,+76250-000/Refinaria+Gabriel+Passos+(REGAP),+Av.+Refinaria+Gabriel+Passos,+690+-+Distrito+Industrial+Paulo+Camilo+Sul,+Betim+-+MG,+32669-200/@-18.0644942,-48.3197718,6z/data=!3m1!4b1!4m14!4m13!1m5!1m1!1s0x9365307b9d2245d1:0xdb2d6f69d7d7b0a9!2m2!1d-52.5464374!2d-16.196968!1m5!1m1!1s0xa6c09c0ff9a22d:0xd8faa143adc63fb9!2m2!1d-44.0948753!2d-19.9637042!3e0?entry=ttu</t>
  </si>
  <si>
    <t>https://www.google.com/maps/dir/Apor%C3%A9,+GO/Refinaria+Gabriel+Passos+(REGAP),+Av.+Refinaria+Gabriel+Passos,+690+-+Distrito+Industrial+Paulo+Camilo+Sul,+Betim+-+MG,+32669-200/@-19.1912942,-48.0093126,6z/data=!3m1!4b1!4m14!4m13!1m5!1m1!1s0x949c5a0f2a9ba177:0x7af8cec9490b47fc!2m2!1d-51.9255012!2d-18.9660716!1m5!1m1!1s0xa6c09c0ff9a22d:0xd8faa143adc63fb9!2m2!1d-44.0948753!2d-19.9637042!3e0?entry=ttu</t>
  </si>
  <si>
    <t>https://www.google.com/maps/dir/73850-000,+Cristalina+-+GO/Refinaria+Gabriel+Passos+(REGAP)+-+Avenida+Refinaria+Gabriel+Passos+-+Distrito+Industrial+Paulo+Camilo+Sul,+Betim+-+MG/@-18.3443066,-45.8288156,8z/data=!3m1!4b1!4m14!4m13!1m5!1m1!1s0x9358232814cccd31:0x4410004d262418fd!2m2!1d-47.5275422!2d-16.7073638!1m5!1m1!1s0xa6c09c0ff9a22d:0xd8faa143adc63fb9!2m2!1d-44.0948753!2d-19.9637042!3e0?entry=ttu</t>
  </si>
  <si>
    <t>Refinaria Presidente Getúlio Vargas - Petrobras, BR-476, Rod. do Xisto, KM 16 - São Thomáz, Araucária - PR, 83707-440</t>
  </si>
  <si>
    <t>https://www.google.com/maps/dir/Campos+Belos,+GO/Refinaria+Presidente+Get%C3%BAlio+Vargas+-+Petrobras,+BR-476,+Rod.+do+Xisto,+KM+16+-+S%C3%A3o+Thom%C3%A1z,+Arauc%C3%A1ria+-+PR,+83707-440/@-19.3049546,-48.6551064,6z/data=!3m1!4b1!4m14!4m13!1m5!1m1!1s0x93491f18c7b13639:0xd1034d7b6ba87906!2m2!1d-46.7722996!2d-13.0370837!1m5!1m1!1s0x94dd03c6853d09e1:0x3551e8f1e8dd732b!2m2!1d-49.3694113!2d-25.565838!3e0?entry=ttu</t>
  </si>
  <si>
    <t>https://www.google.com/maps/dir/Baliza,+GO,+76250-000/Refinaria+Presidente+Get%C3%BAlio+Vargas+-+Petrobras,+BR-476,+Rod.+do+Xisto,+KM+16+-+S%C3%A3o+Thom%C3%A1z,+Arauc%C3%A1ria+-+PR,+83707-440/@-20.8559784,-50.9293197,6z/data=!3m1!4b1!4m14!4m13!1m5!1m1!1s0x9365307b9d2245d1:0xdb2d6f69d7d7b0a9!2m2!1d-52.5464374!2d-16.196968!1m5!1m1!1s0x94dd03c6853d09e1:0x3551e8f1e8dd732b!2m2!1d-49.3694113!2d-25.565838!3e0?entry=ttu</t>
  </si>
  <si>
    <t>https://www.google.com/maps/dir/Apor%C3%A9,+GO/Refinaria+Presidente+Get%C3%BAlio+Vargas+-+Petrobras,+BR-476,+Rod.+do+Xisto,+KM+16+-+S%C3%A3o+Thom%C3%A1z,+Arauc%C3%A1ria+-+PR,+83707-440/@-22.2691625,-50.6316415,6z/data=!3m1!4b1!4m14!4m13!1m5!1m1!1s0x949c5a0f2a9ba177:0x7af8cec9490b47fc!2m2!1d-51.9255012!2d-18.9660716!1m5!1m1!1s0x94dd03c6853d09e1:0x3551e8f1e8dd732b!2m2!1d-49.3694113!2d-25.565838!3e0?entry=ttu</t>
  </si>
  <si>
    <t>https://www.google.com/maps/dir/73850-000,+Cristalina+-+GO/Refinaria+Presidente+Get%C3%BAlio+Vargas+-+Petrobras+-+Rodovia+do+Xisto+-+S%C3%A3o+Thom%C3%A1z,+Arauc%C3%A1ria+-+PR/@-21.1357909,-48.5070483,6z/data=!3m1!4b1!4m14!4m13!1m5!1m1!1s0x9358232814cccd31:0x4410004d262418fd!2m2!1d-47.5275422!2d-16.7073638!1m5!1m1!1s0x94dd03c6853d09e1:0x3551e8f1e8dd732b!2m2!1d-49.3694113!2d-25.565838!3e0?entry=ttu</t>
  </si>
  <si>
    <t>Refinaria Presidente Bernardes (RPBC), Avenida 9 de Abril 777 Jardim das Industria - Centro, Cubatão - SP, 11510-002</t>
  </si>
  <si>
    <t>https://www.google.com/maps/dir/Campos+Belos,+GO/Refinaria+Presidente+Bernardes+-+RPBC+(CEAD+-+Centro+Administrativo),+Av.+9+de+Abril,+777+-+CENTRO,+Cubat%C3%A3o+-+SP,+11510-002/@-18.4827573,-47.3458221,6z/data=!3m1!4b1!4m14!4m13!1m5!1m1!1s0x93491f18c7b13639:0xd1034d7b6ba87906!2m2!1d-46.7722996!2d-13.0370837!1m5!1m1!1s0x94ce10c70b8bfc1d:0x3acab380602ab340!2m2!1d-46.4268269!2d-23.874568!3e0?entry=ttu</t>
  </si>
  <si>
    <t>https://www.google.com/maps/dir/Baliza,+GO,+76250-000/Refinaria+Presidente+Bernardes+-+RPBC+(CEAD+-+Centro+Administrativo),+Av.+9+de+Abril,+777+-+CENTRO,+Cubat%C3%A3o+-+SP,+11510-002/@-20.0337811,-49.4856937,6z/data=!3m1!4b1!4m14!4m13!1m5!1m1!1s0x9365307b9d2245d1:0xdb2d6f69d7d7b0a9!2m2!1d-52.5464374!2d-16.196968!1m5!1m1!1s0x94ce10c70b8bfc1d:0x3acab380602ab340!2m2!1d-46.4268269!2d-23.874568!3e0?entry=ttu</t>
  </si>
  <si>
    <t>https://www.google.com/maps/dir/Apor%C3%A9,+GO/Refinaria+Presidente+Bernardes+-+RPBC+(CEAD+-+Centro+Administrativo),+Av.+9+de+Abril,+777+-+CENTRO,+Cubat%C3%A3o+-+SP,+11510-002/@-21.4469652,-49.1752345,7z/data=!3m1!4b1!4m14!4m13!1m5!1m1!1s0x949c5a0f2a9ba177:0x7af8cec9490b47fc!2m2!1d-51.9255012!2d-18.9660716!1m5!1m1!1s0x94ce10c70b8bfc1d:0x3acab380602ab340!2m2!1d-46.4268269!2d-23.874568!3e0?entry=ttu</t>
  </si>
  <si>
    <t>https://www.google.com/maps/dir/73850-000,+Cristalina+-+GO/Refinaria+Presidente+Bernardes+(RPBC)+-+Centro,+Cubat%C3%A3o+-+SP/@-20.3135936,-47.5157658,6z/data=!3m1!4b1!4m14!4m13!1m5!1m1!1s0x9358232814cccd31:0x4410004d262418fd!2m2!1d-47.5275422!2d-16.7073638!1m5!1m1!1s0x94ce10cf56ca87b9:0x3934f50e2ed0db60!2m2!1d-46.4352226!2d-23.8730106!3e0?entry=ttu</t>
  </si>
  <si>
    <t>REPLAN - Refinaria Planalto de Paulínia, Rod. SP-332 Km 130 s/n - Bonfim, Paulínia - SP, 13140-000</t>
  </si>
  <si>
    <t>https://www.google.com/maps/dir/Campos+Belos,+GO/REPLAN+-+Refinaria+Planalto+de+Paul%C3%ADnia,+Rod.+SP-332+Km+130+s%2Fn+-+Bonfim,+Paul%C3%ADnia+-+SP,+13140-000/@-17.917217,-47.3070136,6z/data=!3m1!4b1!4m14!4m13!1m5!1m1!1s0x93491f18c7b13639:0xd1034d7b6ba87906!2m2!1d-46.7722996!2d-13.0370837!1m5!1m1!1s0x94c8952cd73a6167:0x7453c16040059447!2m2!1d-47.1478799!2d-22.7294915!3e0?entry=ttu</t>
  </si>
  <si>
    <t>https://www.google.com/maps/dir/Baliza,+GO,+76250-000/REPLAN+-+Refinaria+Planalto+de+Paul%C3%ADnia,+Rod.+SP-332+Km+130+s%2Fn+-+Bonfim,+Paul%C3%ADnia+-+SP,+13140-000/@-19.4682408,-49.7205685,6z/data=!3m1!4b1!4m14!4m13!1m5!1m1!1s0x9365307b9d2245d1:0xdb2d6f69d7d7b0a9!2m2!1d-52.5464374!2d-16.196968!1m5!1m1!1s0x94c8952cd73a6167:0x7453c16040059447!2m2!1d-47.1478799!2d-22.7294915!3e0?entry=ttu</t>
  </si>
  <si>
    <t>https://www.google.com/maps/dir/Apor%C3%A9,+GO/REPLAN+-+Refinaria+Planalto+de+Paul%C3%ADnia,+Rod.+SP-332+Km+130+s%2Fn+-+Bonfim,+Paul%C3%ADnia+-+SP,+13140-000/@-20.893749,-49.5294391,7z/data=!3m1!4b1!4m14!4m13!1m5!1m1!1s0x949c5a0f2a9ba177:0x7af8cec9490b47fc!2m2!1d-51.9255012!2d-18.9660716!1m5!1m1!1s0x94c8952cd73a6167:0x7453c16040059447!2m2!1d-47.1478799!2d-22.7294915!3e0?entry=ttu</t>
  </si>
  <si>
    <t>https://www.google.com/maps/dir/73850-000,+Cristalina+-+GO/REPLAN+-+Refinaria+Planalto+de+Paul%C3%ADnia+-+Bonfim,+Paul%C3%ADnia+-+SP/@-19.7196984,-47.7046971,7z/data=!3m1!4b1!4m14!4m13!1m5!1m1!1s0x9358232814cccd31:0x4410004d262418fd!2m2!1d-47.5275422!2d-16.7073638!1m5!1m1!1s0x94c8952cd73a6167:0x7453c16040059447!2m2!1d-47.1478799!2d-22.7294915!3e0?entry=ttu</t>
  </si>
  <si>
    <t>Refinaria Henrique Lage - Revap, Rodovia Presidente Dutra, Km 143 S/N - Jardim Diamante, SP, 12223-900</t>
  </si>
  <si>
    <t>https://www.google.com/maps/dir/Campos+Belos,+GO/Refinaria+Henrique+Lage+-+Revap,+Rodovia+Presidente+Dutra,+Km+143+S%2FN+-+Jardim+Diamante,+SP,+12223-900/@-18.1958232,-47.0411371,6z/data=!3m1!4b1!4m14!4m13!1m5!1m1!1s0x93491f18c7b13639:0xd1034d7b6ba87906!2m2!1d-46.7722996!2d-13.0370837!1m5!1m1!1s0x94cc4a452bf71c15:0x806d905d298e45fe!2m2!1d-45.8155697!2d-23.1845887!3e0?entry=ttu</t>
  </si>
  <si>
    <t>https://www.google.com/maps/dir/Baliza,+GO,+76250-000/Refinaria+Henrique+Lage+-+Revap,+Rodovia+Presidente+Dutra,+Km+143+S%2FN+-+Jardim+Diamante,+SP,+12223-900/@-19.8347318,-49.1810087,6z/data=!3m1!4b1!4m14!4m13!1m5!1m1!1s0x9365307b9d2245d1:0xdb2d6f69d7d7b0a9!2m2!1d-52.5464374!2d-16.196968!1m5!1m1!1s0x94cc4a452bf71c15:0x806d905d298e45fe!2m2!1d-45.8155697!2d-23.1845887!3e0?entry=ttu</t>
  </si>
  <si>
    <t>https://www.google.com/maps/dir/Apor%C3%A9,+GO/Refinaria+Henrique+Lage+-+Revap,+Rodovia+Presidente+Dutra,+Km+143+S%2FN+-+Jardim+Diamante,+SP,+12223-900/@-21.2479158,-48.8705496,7z/data=!3m1!4b1!4m14!4m13!1m5!1m1!1s0x949c5a0f2a9ba177:0x7af8cec9490b47fc!2m2!1d-51.9255012!2d-18.9660716!1m5!1m1!1s0x94cc4a452bf71c15:0x806d905d298e45fe!2m2!1d-45.8155697!2d-23.1845887!3e0?entry=ttu</t>
  </si>
  <si>
    <t>https://www.google.com/maps/dir/73850-000,+Cristalina+-+GO/Refinaria+Henrique+Lage+-+Revap+-+Jardim+Diamante,+S%C3%A3o+Jos%C3%A9+dos+Campos+-+SP/@-20.0038778,-46.6791228,6z/data=!3m1!4b1!4m14!4m13!1m5!1m1!1s0x9358232814cccd31:0x4410004d262418fd!2m2!1d-47.5275422!2d-16.7073638!1m5!1m1!1s0x94cc4a452bf71c15:0x806d905d298e45fe!2m2!1d-45.8155697!2d-23.1845887!3e0?entry=ttu</t>
  </si>
  <si>
    <t>.</t>
  </si>
  <si>
    <t>Ofício-Circular nº 2699/2024 (SEI DNIT nº 17818943)</t>
  </si>
  <si>
    <t>Desde 24 de maio de 2024</t>
  </si>
  <si>
    <t>262ª Reunião do Copom, o qual estabeleceu a alíquota da meta Selic no valor de 10,50% a.a.</t>
  </si>
  <si>
    <t>DF = [(1+SELIC)^(1/12)-1] sobre (PV - Lucro), o que resulta em DF =  0,84% sobre (PV - Lucro)</t>
  </si>
  <si>
    <t>https://www.caixa.gov.br/poder-publico/modernizacao-gestao/sinapi/Paginas/default.aspx</t>
  </si>
  <si>
    <t>https://www.caixa.gov.br/Downloads/sinapi-composicoes-aferidas-sumario-composicoes-aferidas/SUMARIO_DE_PUBLICACOES_E_DOCUMENTACAO_DO_SINAPI.pdf</t>
  </si>
  <si>
    <t>PDF INTERATIVO</t>
  </si>
  <si>
    <t>https://www.caixa.gov.br/Downloads/sinapi-manual-de-metodologias-e-conceitos/Livro_SINAPI_Calculos_Parametros.pdf</t>
  </si>
  <si>
    <t>Administração Central</t>
  </si>
  <si>
    <t>Seguros e Garantias Contratuais</t>
  </si>
  <si>
    <t>Riscos</t>
  </si>
  <si>
    <t>Lucro Operacional</t>
  </si>
  <si>
    <t>2003947-A</t>
  </si>
  <si>
    <t>Meio-fio de concreto - MFC 03 moldado no local com extrusora e confecção de concreto em betoneira e lançamento manual - areia e brita comerciais</t>
  </si>
  <si>
    <t>Meio-fio de concreto - MFC 05 moldado no local com extrusora e confecção de concreto em betoneira e lançamento manual - areia e brita comerciais</t>
  </si>
  <si>
    <t>Meio-fio de concreto - MFC 05 moldado no local com extrusora e concreto betoneira - areia e brita comerciais</t>
  </si>
  <si>
    <t>Meio-fio de concreto - MFC 05 moldado no local com extrusora e confecção em betoneira e lançamento manual - areia e brita comerciais</t>
  </si>
  <si>
    <t>t/m²</t>
  </si>
  <si>
    <t>4011463 Concreto asfáltico - faixa C - areia e brita comerciais</t>
  </si>
  <si>
    <t>6416078 Usinagem de concreto asfáltico - faixa C - areia e brita comerciais</t>
  </si>
  <si>
    <t>4011459 Concreto asfáltico - faixa B - areia e brita comerciais</t>
  </si>
  <si>
    <t>6416143 Usinagem de concreto asfáltico - faixa B - areia e brita comerciais</t>
  </si>
  <si>
    <t>NOME DA CONCORRENTE:</t>
  </si>
  <si>
    <t>EDITAL:</t>
  </si>
  <si>
    <t>FOLHA:</t>
  </si>
  <si>
    <t>DETALHAMENTO DOS ENCARGOS SOCIAIS (%)</t>
  </si>
  <si>
    <t>COM DESONERAÇÃO</t>
  </si>
  <si>
    <t>SEM DESONERAÇÃO</t>
  </si>
  <si>
    <t>HORISTA</t>
  </si>
  <si>
    <t>MENSALISTA</t>
  </si>
  <si>
    <t>GRUPO A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</si>
  <si>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</si>
  <si>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</si>
  <si>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</si>
  <si>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</si>
  <si>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</si>
  <si>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</si>
  <si>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</si>
  <si>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</si>
  <si>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</si>
  <si>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</si>
  <si>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</si>
  <si>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</si>
  <si>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</si>
  <si>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</si>
  <si>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</si>
  <si>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</si>
  <si>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</si>
  <si>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</si>
  <si>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A</t>
  </si>
  <si>
    <t>Total</t>
  </si>
  <si>
    <t>GRUPO B</t>
  </si>
  <si>
    <t>B1</t>
  </si>
  <si>
    <t>Repouso Semanal Remunerado</t>
  </si>
  <si>
    <t>B2</t>
  </si>
  <si>
    <t>Feriados</t>
  </si>
  <si>
    <t>B3</t>
  </si>
  <si>
    <t>Auxílio-enfermidade</t>
  </si>
  <si>
    <t>B4</t>
  </si>
  <si>
    <t>13° salário</t>
  </si>
  <si>
    <t>B5</t>
  </si>
  <si>
    <t>Licença-paternidade</t>
  </si>
  <si>
    <t>B6</t>
  </si>
  <si>
    <t>Faltas Justificadas</t>
  </si>
  <si>
    <t>B7</t>
  </si>
  <si>
    <t>Dias de chuva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</si>
  <si>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</si>
  <si>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</si>
  <si>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</si>
  <si>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</si>
  <si>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</si>
  <si>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</si>
  <si>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</si>
  <si>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 xml:space="preserve">Total 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</si>
  <si>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</si>
  <si>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</si>
  <si>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</si>
  <si>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</si>
  <si>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</si>
  <si>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</si>
  <si>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</si>
  <si>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</si>
  <si>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</si>
  <si>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</si>
  <si>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</si>
  <si>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</si>
  <si>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GRUPO D</t>
  </si>
  <si>
    <t>D1</t>
  </si>
  <si>
    <t>Reincidência de A sobre B</t>
  </si>
  <si>
    <t>D2</t>
  </si>
  <si>
    <t>Reincidência de Grupo A sobre Aviso Prévio Trabalhado e Reincidência do FGTS sobre Aviso Prévio Indenizado</t>
  </si>
  <si>
    <t>D</t>
  </si>
  <si>
    <t>T O T A L (%)</t>
  </si>
  <si>
    <t>VIGÊNCIA A PARTIR DE 12/2023</t>
  </si>
  <si>
    <t>KM POR TIPO DE REVESTIMENTO</t>
  </si>
  <si>
    <t>QUANTIDADE DE ATIVIDADES AUXILIARES</t>
  </si>
  <si>
    <t>Usinagem de concreto asfáltico - faixa C - Cam.basc. 10 m³</t>
  </si>
  <si>
    <t>Escavação e carga de material de jazida - Cam.basc. 10 m³</t>
  </si>
  <si>
    <t>Aditivo plastificante - Cam.carroc. 15 t</t>
  </si>
  <si>
    <t>Cimento Portland CP II - 32 - saco - Cam.carroc. 15 t</t>
  </si>
  <si>
    <t>Argamassa asfáltica - Cam.carroc. 15 t</t>
  </si>
  <si>
    <t>BDI - FORN. %</t>
  </si>
  <si>
    <t>PLANILHA DE ORÇAMENTAÇÃO</t>
  </si>
  <si>
    <t>CÓDIGO</t>
  </si>
  <si>
    <t>UNID.</t>
  </si>
  <si>
    <t>QUANT.</t>
  </si>
  <si>
    <t>VR.UNIT.S/BDI</t>
  </si>
  <si>
    <t>PR. UNIT.C/BDI</t>
  </si>
  <si>
    <t>C. TOT.S/BDI</t>
  </si>
  <si>
    <t>P. TOT.C/BDI</t>
  </si>
  <si>
    <t>Contratação de serviços de pavimentação asfáltica com concreto betuminoso usinado a quente (CBUQ) em vias urbanas e rurais inseridas na área de atuação da Codevasf, no estado de Goiás</t>
  </si>
  <si>
    <t>Base Referencial SICRO:</t>
  </si>
  <si>
    <t>Base Referencial SINAPI:</t>
  </si>
  <si>
    <t>1.1</t>
  </si>
  <si>
    <t>1.2</t>
  </si>
  <si>
    <t>4.1</t>
  </si>
  <si>
    <t>4.2</t>
  </si>
  <si>
    <t>5.5</t>
  </si>
  <si>
    <t>5.6</t>
  </si>
  <si>
    <t>6.3</t>
  </si>
  <si>
    <t>6.4</t>
  </si>
  <si>
    <t>6.5</t>
  </si>
  <si>
    <t>6.6</t>
  </si>
  <si>
    <t>7.1</t>
  </si>
  <si>
    <t>7.2</t>
  </si>
  <si>
    <t>7.3</t>
  </si>
  <si>
    <t>7.4</t>
  </si>
  <si>
    <t>8.1</t>
  </si>
  <si>
    <t>8.2</t>
  </si>
  <si>
    <t>8.3</t>
  </si>
  <si>
    <t>9.1</t>
  </si>
  <si>
    <t>10.1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</si>
  <si>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</si>
  <si>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</si>
  <si>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</si>
  <si>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</si>
  <si>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</si>
  <si>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</si>
  <si>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</si>
  <si>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</si>
  <si>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</si>
  <si>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unid.</t>
  </si>
  <si>
    <t>Nº de módulos</t>
  </si>
  <si>
    <t>txkm</t>
  </si>
  <si>
    <t>Data do Orçamento:</t>
  </si>
  <si>
    <t>ADICIONAR APENAS A DISTÂNCIA EXCEDENTE A 50 KM</t>
  </si>
  <si>
    <t>% POR TIPO DE REVESTIMENTO</t>
  </si>
  <si>
    <t xml:space="preserve">   Ministério da Integração e do Desenvolvimento Regional</t>
  </si>
  <si>
    <t xml:space="preserve">   Companhia de Desenvolvimento dos Vales do São Francisco e do Parnaíba</t>
  </si>
  <si>
    <t xml:space="preserve">   9ª Superintendência Regional</t>
  </si>
  <si>
    <t xml:space="preserve">OBRA: </t>
  </si>
  <si>
    <t>TOTAL GERAL 
(TRANSP + AQUISIÇÃO)</t>
  </si>
  <si>
    <t>DATA ANP</t>
  </si>
  <si>
    <t>RESULTADO FINAL</t>
  </si>
  <si>
    <t>RESULTADO PARCIAL</t>
  </si>
  <si>
    <t>DADOS ANP</t>
  </si>
  <si>
    <t>Tubo pvc, soldavel, dn 20 mm, agua fria (NBR-5648)</t>
  </si>
  <si>
    <t>Luva soldavel com rosca, pvc, 20 mm x 1/2", para agua fria predial</t>
  </si>
  <si>
    <t>repetição</t>
  </si>
  <si>
    <t>Abril/2024</t>
  </si>
  <si>
    <t xml:space="preserve">Produção da equipe </t>
  </si>
  <si>
    <t>Valores em reais (R$)</t>
  </si>
  <si>
    <t>A - EQUIPAMENTOS</t>
  </si>
  <si>
    <t>Utilização</t>
  </si>
  <si>
    <t>Custo Horário</t>
  </si>
  <si>
    <t>Operativa</t>
  </si>
  <si>
    <t>Improdutiva</t>
  </si>
  <si>
    <t>Horário Total</t>
  </si>
  <si>
    <t>Custo horário total de equipamentos</t>
  </si>
  <si>
    <t>B - MÃO DE OBRA</t>
  </si>
  <si>
    <t>Custo Horário Total</t>
  </si>
  <si>
    <t>Custo horário total de mão de obra</t>
  </si>
  <si>
    <t>Custo horário total de execução</t>
  </si>
  <si>
    <t>Custo unitário de execução</t>
  </si>
  <si>
    <t>Custo do FIC</t>
  </si>
  <si>
    <t>Custo do FIT</t>
  </si>
  <si>
    <t>Preço Unitário</t>
  </si>
  <si>
    <t>Custo Unitário</t>
  </si>
  <si>
    <t>Custo unitário total de material</t>
  </si>
  <si>
    <t>Custo total de atividades auxiliares</t>
  </si>
  <si>
    <t>E - TEMPO FIXO</t>
  </si>
  <si>
    <t>Custo unitário total de tempo fixo</t>
  </si>
  <si>
    <t>Custo unitário total de transporte</t>
  </si>
  <si>
    <t>Custo unitário direto total</t>
  </si>
  <si>
    <t>FIC</t>
  </si>
  <si>
    <t>Escavação e carga de material de jazida com escavadeira hidráulica de 1,56 m³ - Caminhão basculante 10 m³</t>
  </si>
  <si>
    <t>Microesferas refletivas de vidro tipo I-B - Caminhão carroceria 15 t</t>
  </si>
  <si>
    <t>Microesferas refletivas de vidro tipo II-A - Caminhão carroceria 15 t</t>
  </si>
  <si>
    <t>Solvente para tinta à base de resina acrílica - Caminhão carroceria 15 t</t>
  </si>
  <si>
    <t>Tinta à base de resina acrílica estirenada para demarcação viária - Caminhão carroceria 15 t</t>
  </si>
  <si>
    <t>1107892</t>
  </si>
  <si>
    <t>Conjunto para fixação de placas em aço galvanizado composto por barra chata, abraçadeira, parafusos, porcas e arruelas - Caminhão carroceria 15 t</t>
  </si>
  <si>
    <t>Suporte em aço-carbono galvanizado tipo perfil C para placa de sinalização - Caminhão carroceria 15 t</t>
  </si>
  <si>
    <t>Obs</t>
  </si>
  <si>
    <t>Aditivo plastificante e retardador de pega para concreto e argamassa - Caminhão carroceria 15 t</t>
  </si>
  <si>
    <t>Cimento Portland CP II - 32 - saco - Caminhão carroceria 15 t</t>
  </si>
  <si>
    <t>Argamassa asfáltica - Caminhão carroceria 15 t</t>
  </si>
  <si>
    <t>Chapa fina em aço galvanizado - Caminhão carroceria 15 t</t>
  </si>
  <si>
    <t>Película retrorrefletiva tipo I + SI (sinal impresso com película de sobreposição tipo V) - Caminhão carroceria 15 t</t>
  </si>
  <si>
    <t>Principal</t>
  </si>
  <si>
    <t>Tinta em pó à base de resina poliéster - Caminhão carroceria 15 t</t>
  </si>
  <si>
    <t>AA da Aux.</t>
  </si>
  <si>
    <t>Meio-fio de concreto - MFC 03 moldado no local com extrusora e concreto betoneira e lançamento manual - areia e brita comerciais</t>
  </si>
  <si>
    <t>Meio-fio de concreto - MFC 05 moldado no local com extrusora e concreto betoneira e lançamento manual - areia e brita comerciais</t>
  </si>
  <si>
    <t>https://www.gov.br/dnit/pt-br/assuntos/planejamento-e-pesquisa/custos-e-pagamentos/custos-e-pagamentos-dnit/sistemas-de-custos/sicro_antiga/centro-oeste/centro-oeste</t>
  </si>
  <si>
    <t>https://www.gov.br/dnit/pt-br/assuntos/planejamento-e-pesquisa/custos-e-pagamentos/custos-e-pagamentos-dnit/sistemas-de-custos/bdi/bdi-2</t>
  </si>
  <si>
    <t>Utilizar o período de vigência da data de elaboração do orçamento.</t>
  </si>
  <si>
    <t>Agosto - 2024</t>
  </si>
  <si>
    <t>Valor total do SRP</t>
  </si>
  <si>
    <t>Valor total por módulo</t>
  </si>
  <si>
    <t>Pintura de ligação (*)</t>
  </si>
  <si>
    <t>(*) O pagamento do item pintura de ligação, somente ocorrerá nas hipóteses trazidas no item 5.4.1 da Norma DNIT 031/2006-ES (Pavimentos flexíveis - Concreto asfáltico - Especificação de serviço), conforme descrito abaixo:
5.4.1 Pintura de ligação
Sendo decorridos mais de sete dias entre a execução da imprimação e a do revestimento, ou no caso de ter havido trânsito sobre a superfície imprimada, ou, ainda ter sido a imprimação recoberta com areia, pó-de-pedra, etc., deve ser feita uma pintura de ligação.</t>
  </si>
  <si>
    <t>FGV</t>
  </si>
  <si>
    <t>arred(;2)</t>
  </si>
  <si>
    <t xml:space="preserve">VR.UNIT.S/BDI O valor da valor unitário sem BDI deverá ser arredondado em 2 casas decimais. </t>
  </si>
  <si>
    <t>QUANT. O valor da quantidade foi arredondado em 2 casas decimais. Esta coluna já está com as fórmulas e os valores não poderão ser alterados pelo proponente.</t>
  </si>
  <si>
    <t>PR. UNIT.C/BDI O valor do preço unitário com BDI será obtido ao TRUNCAR, em duas casas decimais, a equação "VR.UNIT.S/BDI x (1+BDI/100)". Esta coluna já está com as fórmulas.</t>
  </si>
  <si>
    <t>P. TOT.C/BDI O valor do custo total com BDI será obtido ao TRUNCAR, em duas casas decimais, a equação "QUANT. x PR.UNIT.C/BDI ". Esta coluna já está com as fórmulas.</t>
  </si>
  <si>
    <t>C. TOT.S/BDI O valor do custo total sem BDI será obtido ao TRUNCAR, em duas casas decimais, a equação "QUANT. x VR.UNIT.S/BDI ". Esta coluna já está com as fórmulas.</t>
  </si>
  <si>
    <t>Inserir a distância adequada de acordo com o histórico de mobilização</t>
  </si>
  <si>
    <t xml:space="preserve"> Abril/2024</t>
  </si>
  <si>
    <t xml:space="preserve"> 04/2024</t>
  </si>
  <si>
    <t xml:space="preserve">LOCACAO DE CONTAINER 2,30 X 6,00 M, ALT. 2,50 M, PARA ESCRITORIO, SEM DIVISORIAS INTERNAS E SEM SANITARIO (NAO INCLUI MOBILIZACAO/DESMOBILIZACAO)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</si>
  <si>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LOCACAO DE CONTAINER 2,30 X 4,30 M, ALT. 2,50 M, PARA SANITARIO, COM 3 BACIAS, 4 CHUVEIROS, 1 LAVATORIO E 1 MICTORIO (NAO INCLUI MOBILIZACAO/DESMOBILIZACAO)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</si>
  <si>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Bombeiro hidráulico</t>
  </si>
  <si>
    <t>Base estabilizada granulometricamente com mistura solo brita (70% - 30%) em usina com material de jazida e brita comercial</t>
  </si>
  <si>
    <t>Sub-base estabilizada granulometricamente com mistura solo brita (70% - 30%) em usina com material de jazida e brita comercial</t>
  </si>
  <si>
    <t>Meio-fio de concreto - MFC 03 moldado no local com extrusora e concreto usinado - areia e brita comerciais</t>
  </si>
  <si>
    <t>Meio-fio de concreto - MFC 05 moldado no local com extrusora e concreto usinado - areia e brita comerciais</t>
  </si>
  <si>
    <t>Sub-base estabilizada granulometricamente com mistura de solos na pista com material de jazida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</si>
</sst>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7" formatCode="&quot;R$&quot;\ #,##0.00;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"/>
    <numFmt numFmtId="165" formatCode="&quot;R$&quot;\ #,##0.00"/>
    <numFmt numFmtId="166" formatCode="#,##0.000"/>
    <numFmt numFmtId="167" formatCode="#,##0.0000"/>
    <numFmt numFmtId="168" formatCode="_(&quot;R$ &quot;* #,##0.00_);_(&quot;R$ &quot;* \(#,##0.00\);_(&quot;R$ &quot;* &quot;-&quot;??_);_(@_)"/>
    <numFmt numFmtId="169" formatCode="#,"/>
    <numFmt numFmtId="170" formatCode="#,##0.00\ ;&quot; (&quot;#,##0.00\);&quot; -&quot;#\ ;@\ "/>
    <numFmt numFmtId="171" formatCode="_(* #,##0.00_);_(* \(#,##0.00\);_(* &quot;-&quot;??_);_(@_)"/>
    <numFmt numFmtId="172" formatCode="#,##0.0000000"/>
    <numFmt numFmtId="173" formatCode="0.0000"/>
    <numFmt numFmtId="174" formatCode="0.00000"/>
    <numFmt numFmtId="175" formatCode="#,##0.00000"/>
    <numFmt numFmtId="176" formatCode="#,##0_ ;[Red]\-#,##0\ "/>
    <numFmt numFmtId="177" formatCode="#,##0.00_ ;[Red]\-#,##0.00\ "/>
    <numFmt numFmtId="178" formatCode="_-* #,##0.00_-;\-* #,##0.00_-;_-* \-??_-;_-@_-"/>
    <numFmt numFmtId="179" formatCode="#,##0.000000"/>
    <numFmt numFmtId="180" formatCode="&quot;R$&quot;\ #,##0.0000"/>
    <numFmt numFmtId="181" formatCode="&quot;R$&quot;\ #,##0.000"/>
    <numFmt numFmtId="182" formatCode="0.000%"/>
    <numFmt numFmtId="183" formatCode="0\ &quot;km&quot;"/>
    <numFmt numFmtId="184" formatCode="0\ &quot;km/h&quot;"/>
    <numFmt numFmtId="185" formatCode="_-* #,##0.0000_-;\-* #,##0.0000_-;_-* &quot;-&quot;????_-;_-@_-"/>
    <numFmt numFmtId="186" formatCode="_-* #,##0_-;\-* #,##0_-;_-* &quot;-&quot;??_-;_-@_-"/>
    <numFmt numFmtId="187" formatCode="#,##0.0000000000"/>
    <numFmt numFmtId="188" formatCode="0.000000%"/>
    <numFmt numFmtId="189" formatCode="0.0"/>
    <numFmt numFmtId="190" formatCode="General_)"/>
    <numFmt numFmtId="191" formatCode="###,###,###,##0.00"/>
    <numFmt numFmtId="192" formatCode="_(* #,##0.00_);_(* \(#,##0.00\);_(* \-??_);_(@_)"/>
    <numFmt numFmtId="193" formatCode="#,##0.00&quot; km&quot;"/>
    <numFmt numFmtId="194" formatCode="&quot;Selic = &quot;0.00%&quot; a.a.&quot;"/>
    <numFmt numFmtId="195" formatCode="&quot;DF = &quot;0.00&quot;%&quot;"/>
    <numFmt numFmtId="196" formatCode="_-* #,##0.0000_-;\-* #,##0.0000_-;_-* &quot;-&quot;??_-;_-@_-"/>
    <numFmt numFmtId="197" formatCode="&quot;Despesas Financeiras &quot;0.00&quot;% sobre (PV - Lucro)&quot;"/>
    <numFmt numFmtId="198" formatCode="0.0&quot; l/m²&quot;"/>
    <numFmt numFmtId="199" formatCode="0.00&quot; l/m²&quot;"/>
    <numFmt numFmtId="200" formatCode="0.00&quot; km&quot;"/>
    <numFmt numFmtId="201" formatCode="mmmm\,\ yyyy;@"/>
    <numFmt numFmtId="202" formatCode="#,##0.00_ ;\-#,##0.00\ "/>
    <numFmt numFmtId="203" formatCode="0.0%"/>
    <numFmt numFmtId="204" formatCode="_-* #,##0.000000_-;\-* #,##0.000000_-;_-* &quot;-&quot;??_-;_-@_-"/>
    <numFmt numFmtId="205" formatCode="_-* #,##0.0000000_-;\-* #,##0.0000000_-;_-* &quot;-&quot;??_-;_-@_-"/>
  </numFmts>
  <fonts count="1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sz val="1"/>
      <color indexed="18"/>
      <name val="Courier"/>
      <family val="3"/>
    </font>
    <font>
      <sz val="10"/>
      <name val="Mangal"/>
      <family val="2"/>
    </font>
    <font>
      <b/>
      <sz val="18"/>
      <color theme="3"/>
      <name val="Calibri Light"/>
      <family val="2"/>
      <scheme val="major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10"/>
      <color indexed="8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Calibri Light"/>
      <family val="2"/>
      <scheme val="major"/>
    </font>
    <font>
      <i/>
      <sz val="14"/>
      <color rgb="FF002060"/>
      <name val="Arial Black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sz val="11"/>
      <name val="Arial"/>
      <family val="1"/>
    </font>
    <font>
      <sz val="10"/>
      <name val="Calibri"/>
      <family val="2"/>
      <scheme val="minor"/>
    </font>
    <font>
      <b/>
      <sz val="11"/>
      <name val="Arial"/>
      <family val="1"/>
    </font>
    <font>
      <b/>
      <sz val="1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8"/>
      <name val="Times New Roman"/>
      <family val="1"/>
    </font>
    <font>
      <sz val="6"/>
      <name val="Calibri"/>
      <family val="3"/>
      <charset val="128"/>
      <scheme val="minor"/>
    </font>
    <font>
      <sz val="10"/>
      <name val="MS Sans Serif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212529"/>
      <name val="Arial"/>
      <family val="2"/>
    </font>
    <font>
      <sz val="11"/>
      <color rgb="FF3C4043"/>
      <name val="Arial"/>
      <family val="2"/>
    </font>
    <font>
      <b/>
      <sz val="12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0"/>
      <name val="Arial"/>
      <family val="2"/>
    </font>
    <font>
      <sz val="10"/>
      <name val="Petrobras_sansxbold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sz val="12"/>
      <color rgb="FF00000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C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FF0000"/>
      <name val="Times New Roman"/>
      <family val="1"/>
    </font>
    <font>
      <b/>
      <sz val="9"/>
      <name val="Times New Roman"/>
      <family val="1"/>
    </font>
    <font>
      <b/>
      <sz val="9"/>
      <color rgb="FF221E20"/>
      <name val="Times New Roman"/>
      <family val="1"/>
    </font>
    <font>
      <b/>
      <sz val="9"/>
      <color rgb="FF231F20"/>
      <name val="Times New Roman"/>
      <family val="1"/>
    </font>
    <font>
      <sz val="9"/>
      <color theme="1"/>
      <name val="Times New Roman"/>
      <family val="1"/>
    </font>
    <font>
      <sz val="9"/>
      <color rgb="FF231F20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rgb="FFC00000"/>
      <name val="Times New Roman"/>
      <family val="1"/>
    </font>
    <font>
      <sz val="9"/>
      <color rgb="FFFF0000"/>
      <name val="Times New Roman"/>
      <family val="1"/>
    </font>
    <font>
      <sz val="8"/>
      <color rgb="FF221E20"/>
      <name val="Times New Roman"/>
      <family val="1"/>
    </font>
    <font>
      <sz val="9"/>
      <color indexed="8"/>
      <name val="Times New Roman"/>
      <family val="1"/>
    </font>
    <font>
      <b/>
      <sz val="8"/>
      <color rgb="FF221E20"/>
      <name val="Times New Roman"/>
      <family val="1"/>
    </font>
    <font>
      <sz val="12"/>
      <color theme="1"/>
      <name val="Arial"/>
      <family val="2"/>
    </font>
    <font>
      <sz val="8"/>
      <color theme="0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8"/>
      <name val="Times New Roman"/>
      <family val="1"/>
      <charset val="1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0" tint="-0.249977111117893"/>
      <name val="Arial"/>
      <family val="2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FF0000"/>
      <name val="Arial"/>
      <family val="2"/>
    </font>
    <font>
      <b/>
      <sz val="14"/>
      <color theme="9" tint="-0.499984740745262"/>
      <name val="Arial"/>
      <family val="2"/>
    </font>
    <font>
      <b/>
      <sz val="12"/>
      <color theme="9" tint="-0.499984740745262"/>
      <name val="Arial"/>
      <family val="2"/>
    </font>
    <font>
      <b/>
      <i/>
      <sz val="12"/>
      <color theme="9" tint="-0.499984740745262"/>
      <name val="Arial"/>
      <family val="2"/>
    </font>
    <font>
      <b/>
      <sz val="12"/>
      <color theme="0" tint="-0.249977111117893"/>
      <name val="Arial"/>
      <family val="2"/>
    </font>
    <font>
      <sz val="11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sz val="9"/>
      <name val="Calibri"/>
      <family val="2"/>
      <scheme val="minor"/>
    </font>
    <font>
      <sz val="9"/>
      <name val="Petrobras_sansxbold"/>
    </font>
    <font>
      <b/>
      <sz val="18"/>
      <color theme="1"/>
      <name val="Calibri"/>
      <family val="2"/>
      <scheme val="minor"/>
    </font>
    <font>
      <b/>
      <sz val="14"/>
      <color rgb="FF0070C0"/>
      <name val="Arial"/>
      <family val="2"/>
    </font>
    <font>
      <b/>
      <sz val="12"/>
      <color rgb="FF0070C0"/>
      <name val="Arial"/>
      <family val="2"/>
    </font>
    <font>
      <sz val="11"/>
      <color rgb="FF0070C0"/>
      <name val="Arial"/>
      <family val="2"/>
    </font>
    <font>
      <i/>
      <sz val="14"/>
      <color rgb="FF003770"/>
      <name val="Arial Black"/>
      <family val="2"/>
    </font>
    <font>
      <b/>
      <i/>
      <sz val="12"/>
      <name val="Arial"/>
      <family val="2"/>
    </font>
    <font>
      <b/>
      <sz val="11"/>
      <name val="Arial"/>
      <family val="2"/>
    </font>
    <font>
      <sz val="11"/>
      <color theme="0" tint="-0.249977111117893"/>
      <name val="Arial"/>
      <family val="1"/>
    </font>
  </fonts>
  <fills count="8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9D9DF"/>
        <bgColor rgb="FFDAE3F3"/>
      </patternFill>
    </fill>
    <fill>
      <patternFill patternType="solid">
        <fgColor rgb="FFA6A6A6"/>
        <bgColor rgb="FFA5A5A5"/>
      </patternFill>
    </fill>
    <fill>
      <patternFill patternType="solid">
        <fgColor theme="0"/>
        <bgColor indexed="3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ABFB"/>
        <bgColor indexed="64"/>
      </patternFill>
    </fill>
    <fill>
      <patternFill patternType="solid">
        <fgColor theme="2" tint="-9.9978637043366805E-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D9C3"/>
        <bgColor rgb="FFD9D9D9"/>
      </patternFill>
    </fill>
    <fill>
      <patternFill patternType="solid">
        <fgColor rgb="FFBFBFBF"/>
        <bgColor rgb="FFC0C0C0"/>
      </patternFill>
    </fill>
    <fill>
      <patternFill patternType="solid">
        <fgColor rgb="FFF5BBB1"/>
        <bgColor indexed="64"/>
      </patternFill>
    </fill>
    <fill>
      <patternFill patternType="solid">
        <fgColor rgb="FFFFFF00"/>
        <bgColor rgb="FFFFFFC0"/>
      </patternFill>
    </fill>
  </fills>
  <borders count="2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6388">
    <xf numFmtId="0" fontId="0" fillId="0" borderId="0"/>
    <xf numFmtId="0" fontId="19" fillId="0" borderId="0"/>
    <xf numFmtId="0" fontId="21" fillId="0" borderId="0"/>
    <xf numFmtId="0" fontId="1" fillId="10" borderId="0" applyNumberFormat="0" applyBorder="0" applyAlignment="0" applyProtection="0"/>
    <xf numFmtId="0" fontId="22" fillId="35" borderId="0" applyNumberFormat="0" applyBorder="0" applyAlignment="0" applyProtection="0"/>
    <xf numFmtId="0" fontId="1" fillId="14" borderId="0" applyNumberFormat="0" applyBorder="0" applyAlignment="0" applyProtection="0"/>
    <xf numFmtId="0" fontId="22" fillId="36" borderId="0" applyNumberFormat="0" applyBorder="0" applyAlignment="0" applyProtection="0"/>
    <xf numFmtId="0" fontId="1" fillId="18" borderId="0" applyNumberFormat="0" applyBorder="0" applyAlignment="0" applyProtection="0"/>
    <xf numFmtId="0" fontId="22" fillId="37" borderId="0" applyNumberFormat="0" applyBorder="0" applyAlignment="0" applyProtection="0"/>
    <xf numFmtId="0" fontId="1" fillId="22" borderId="0" applyNumberFormat="0" applyBorder="0" applyAlignment="0" applyProtection="0"/>
    <xf numFmtId="0" fontId="22" fillId="38" borderId="0" applyNumberFormat="0" applyBorder="0" applyAlignment="0" applyProtection="0"/>
    <xf numFmtId="0" fontId="1" fillId="26" borderId="0" applyNumberFormat="0" applyBorder="0" applyAlignment="0" applyProtection="0"/>
    <xf numFmtId="0" fontId="22" fillId="39" borderId="0" applyNumberFormat="0" applyBorder="0" applyAlignment="0" applyProtection="0"/>
    <xf numFmtId="0" fontId="1" fillId="30" borderId="0" applyNumberFormat="0" applyBorder="0" applyAlignment="0" applyProtection="0"/>
    <xf numFmtId="0" fontId="22" fillId="40" borderId="0" applyNumberFormat="0" applyBorder="0" applyAlignment="0" applyProtection="0"/>
    <xf numFmtId="0" fontId="1" fillId="11" borderId="0" applyNumberFormat="0" applyBorder="0" applyAlignment="0" applyProtection="0"/>
    <xf numFmtId="0" fontId="22" fillId="41" borderId="0" applyNumberFormat="0" applyBorder="0" applyAlignment="0" applyProtection="0"/>
    <xf numFmtId="0" fontId="1" fillId="15" borderId="0" applyNumberFormat="0" applyBorder="0" applyAlignment="0" applyProtection="0"/>
    <xf numFmtId="0" fontId="22" fillId="42" borderId="0" applyNumberFormat="0" applyBorder="0" applyAlignment="0" applyProtection="0"/>
    <xf numFmtId="0" fontId="1" fillId="19" borderId="0" applyNumberFormat="0" applyBorder="0" applyAlignment="0" applyProtection="0"/>
    <xf numFmtId="0" fontId="22" fillId="43" borderId="0" applyNumberFormat="0" applyBorder="0" applyAlignment="0" applyProtection="0"/>
    <xf numFmtId="0" fontId="1" fillId="23" borderId="0" applyNumberFormat="0" applyBorder="0" applyAlignment="0" applyProtection="0"/>
    <xf numFmtId="0" fontId="22" fillId="38" borderId="0" applyNumberFormat="0" applyBorder="0" applyAlignment="0" applyProtection="0"/>
    <xf numFmtId="0" fontId="1" fillId="27" borderId="0" applyNumberFormat="0" applyBorder="0" applyAlignment="0" applyProtection="0"/>
    <xf numFmtId="0" fontId="22" fillId="41" borderId="0" applyNumberFormat="0" applyBorder="0" applyAlignment="0" applyProtection="0"/>
    <xf numFmtId="0" fontId="1" fillId="31" borderId="0" applyNumberFormat="0" applyBorder="0" applyAlignment="0" applyProtection="0"/>
    <xf numFmtId="0" fontId="22" fillId="44" borderId="0" applyNumberFormat="0" applyBorder="0" applyAlignment="0" applyProtection="0"/>
    <xf numFmtId="0" fontId="16" fillId="12" borderId="0" applyNumberFormat="0" applyBorder="0" applyAlignment="0" applyProtection="0"/>
    <xf numFmtId="0" fontId="23" fillId="45" borderId="0" applyNumberFormat="0" applyBorder="0" applyAlignment="0" applyProtection="0"/>
    <xf numFmtId="0" fontId="16" fillId="16" borderId="0" applyNumberFormat="0" applyBorder="0" applyAlignment="0" applyProtection="0"/>
    <xf numFmtId="0" fontId="23" fillId="42" borderId="0" applyNumberFormat="0" applyBorder="0" applyAlignment="0" applyProtection="0"/>
    <xf numFmtId="0" fontId="16" fillId="20" borderId="0" applyNumberFormat="0" applyBorder="0" applyAlignment="0" applyProtection="0"/>
    <xf numFmtId="0" fontId="23" fillId="43" borderId="0" applyNumberFormat="0" applyBorder="0" applyAlignment="0" applyProtection="0"/>
    <xf numFmtId="0" fontId="16" fillId="24" borderId="0" applyNumberFormat="0" applyBorder="0" applyAlignment="0" applyProtection="0"/>
    <xf numFmtId="0" fontId="23" fillId="46" borderId="0" applyNumberFormat="0" applyBorder="0" applyAlignment="0" applyProtection="0"/>
    <xf numFmtId="0" fontId="16" fillId="28" borderId="0" applyNumberFormat="0" applyBorder="0" applyAlignment="0" applyProtection="0"/>
    <xf numFmtId="0" fontId="23" fillId="47" borderId="0" applyNumberFormat="0" applyBorder="0" applyAlignment="0" applyProtection="0"/>
    <xf numFmtId="0" fontId="16" fillId="32" borderId="0" applyNumberFormat="0" applyBorder="0" applyAlignment="0" applyProtection="0"/>
    <xf numFmtId="0" fontId="23" fillId="48" borderId="0" applyNumberFormat="0" applyBorder="0" applyAlignment="0" applyProtection="0"/>
    <xf numFmtId="0" fontId="5" fillId="2" borderId="0" applyNumberFormat="0" applyBorder="0" applyAlignment="0" applyProtection="0"/>
    <xf numFmtId="0" fontId="24" fillId="37" borderId="0" applyNumberFormat="0" applyBorder="0" applyAlignment="0" applyProtection="0"/>
    <xf numFmtId="0" fontId="10" fillId="6" borderId="4" applyNumberFormat="0" applyAlignment="0" applyProtection="0"/>
    <xf numFmtId="0" fontId="25" fillId="49" borderId="22" applyNumberFormat="0" applyAlignment="0" applyProtection="0"/>
    <xf numFmtId="0" fontId="12" fillId="7" borderId="7" applyNumberFormat="0" applyAlignment="0" applyProtection="0"/>
    <xf numFmtId="0" fontId="26" fillId="50" borderId="23" applyNumberFormat="0" applyAlignment="0" applyProtection="0"/>
    <xf numFmtId="0" fontId="11" fillId="0" borderId="6" applyNumberFormat="0" applyFill="0" applyAlignment="0" applyProtection="0"/>
    <xf numFmtId="0" fontId="27" fillId="0" borderId="24" applyNumberFormat="0" applyFill="0" applyAlignment="0" applyProtection="0"/>
    <xf numFmtId="0" fontId="16" fillId="9" borderId="0" applyNumberFormat="0" applyBorder="0" applyAlignment="0" applyProtection="0"/>
    <xf numFmtId="0" fontId="23" fillId="51" borderId="0" applyNumberFormat="0" applyBorder="0" applyAlignment="0" applyProtection="0"/>
    <xf numFmtId="0" fontId="16" fillId="13" borderId="0" applyNumberFormat="0" applyBorder="0" applyAlignment="0" applyProtection="0"/>
    <xf numFmtId="0" fontId="23" fillId="52" borderId="0" applyNumberFormat="0" applyBorder="0" applyAlignment="0" applyProtection="0"/>
    <xf numFmtId="0" fontId="16" fillId="17" borderId="0" applyNumberFormat="0" applyBorder="0" applyAlignment="0" applyProtection="0"/>
    <xf numFmtId="0" fontId="23" fillId="53" borderId="0" applyNumberFormat="0" applyBorder="0" applyAlignment="0" applyProtection="0"/>
    <xf numFmtId="0" fontId="16" fillId="21" borderId="0" applyNumberFormat="0" applyBorder="0" applyAlignment="0" applyProtection="0"/>
    <xf numFmtId="0" fontId="23" fillId="46" borderId="0" applyNumberFormat="0" applyBorder="0" applyAlignment="0" applyProtection="0"/>
    <xf numFmtId="0" fontId="16" fillId="25" borderId="0" applyNumberFormat="0" applyBorder="0" applyAlignment="0" applyProtection="0"/>
    <xf numFmtId="0" fontId="23" fillId="47" borderId="0" applyNumberFormat="0" applyBorder="0" applyAlignment="0" applyProtection="0"/>
    <xf numFmtId="0" fontId="16" fillId="29" borderId="0" applyNumberFormat="0" applyBorder="0" applyAlignment="0" applyProtection="0"/>
    <xf numFmtId="0" fontId="23" fillId="54" borderId="0" applyNumberFormat="0" applyBorder="0" applyAlignment="0" applyProtection="0"/>
    <xf numFmtId="0" fontId="8" fillId="5" borderId="4" applyNumberFormat="0" applyAlignment="0" applyProtection="0"/>
    <xf numFmtId="0" fontId="28" fillId="40" borderId="22" applyNumberFormat="0" applyAlignment="0" applyProtection="0"/>
    <xf numFmtId="0" fontId="6" fillId="3" borderId="0" applyNumberFormat="0" applyBorder="0" applyAlignment="0" applyProtection="0"/>
    <xf numFmtId="0" fontId="29" fillId="36" borderId="0" applyNumberFormat="0" applyBorder="0" applyAlignment="0" applyProtection="0"/>
    <xf numFmtId="0" fontId="39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7" fillId="4" borderId="0" applyNumberFormat="0" applyBorder="0" applyAlignment="0" applyProtection="0"/>
    <xf numFmtId="0" fontId="30" fillId="5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39" fontId="3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56" borderId="25" applyNumberFormat="0" applyFont="0" applyAlignment="0" applyProtection="0"/>
    <xf numFmtId="0" fontId="22" fillId="8" borderId="8" applyNumberFormat="0" applyFont="0" applyAlignment="0" applyProtection="0"/>
    <xf numFmtId="0" fontId="19" fillId="56" borderId="25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9" fillId="6" borderId="5" applyNumberFormat="0" applyAlignment="0" applyProtection="0"/>
    <xf numFmtId="0" fontId="31" fillId="49" borderId="26" applyNumberFormat="0" applyAlignment="0" applyProtection="0"/>
    <xf numFmtId="169" fontId="40" fillId="0" borderId="0">
      <protection locked="0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5" fillId="0" borderId="27" applyNumberFormat="0" applyFill="0" applyAlignment="0" applyProtection="0"/>
    <xf numFmtId="0" fontId="3" fillId="0" borderId="2" applyNumberFormat="0" applyFill="0" applyAlignment="0" applyProtection="0"/>
    <xf numFmtId="0" fontId="36" fillId="0" borderId="28" applyNumberFormat="0" applyFill="0" applyAlignment="0" applyProtection="0"/>
    <xf numFmtId="0" fontId="4" fillId="0" borderId="3" applyNumberFormat="0" applyFill="0" applyAlignment="0" applyProtection="0"/>
    <xf numFmtId="0" fontId="37" fillId="0" borderId="29" applyNumberFormat="0" applyFill="0" applyAlignment="0" applyProtection="0"/>
    <xf numFmtId="0" fontId="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8" fillId="0" borderId="30" applyNumberFormat="0" applyFill="0" applyAlignment="0" applyProtection="0"/>
    <xf numFmtId="170" fontId="41" fillId="0" borderId="0" applyFill="0" applyBorder="0" applyAlignment="0" applyProtection="0"/>
    <xf numFmtId="43" fontId="22" fillId="0" borderId="0" applyFont="0" applyFill="0" applyBorder="0" applyAlignment="0" applyProtection="0"/>
    <xf numFmtId="170" fontId="41" fillId="0" borderId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22" fillId="0" borderId="0"/>
    <xf numFmtId="171" fontId="19" fillId="0" borderId="0" applyFont="0" applyFill="0" applyBorder="0" applyAlignment="0" applyProtection="0"/>
    <xf numFmtId="0" fontId="48" fillId="0" borderId="0"/>
    <xf numFmtId="9" fontId="1" fillId="0" borderId="0" applyFont="0" applyFill="0" applyBorder="0" applyAlignment="0" applyProtection="0"/>
    <xf numFmtId="0" fontId="19" fillId="0" borderId="0"/>
    <xf numFmtId="0" fontId="60" fillId="0" borderId="0"/>
    <xf numFmtId="43" fontId="1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0" fontId="19" fillId="0" borderId="0"/>
    <xf numFmtId="0" fontId="74" fillId="0" borderId="0"/>
    <xf numFmtId="44" fontId="1" fillId="0" borderId="0" applyFont="0" applyFill="0" applyBorder="0" applyAlignment="0" applyProtection="0"/>
    <xf numFmtId="178" fontId="48" fillId="0" borderId="0" applyBorder="0" applyProtection="0"/>
    <xf numFmtId="0" fontId="19" fillId="0" borderId="0"/>
    <xf numFmtId="9" fontId="19" fillId="0" borderId="0" applyFont="0" applyFill="0" applyBorder="0" applyAlignment="0" applyProtection="0"/>
    <xf numFmtId="0" fontId="90" fillId="0" borderId="0"/>
    <xf numFmtId="0" fontId="1" fillId="0" borderId="0"/>
    <xf numFmtId="0" fontId="19" fillId="0" borderId="0"/>
    <xf numFmtId="0" fontId="38" fillId="0" borderId="88" applyNumberFormat="0" applyFill="0" applyAlignment="0" applyProtection="0"/>
    <xf numFmtId="0" fontId="31" fillId="49" borderId="87" applyNumberFormat="0" applyAlignment="0" applyProtection="0"/>
    <xf numFmtId="0" fontId="19" fillId="56" borderId="86" applyNumberFormat="0" applyFont="0" applyAlignment="0" applyProtection="0"/>
    <xf numFmtId="0" fontId="25" fillId="49" borderId="90" applyNumberFormat="0" applyAlignment="0" applyProtection="0"/>
    <xf numFmtId="0" fontId="19" fillId="56" borderId="86" applyNumberFormat="0" applyFont="0" applyAlignment="0" applyProtection="0"/>
    <xf numFmtId="0" fontId="28" fillId="40" borderId="90" applyNumberFormat="0" applyAlignment="0" applyProtection="0"/>
    <xf numFmtId="0" fontId="25" fillId="49" borderId="82" applyNumberFormat="0" applyAlignment="0" applyProtection="0"/>
    <xf numFmtId="0" fontId="28" fillId="40" borderId="82" applyNumberFormat="0" applyAlignment="0" applyProtection="0"/>
    <xf numFmtId="0" fontId="19" fillId="56" borderId="91" applyNumberFormat="0" applyFont="0" applyAlignment="0" applyProtection="0"/>
    <xf numFmtId="0" fontId="31" fillId="49" borderId="92" applyNumberFormat="0" applyAlignment="0" applyProtection="0"/>
    <xf numFmtId="0" fontId="38" fillId="0" borderId="93" applyNumberFormat="0" applyFill="0" applyAlignment="0" applyProtection="0"/>
    <xf numFmtId="0" fontId="19" fillId="56" borderId="83" applyNumberFormat="0" applyFont="0" applyAlignment="0" applyProtection="0"/>
    <xf numFmtId="0" fontId="19" fillId="56" borderId="83" applyNumberFormat="0" applyFont="0" applyAlignment="0" applyProtection="0"/>
    <xf numFmtId="0" fontId="31" fillId="49" borderId="84" applyNumberFormat="0" applyAlignment="0" applyProtection="0"/>
    <xf numFmtId="0" fontId="38" fillId="0" borderId="85" applyNumberFormat="0" applyFill="0" applyAlignment="0" applyProtection="0"/>
    <xf numFmtId="0" fontId="19" fillId="56" borderId="91" applyNumberFormat="0" applyFont="0" applyAlignment="0" applyProtection="0"/>
    <xf numFmtId="0" fontId="38" fillId="0" borderId="128" applyNumberFormat="0" applyFill="0" applyAlignment="0" applyProtection="0"/>
    <xf numFmtId="0" fontId="38" fillId="0" borderId="148" applyNumberFormat="0" applyFill="0" applyAlignment="0" applyProtection="0"/>
    <xf numFmtId="0" fontId="31" fillId="49" borderId="127" applyNumberFormat="0" applyAlignment="0" applyProtection="0"/>
    <xf numFmtId="0" fontId="38" fillId="0" borderId="98" applyNumberFormat="0" applyFill="0" applyAlignment="0" applyProtection="0"/>
    <xf numFmtId="0" fontId="31" fillId="49" borderId="97" applyNumberFormat="0" applyAlignment="0" applyProtection="0"/>
    <xf numFmtId="0" fontId="19" fillId="56" borderId="96" applyNumberFormat="0" applyFont="0" applyAlignment="0" applyProtection="0"/>
    <xf numFmtId="0" fontId="25" fillId="49" borderId="99" applyNumberFormat="0" applyAlignment="0" applyProtection="0"/>
    <xf numFmtId="0" fontId="19" fillId="56" borderId="96" applyNumberFormat="0" applyFont="0" applyAlignment="0" applyProtection="0"/>
    <xf numFmtId="0" fontId="28" fillId="40" borderId="99" applyNumberFormat="0" applyAlignment="0" applyProtection="0"/>
    <xf numFmtId="0" fontId="25" fillId="49" borderId="95" applyNumberFormat="0" applyAlignment="0" applyProtection="0"/>
    <xf numFmtId="0" fontId="28" fillId="40" borderId="95" applyNumberFormat="0" applyAlignment="0" applyProtection="0"/>
    <xf numFmtId="0" fontId="19" fillId="56" borderId="100" applyNumberFormat="0" applyFont="0" applyAlignment="0" applyProtection="0"/>
    <xf numFmtId="0" fontId="31" fillId="49" borderId="101" applyNumberFormat="0" applyAlignment="0" applyProtection="0"/>
    <xf numFmtId="0" fontId="38" fillId="0" borderId="102" applyNumberFormat="0" applyFill="0" applyAlignment="0" applyProtection="0"/>
    <xf numFmtId="0" fontId="19" fillId="56" borderId="96" applyNumberFormat="0" applyFont="0" applyAlignment="0" applyProtection="0"/>
    <xf numFmtId="0" fontId="19" fillId="56" borderId="96" applyNumberFormat="0" applyFont="0" applyAlignment="0" applyProtection="0"/>
    <xf numFmtId="0" fontId="31" fillId="49" borderId="97" applyNumberFormat="0" applyAlignment="0" applyProtection="0"/>
    <xf numFmtId="0" fontId="38" fillId="0" borderId="98" applyNumberFormat="0" applyFill="0" applyAlignment="0" applyProtection="0"/>
    <xf numFmtId="0" fontId="19" fillId="56" borderId="100" applyNumberFormat="0" applyFont="0" applyAlignment="0" applyProtection="0"/>
    <xf numFmtId="0" fontId="38" fillId="0" borderId="102" applyNumberFormat="0" applyFill="0" applyAlignment="0" applyProtection="0"/>
    <xf numFmtId="0" fontId="31" fillId="49" borderId="101" applyNumberFormat="0" applyAlignment="0" applyProtection="0"/>
    <xf numFmtId="0" fontId="19" fillId="56" borderId="100" applyNumberFormat="0" applyFont="0" applyAlignment="0" applyProtection="0"/>
    <xf numFmtId="0" fontId="25" fillId="49" borderId="103" applyNumberFormat="0" applyAlignment="0" applyProtection="0"/>
    <xf numFmtId="0" fontId="19" fillId="56" borderId="100" applyNumberFormat="0" applyFont="0" applyAlignment="0" applyProtection="0"/>
    <xf numFmtId="0" fontId="28" fillId="40" borderId="103" applyNumberFormat="0" applyAlignment="0" applyProtection="0"/>
    <xf numFmtId="0" fontId="25" fillId="49" borderId="99" applyNumberFormat="0" applyAlignment="0" applyProtection="0"/>
    <xf numFmtId="0" fontId="28" fillId="40" borderId="99" applyNumberFormat="0" applyAlignment="0" applyProtection="0"/>
    <xf numFmtId="0" fontId="19" fillId="56" borderId="104" applyNumberFormat="0" applyFont="0" applyAlignment="0" applyProtection="0"/>
    <xf numFmtId="0" fontId="31" fillId="49" borderId="105" applyNumberFormat="0" applyAlignment="0" applyProtection="0"/>
    <xf numFmtId="0" fontId="38" fillId="0" borderId="106" applyNumberFormat="0" applyFill="0" applyAlignment="0" applyProtection="0"/>
    <xf numFmtId="0" fontId="19" fillId="56" borderId="100" applyNumberFormat="0" applyFont="0" applyAlignment="0" applyProtection="0"/>
    <xf numFmtId="0" fontId="19" fillId="56" borderId="100" applyNumberFormat="0" applyFont="0" applyAlignment="0" applyProtection="0"/>
    <xf numFmtId="0" fontId="31" fillId="49" borderId="101" applyNumberFormat="0" applyAlignment="0" applyProtection="0"/>
    <xf numFmtId="0" fontId="38" fillId="0" borderId="102" applyNumberFormat="0" applyFill="0" applyAlignment="0" applyProtection="0"/>
    <xf numFmtId="0" fontId="19" fillId="56" borderId="104" applyNumberFormat="0" applyFont="0" applyAlignment="0" applyProtection="0"/>
    <xf numFmtId="0" fontId="38" fillId="0" borderId="110" applyNumberFormat="0" applyFill="0" applyAlignment="0" applyProtection="0"/>
    <xf numFmtId="0" fontId="31" fillId="49" borderId="109" applyNumberFormat="0" applyAlignment="0" applyProtection="0"/>
    <xf numFmtId="0" fontId="19" fillId="56" borderId="108" applyNumberFormat="0" applyFont="0" applyAlignment="0" applyProtection="0"/>
    <xf numFmtId="0" fontId="25" fillId="49" borderId="111" applyNumberFormat="0" applyAlignment="0" applyProtection="0"/>
    <xf numFmtId="0" fontId="19" fillId="56" borderId="108" applyNumberFormat="0" applyFont="0" applyAlignment="0" applyProtection="0"/>
    <xf numFmtId="0" fontId="28" fillId="40" borderId="111" applyNumberFormat="0" applyAlignment="0" applyProtection="0"/>
    <xf numFmtId="0" fontId="25" fillId="49" borderId="107" applyNumberFormat="0" applyAlignment="0" applyProtection="0"/>
    <xf numFmtId="0" fontId="28" fillId="40" borderId="107" applyNumberFormat="0" applyAlignment="0" applyProtection="0"/>
    <xf numFmtId="0" fontId="19" fillId="56" borderId="112" applyNumberFormat="0" applyFont="0" applyAlignment="0" applyProtection="0"/>
    <xf numFmtId="0" fontId="31" fillId="49" borderId="113" applyNumberFormat="0" applyAlignment="0" applyProtection="0"/>
    <xf numFmtId="0" fontId="38" fillId="0" borderId="114" applyNumberFormat="0" applyFill="0" applyAlignment="0" applyProtection="0"/>
    <xf numFmtId="0" fontId="19" fillId="56" borderId="108" applyNumberFormat="0" applyFont="0" applyAlignment="0" applyProtection="0"/>
    <xf numFmtId="0" fontId="19" fillId="56" borderId="108" applyNumberFormat="0" applyFont="0" applyAlignment="0" applyProtection="0"/>
    <xf numFmtId="0" fontId="31" fillId="49" borderId="109" applyNumberFormat="0" applyAlignment="0" applyProtection="0"/>
    <xf numFmtId="0" fontId="38" fillId="0" borderId="110" applyNumberFormat="0" applyFill="0" applyAlignment="0" applyProtection="0"/>
    <xf numFmtId="0" fontId="19" fillId="56" borderId="112" applyNumberFormat="0" applyFont="0" applyAlignment="0" applyProtection="0"/>
    <xf numFmtId="0" fontId="38" fillId="0" borderId="114" applyNumberFormat="0" applyFill="0" applyAlignment="0" applyProtection="0"/>
    <xf numFmtId="0" fontId="31" fillId="49" borderId="113" applyNumberFormat="0" applyAlignment="0" applyProtection="0"/>
    <xf numFmtId="0" fontId="19" fillId="56" borderId="112" applyNumberFormat="0" applyFont="0" applyAlignment="0" applyProtection="0"/>
    <xf numFmtId="0" fontId="25" fillId="49" borderId="115" applyNumberFormat="0" applyAlignment="0" applyProtection="0"/>
    <xf numFmtId="0" fontId="19" fillId="56" borderId="112" applyNumberFormat="0" applyFont="0" applyAlignment="0" applyProtection="0"/>
    <xf numFmtId="0" fontId="28" fillId="40" borderId="115" applyNumberFormat="0" applyAlignment="0" applyProtection="0"/>
    <xf numFmtId="0" fontId="25" fillId="49" borderId="111" applyNumberFormat="0" applyAlignment="0" applyProtection="0"/>
    <xf numFmtId="0" fontId="28" fillId="40" borderId="111" applyNumberFormat="0" applyAlignment="0" applyProtection="0"/>
    <xf numFmtId="0" fontId="19" fillId="56" borderId="116" applyNumberFormat="0" applyFont="0" applyAlignment="0" applyProtection="0"/>
    <xf numFmtId="0" fontId="31" fillId="49" borderId="117" applyNumberFormat="0" applyAlignment="0" applyProtection="0"/>
    <xf numFmtId="0" fontId="38" fillId="0" borderId="118" applyNumberFormat="0" applyFill="0" applyAlignment="0" applyProtection="0"/>
    <xf numFmtId="0" fontId="19" fillId="56" borderId="112" applyNumberFormat="0" applyFont="0" applyAlignment="0" applyProtection="0"/>
    <xf numFmtId="0" fontId="19" fillId="56" borderId="112" applyNumberFormat="0" applyFont="0" applyAlignment="0" applyProtection="0"/>
    <xf numFmtId="0" fontId="31" fillId="49" borderId="113" applyNumberFormat="0" applyAlignment="0" applyProtection="0"/>
    <xf numFmtId="0" fontId="38" fillId="0" borderId="114" applyNumberFormat="0" applyFill="0" applyAlignment="0" applyProtection="0"/>
    <xf numFmtId="0" fontId="19" fillId="56" borderId="116" applyNumberFormat="0" applyFont="0" applyAlignment="0" applyProtection="0"/>
    <xf numFmtId="0" fontId="38" fillId="0" borderId="122" applyNumberFormat="0" applyFill="0" applyAlignment="0" applyProtection="0"/>
    <xf numFmtId="0" fontId="31" fillId="49" borderId="121" applyNumberFormat="0" applyAlignment="0" applyProtection="0"/>
    <xf numFmtId="0" fontId="19" fillId="56" borderId="120" applyNumberFormat="0" applyFont="0" applyAlignment="0" applyProtection="0"/>
    <xf numFmtId="0" fontId="25" fillId="49" borderId="123" applyNumberFormat="0" applyAlignment="0" applyProtection="0"/>
    <xf numFmtId="0" fontId="19" fillId="56" borderId="120" applyNumberFormat="0" applyFont="0" applyAlignment="0" applyProtection="0"/>
    <xf numFmtId="0" fontId="28" fillId="40" borderId="123" applyNumberFormat="0" applyAlignment="0" applyProtection="0"/>
    <xf numFmtId="0" fontId="25" fillId="49" borderId="119" applyNumberFormat="0" applyAlignment="0" applyProtection="0"/>
    <xf numFmtId="0" fontId="28" fillId="40" borderId="119" applyNumberFormat="0" applyAlignment="0" applyProtection="0"/>
    <xf numFmtId="0" fontId="19" fillId="56" borderId="124" applyNumberFormat="0" applyFont="0" applyAlignment="0" applyProtection="0"/>
    <xf numFmtId="0" fontId="31" fillId="49" borderId="125" applyNumberFormat="0" applyAlignment="0" applyProtection="0"/>
    <xf numFmtId="0" fontId="38" fillId="0" borderId="126" applyNumberFormat="0" applyFill="0" applyAlignment="0" applyProtection="0"/>
    <xf numFmtId="0" fontId="19" fillId="56" borderId="120" applyNumberFormat="0" applyFont="0" applyAlignment="0" applyProtection="0"/>
    <xf numFmtId="0" fontId="19" fillId="56" borderId="120" applyNumberFormat="0" applyFont="0" applyAlignment="0" applyProtection="0"/>
    <xf numFmtId="0" fontId="31" fillId="49" borderId="121" applyNumberFormat="0" applyAlignment="0" applyProtection="0"/>
    <xf numFmtId="0" fontId="38" fillId="0" borderId="122" applyNumberFormat="0" applyFill="0" applyAlignment="0" applyProtection="0"/>
    <xf numFmtId="0" fontId="19" fillId="56" borderId="124" applyNumberFormat="0" applyFont="0" applyAlignment="0" applyProtection="0"/>
    <xf numFmtId="0" fontId="38" fillId="0" borderId="132" applyNumberFormat="0" applyFill="0" applyAlignment="0" applyProtection="0"/>
    <xf numFmtId="0" fontId="31" fillId="49" borderId="131" applyNumberFormat="0" applyAlignment="0" applyProtection="0"/>
    <xf numFmtId="0" fontId="19" fillId="56" borderId="130" applyNumberFormat="0" applyFont="0" applyAlignment="0" applyProtection="0"/>
    <xf numFmtId="0" fontId="25" fillId="49" borderId="133" applyNumberFormat="0" applyAlignment="0" applyProtection="0"/>
    <xf numFmtId="0" fontId="19" fillId="56" borderId="130" applyNumberFormat="0" applyFont="0" applyAlignment="0" applyProtection="0"/>
    <xf numFmtId="0" fontId="28" fillId="40" borderId="133" applyNumberFormat="0" applyAlignment="0" applyProtection="0"/>
    <xf numFmtId="0" fontId="25" fillId="49" borderId="129" applyNumberFormat="0" applyAlignment="0" applyProtection="0"/>
    <xf numFmtId="0" fontId="28" fillId="40" borderId="129" applyNumberFormat="0" applyAlignment="0" applyProtection="0"/>
    <xf numFmtId="0" fontId="19" fillId="56" borderId="134" applyNumberFormat="0" applyFont="0" applyAlignment="0" applyProtection="0"/>
    <xf numFmtId="0" fontId="31" fillId="49" borderId="135" applyNumberFormat="0" applyAlignment="0" applyProtection="0"/>
    <xf numFmtId="0" fontId="38" fillId="0" borderId="136" applyNumberFormat="0" applyFill="0" applyAlignment="0" applyProtection="0"/>
    <xf numFmtId="0" fontId="19" fillId="56" borderId="130" applyNumberFormat="0" applyFont="0" applyAlignment="0" applyProtection="0"/>
    <xf numFmtId="0" fontId="19" fillId="56" borderId="130" applyNumberFormat="0" applyFont="0" applyAlignment="0" applyProtection="0"/>
    <xf numFmtId="0" fontId="31" fillId="49" borderId="131" applyNumberFormat="0" applyAlignment="0" applyProtection="0"/>
    <xf numFmtId="0" fontId="38" fillId="0" borderId="132" applyNumberFormat="0" applyFill="0" applyAlignment="0" applyProtection="0"/>
    <xf numFmtId="0" fontId="19" fillId="56" borderId="134" applyNumberFormat="0" applyFont="0" applyAlignment="0" applyProtection="0"/>
    <xf numFmtId="0" fontId="38" fillId="0" borderId="140" applyNumberFormat="0" applyFill="0" applyAlignment="0" applyProtection="0"/>
    <xf numFmtId="0" fontId="31" fillId="49" borderId="139" applyNumberFormat="0" applyAlignment="0" applyProtection="0"/>
    <xf numFmtId="0" fontId="19" fillId="56" borderId="138" applyNumberFormat="0" applyFont="0" applyAlignment="0" applyProtection="0"/>
    <xf numFmtId="0" fontId="25" fillId="49" borderId="141" applyNumberFormat="0" applyAlignment="0" applyProtection="0"/>
    <xf numFmtId="0" fontId="19" fillId="56" borderId="138" applyNumberFormat="0" applyFont="0" applyAlignment="0" applyProtection="0"/>
    <xf numFmtId="0" fontId="28" fillId="40" borderId="141" applyNumberFormat="0" applyAlignment="0" applyProtection="0"/>
    <xf numFmtId="0" fontId="25" fillId="49" borderId="137" applyNumberFormat="0" applyAlignment="0" applyProtection="0"/>
    <xf numFmtId="0" fontId="28" fillId="40" borderId="137" applyNumberFormat="0" applyAlignment="0" applyProtection="0"/>
    <xf numFmtId="0" fontId="19" fillId="56" borderId="142" applyNumberFormat="0" applyFont="0" applyAlignment="0" applyProtection="0"/>
    <xf numFmtId="0" fontId="31" fillId="49" borderId="143" applyNumberFormat="0" applyAlignment="0" applyProtection="0"/>
    <xf numFmtId="0" fontId="38" fillId="0" borderId="144" applyNumberFormat="0" applyFill="0" applyAlignment="0" applyProtection="0"/>
    <xf numFmtId="0" fontId="19" fillId="56" borderId="138" applyNumberFormat="0" applyFont="0" applyAlignment="0" applyProtection="0"/>
    <xf numFmtId="0" fontId="19" fillId="56" borderId="138" applyNumberFormat="0" applyFont="0" applyAlignment="0" applyProtection="0"/>
    <xf numFmtId="0" fontId="31" fillId="49" borderId="139" applyNumberFormat="0" applyAlignment="0" applyProtection="0"/>
    <xf numFmtId="0" fontId="38" fillId="0" borderId="140" applyNumberFormat="0" applyFill="0" applyAlignment="0" applyProtection="0"/>
    <xf numFmtId="0" fontId="19" fillId="56" borderId="142" applyNumberFormat="0" applyFont="0" applyAlignment="0" applyProtection="0"/>
    <xf numFmtId="0" fontId="19" fillId="56" borderId="142" applyNumberFormat="0" applyFont="0" applyAlignment="0" applyProtection="0"/>
    <xf numFmtId="0" fontId="25" fillId="49" borderId="145" applyNumberFormat="0" applyAlignment="0" applyProtection="0"/>
    <xf numFmtId="0" fontId="19" fillId="56" borderId="142" applyNumberFormat="0" applyFont="0" applyAlignment="0" applyProtection="0"/>
    <xf numFmtId="0" fontId="28" fillId="40" borderId="145" applyNumberFormat="0" applyAlignment="0" applyProtection="0"/>
    <xf numFmtId="0" fontId="19" fillId="56" borderId="146" applyNumberFormat="0" applyFont="0" applyAlignment="0" applyProtection="0"/>
    <xf numFmtId="0" fontId="31" fillId="49" borderId="147" applyNumberFormat="0" applyAlignment="0" applyProtection="0"/>
    <xf numFmtId="0" fontId="38" fillId="0" borderId="148" applyNumberFormat="0" applyFill="0" applyAlignment="0" applyProtection="0"/>
    <xf numFmtId="0" fontId="19" fillId="56" borderId="142" applyNumberFormat="0" applyFont="0" applyAlignment="0" applyProtection="0"/>
    <xf numFmtId="0" fontId="19" fillId="56" borderId="142" applyNumberFormat="0" applyFont="0" applyAlignment="0" applyProtection="0"/>
    <xf numFmtId="0" fontId="19" fillId="56" borderId="146" applyNumberFormat="0" applyFont="0" applyAlignment="0" applyProtection="0"/>
    <xf numFmtId="0" fontId="31" fillId="49" borderId="147" applyNumberFormat="0" applyAlignment="0" applyProtection="0"/>
    <xf numFmtId="0" fontId="19" fillId="56" borderId="146" applyNumberFormat="0" applyFont="0" applyAlignment="0" applyProtection="0"/>
    <xf numFmtId="0" fontId="25" fillId="49" borderId="149" applyNumberFormat="0" applyAlignment="0" applyProtection="0"/>
    <xf numFmtId="0" fontId="19" fillId="56" borderId="146" applyNumberFormat="0" applyFont="0" applyAlignment="0" applyProtection="0"/>
    <xf numFmtId="0" fontId="28" fillId="40" borderId="149" applyNumberFormat="0" applyAlignment="0" applyProtection="0"/>
    <xf numFmtId="0" fontId="25" fillId="49" borderId="145" applyNumberFormat="0" applyAlignment="0" applyProtection="0"/>
    <xf numFmtId="0" fontId="28" fillId="40" borderId="145" applyNumberFormat="0" applyAlignment="0" applyProtection="0"/>
    <xf numFmtId="0" fontId="19" fillId="56" borderId="150" applyNumberFormat="0" applyFont="0" applyAlignment="0" applyProtection="0"/>
    <xf numFmtId="0" fontId="31" fillId="49" borderId="151" applyNumberFormat="0" applyAlignment="0" applyProtection="0"/>
    <xf numFmtId="0" fontId="38" fillId="0" borderId="152" applyNumberFormat="0" applyFill="0" applyAlignment="0" applyProtection="0"/>
    <xf numFmtId="0" fontId="19" fillId="56" borderId="146" applyNumberFormat="0" applyFont="0" applyAlignment="0" applyProtection="0"/>
    <xf numFmtId="0" fontId="19" fillId="56" borderId="146" applyNumberFormat="0" applyFont="0" applyAlignment="0" applyProtection="0"/>
    <xf numFmtId="0" fontId="31" fillId="49" borderId="147" applyNumberFormat="0" applyAlignment="0" applyProtection="0"/>
    <xf numFmtId="0" fontId="38" fillId="0" borderId="148" applyNumberFormat="0" applyFill="0" applyAlignment="0" applyProtection="0"/>
    <xf numFmtId="0" fontId="19" fillId="56" borderId="150" applyNumberFormat="0" applyFont="0" applyAlignment="0" applyProtection="0"/>
    <xf numFmtId="0" fontId="19" fillId="0" borderId="0"/>
    <xf numFmtId="0" fontId="38" fillId="0" borderId="172" applyNumberFormat="0" applyFill="0" applyAlignment="0" applyProtection="0"/>
    <xf numFmtId="0" fontId="31" fillId="49" borderId="171" applyNumberFormat="0" applyAlignment="0" applyProtection="0"/>
    <xf numFmtId="0" fontId="19" fillId="56" borderId="170" applyNumberFormat="0" applyFont="0" applyAlignment="0" applyProtection="0"/>
    <xf numFmtId="0" fontId="25" fillId="49" borderId="169" applyNumberFormat="0" applyAlignment="0" applyProtection="0"/>
    <xf numFmtId="0" fontId="19" fillId="56" borderId="170" applyNumberFormat="0" applyFont="0" applyAlignment="0" applyProtection="0"/>
    <xf numFmtId="0" fontId="28" fillId="40" borderId="169" applyNumberFormat="0" applyAlignment="0" applyProtection="0"/>
    <xf numFmtId="0" fontId="25" fillId="49" borderId="169" applyNumberFormat="0" applyAlignment="0" applyProtection="0"/>
    <xf numFmtId="0" fontId="28" fillId="40" borderId="169" applyNumberForma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38" fillId="0" borderId="172" applyNumberFormat="0" applyFill="0" applyAlignment="0" applyProtection="0"/>
    <xf numFmtId="0" fontId="38" fillId="0" borderId="176" applyNumberFormat="0" applyFill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31" fillId="49" borderId="171" applyNumberFormat="0" applyAlignment="0" applyProtection="0"/>
    <xf numFmtId="0" fontId="19" fillId="56" borderId="170" applyNumberFormat="0" applyFont="0" applyAlignment="0" applyProtection="0"/>
    <xf numFmtId="0" fontId="25" fillId="49" borderId="169" applyNumberFormat="0" applyAlignment="0" applyProtection="0"/>
    <xf numFmtId="0" fontId="19" fillId="56" borderId="170" applyNumberFormat="0" applyFont="0" applyAlignment="0" applyProtection="0"/>
    <xf numFmtId="0" fontId="28" fillId="40" borderId="169" applyNumberFormat="0" applyAlignment="0" applyProtection="0"/>
    <xf numFmtId="0" fontId="25" fillId="49" borderId="169" applyNumberFormat="0" applyAlignment="0" applyProtection="0"/>
    <xf numFmtId="0" fontId="28" fillId="40" borderId="169" applyNumberForma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38" fillId="0" borderId="172" applyNumberFormat="0" applyFill="0" applyAlignment="0" applyProtection="0"/>
    <xf numFmtId="0" fontId="31" fillId="49" borderId="171" applyNumberFormat="0" applyAlignment="0" applyProtection="0"/>
    <xf numFmtId="0" fontId="19" fillId="56" borderId="170" applyNumberFormat="0" applyFont="0" applyAlignment="0" applyProtection="0"/>
    <xf numFmtId="0" fontId="25" fillId="49" borderId="169" applyNumberFormat="0" applyAlignment="0" applyProtection="0"/>
    <xf numFmtId="0" fontId="19" fillId="56" borderId="170" applyNumberFormat="0" applyFont="0" applyAlignment="0" applyProtection="0"/>
    <xf numFmtId="0" fontId="28" fillId="40" borderId="169" applyNumberFormat="0" applyAlignment="0" applyProtection="0"/>
    <xf numFmtId="0" fontId="25" fillId="49" borderId="169" applyNumberFormat="0" applyAlignment="0" applyProtection="0"/>
    <xf numFmtId="0" fontId="28" fillId="40" borderId="169" applyNumberForma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38" fillId="0" borderId="172" applyNumberFormat="0" applyFill="0" applyAlignment="0" applyProtection="0"/>
    <xf numFmtId="0" fontId="31" fillId="49" borderId="171" applyNumberFormat="0" applyAlignment="0" applyProtection="0"/>
    <xf numFmtId="0" fontId="19" fillId="56" borderId="170" applyNumberFormat="0" applyFont="0" applyAlignment="0" applyProtection="0"/>
    <xf numFmtId="0" fontId="25" fillId="49" borderId="169" applyNumberFormat="0" applyAlignment="0" applyProtection="0"/>
    <xf numFmtId="0" fontId="19" fillId="56" borderId="170" applyNumberFormat="0" applyFont="0" applyAlignment="0" applyProtection="0"/>
    <xf numFmtId="0" fontId="28" fillId="40" borderId="169" applyNumberFormat="0" applyAlignment="0" applyProtection="0"/>
    <xf numFmtId="0" fontId="25" fillId="49" borderId="169" applyNumberFormat="0" applyAlignment="0" applyProtection="0"/>
    <xf numFmtId="0" fontId="28" fillId="40" borderId="169" applyNumberForma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38" fillId="0" borderId="172" applyNumberFormat="0" applyFill="0" applyAlignment="0" applyProtection="0"/>
    <xf numFmtId="0" fontId="31" fillId="49" borderId="171" applyNumberFormat="0" applyAlignment="0" applyProtection="0"/>
    <xf numFmtId="0" fontId="19" fillId="56" borderId="170" applyNumberFormat="0" applyFont="0" applyAlignment="0" applyProtection="0"/>
    <xf numFmtId="0" fontId="25" fillId="49" borderId="169" applyNumberFormat="0" applyAlignment="0" applyProtection="0"/>
    <xf numFmtId="0" fontId="19" fillId="56" borderId="170" applyNumberFormat="0" applyFont="0" applyAlignment="0" applyProtection="0"/>
    <xf numFmtId="0" fontId="28" fillId="40" borderId="169" applyNumberFormat="0" applyAlignment="0" applyProtection="0"/>
    <xf numFmtId="0" fontId="25" fillId="49" borderId="169" applyNumberFormat="0" applyAlignment="0" applyProtection="0"/>
    <xf numFmtId="0" fontId="28" fillId="40" borderId="169" applyNumberForma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38" fillId="0" borderId="172" applyNumberFormat="0" applyFill="0" applyAlignment="0" applyProtection="0"/>
    <xf numFmtId="0" fontId="31" fillId="49" borderId="171" applyNumberFormat="0" applyAlignment="0" applyProtection="0"/>
    <xf numFmtId="0" fontId="19" fillId="56" borderId="170" applyNumberFormat="0" applyFont="0" applyAlignment="0" applyProtection="0"/>
    <xf numFmtId="0" fontId="25" fillId="49" borderId="169" applyNumberFormat="0" applyAlignment="0" applyProtection="0"/>
    <xf numFmtId="0" fontId="19" fillId="56" borderId="170" applyNumberFormat="0" applyFont="0" applyAlignment="0" applyProtection="0"/>
    <xf numFmtId="0" fontId="28" fillId="40" borderId="169" applyNumberFormat="0" applyAlignment="0" applyProtection="0"/>
    <xf numFmtId="0" fontId="25" fillId="49" borderId="169" applyNumberFormat="0" applyAlignment="0" applyProtection="0"/>
    <xf numFmtId="0" fontId="28" fillId="40" borderId="169" applyNumberForma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38" fillId="0" borderId="172" applyNumberFormat="0" applyFill="0" applyAlignment="0" applyProtection="0"/>
    <xf numFmtId="0" fontId="31" fillId="49" borderId="171" applyNumberFormat="0" applyAlignment="0" applyProtection="0"/>
    <xf numFmtId="0" fontId="19" fillId="56" borderId="170" applyNumberFormat="0" applyFont="0" applyAlignment="0" applyProtection="0"/>
    <xf numFmtId="0" fontId="25" fillId="49" borderId="169" applyNumberFormat="0" applyAlignment="0" applyProtection="0"/>
    <xf numFmtId="0" fontId="19" fillId="56" borderId="170" applyNumberFormat="0" applyFont="0" applyAlignment="0" applyProtection="0"/>
    <xf numFmtId="0" fontId="28" fillId="40" borderId="169" applyNumberFormat="0" applyAlignment="0" applyProtection="0"/>
    <xf numFmtId="0" fontId="25" fillId="49" borderId="169" applyNumberFormat="0" applyAlignment="0" applyProtection="0"/>
    <xf numFmtId="0" fontId="28" fillId="40" borderId="169" applyNumberForma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38" fillId="0" borderId="172" applyNumberFormat="0" applyFill="0" applyAlignment="0" applyProtection="0"/>
    <xf numFmtId="0" fontId="31" fillId="49" borderId="171" applyNumberFormat="0" applyAlignment="0" applyProtection="0"/>
    <xf numFmtId="0" fontId="19" fillId="56" borderId="170" applyNumberFormat="0" applyFont="0" applyAlignment="0" applyProtection="0"/>
    <xf numFmtId="0" fontId="25" fillId="49" borderId="169" applyNumberFormat="0" applyAlignment="0" applyProtection="0"/>
    <xf numFmtId="0" fontId="19" fillId="56" borderId="170" applyNumberFormat="0" applyFont="0" applyAlignment="0" applyProtection="0"/>
    <xf numFmtId="0" fontId="28" fillId="40" borderId="169" applyNumberFormat="0" applyAlignment="0" applyProtection="0"/>
    <xf numFmtId="0" fontId="25" fillId="49" borderId="169" applyNumberFormat="0" applyAlignment="0" applyProtection="0"/>
    <xf numFmtId="0" fontId="28" fillId="40" borderId="169" applyNumberForma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31" fillId="49" borderId="171" applyNumberFormat="0" applyAlignment="0" applyProtection="0"/>
    <xf numFmtId="0" fontId="38" fillId="0" borderId="172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25" fillId="49" borderId="173" applyNumberFormat="0" applyAlignment="0" applyProtection="0"/>
    <xf numFmtId="0" fontId="19" fillId="56" borderId="170" applyNumberFormat="0" applyFont="0" applyAlignment="0" applyProtection="0"/>
    <xf numFmtId="0" fontId="28" fillId="40" borderId="173" applyNumberFormat="0" applyAlignment="0" applyProtection="0"/>
    <xf numFmtId="0" fontId="19" fillId="56" borderId="174" applyNumberFormat="0" applyFont="0" applyAlignment="0" applyProtection="0"/>
    <xf numFmtId="0" fontId="31" fillId="49" borderId="175" applyNumberFormat="0" applyAlignment="0" applyProtection="0"/>
    <xf numFmtId="0" fontId="38" fillId="0" borderId="176" applyNumberFormat="0" applyFill="0" applyAlignment="0" applyProtection="0"/>
    <xf numFmtId="0" fontId="19" fillId="56" borderId="170" applyNumberFormat="0" applyFont="0" applyAlignment="0" applyProtection="0"/>
    <xf numFmtId="0" fontId="19" fillId="56" borderId="170" applyNumberFormat="0" applyFont="0" applyAlignment="0" applyProtection="0"/>
    <xf numFmtId="0" fontId="19" fillId="56" borderId="174" applyNumberFormat="0" applyFont="0" applyAlignment="0" applyProtection="0"/>
    <xf numFmtId="0" fontId="31" fillId="49" borderId="175" applyNumberFormat="0" applyAlignment="0" applyProtection="0"/>
    <xf numFmtId="0" fontId="19" fillId="56" borderId="174" applyNumberFormat="0" applyFont="0" applyAlignment="0" applyProtection="0"/>
    <xf numFmtId="0" fontId="25" fillId="49" borderId="173" applyNumberFormat="0" applyAlignment="0" applyProtection="0"/>
    <xf numFmtId="0" fontId="19" fillId="56" borderId="174" applyNumberFormat="0" applyFont="0" applyAlignment="0" applyProtection="0"/>
    <xf numFmtId="0" fontId="28" fillId="40" borderId="173" applyNumberFormat="0" applyAlignment="0" applyProtection="0"/>
    <xf numFmtId="0" fontId="25" fillId="49" borderId="173" applyNumberFormat="0" applyAlignment="0" applyProtection="0"/>
    <xf numFmtId="0" fontId="28" fillId="40" borderId="173" applyNumberFormat="0" applyAlignment="0" applyProtection="0"/>
    <xf numFmtId="0" fontId="19" fillId="56" borderId="174" applyNumberFormat="0" applyFont="0" applyAlignment="0" applyProtection="0"/>
    <xf numFmtId="0" fontId="31" fillId="49" borderId="175" applyNumberFormat="0" applyAlignment="0" applyProtection="0"/>
    <xf numFmtId="0" fontId="38" fillId="0" borderId="176" applyNumberFormat="0" applyFill="0" applyAlignment="0" applyProtection="0"/>
    <xf numFmtId="0" fontId="19" fillId="56" borderId="174" applyNumberFormat="0" applyFont="0" applyAlignment="0" applyProtection="0"/>
    <xf numFmtId="0" fontId="19" fillId="56" borderId="174" applyNumberFormat="0" applyFont="0" applyAlignment="0" applyProtection="0"/>
    <xf numFmtId="0" fontId="31" fillId="49" borderId="175" applyNumberFormat="0" applyAlignment="0" applyProtection="0"/>
    <xf numFmtId="0" fontId="38" fillId="0" borderId="176" applyNumberFormat="0" applyFill="0" applyAlignment="0" applyProtection="0"/>
    <xf numFmtId="0" fontId="19" fillId="56" borderId="174" applyNumberFormat="0" applyFont="0" applyAlignment="0" applyProtection="0"/>
    <xf numFmtId="0" fontId="38" fillId="0" borderId="180" applyNumberFormat="0" applyFill="0" applyAlignment="0" applyProtection="0"/>
    <xf numFmtId="0" fontId="31" fillId="49" borderId="179" applyNumberFormat="0" applyAlignment="0" applyProtection="0"/>
    <xf numFmtId="0" fontId="19" fillId="56" borderId="178" applyNumberFormat="0" applyFont="0" applyAlignment="0" applyProtection="0"/>
    <xf numFmtId="0" fontId="25" fillId="49" borderId="177" applyNumberFormat="0" applyAlignment="0" applyProtection="0"/>
    <xf numFmtId="0" fontId="19" fillId="56" borderId="178" applyNumberFormat="0" applyFont="0" applyAlignment="0" applyProtection="0"/>
    <xf numFmtId="0" fontId="28" fillId="40" borderId="177" applyNumberFormat="0" applyAlignment="0" applyProtection="0"/>
    <xf numFmtId="0" fontId="25" fillId="49" borderId="177" applyNumberFormat="0" applyAlignment="0" applyProtection="0"/>
    <xf numFmtId="0" fontId="28" fillId="40" borderId="177" applyNumberForma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38" fillId="0" borderId="180" applyNumberFormat="0" applyFill="0" applyAlignment="0" applyProtection="0"/>
    <xf numFmtId="0" fontId="38" fillId="0" borderId="184" applyNumberFormat="0" applyFill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31" fillId="49" borderId="179" applyNumberFormat="0" applyAlignment="0" applyProtection="0"/>
    <xf numFmtId="0" fontId="19" fillId="56" borderId="178" applyNumberFormat="0" applyFont="0" applyAlignment="0" applyProtection="0"/>
    <xf numFmtId="0" fontId="25" fillId="49" borderId="177" applyNumberFormat="0" applyAlignment="0" applyProtection="0"/>
    <xf numFmtId="0" fontId="19" fillId="56" borderId="178" applyNumberFormat="0" applyFont="0" applyAlignment="0" applyProtection="0"/>
    <xf numFmtId="0" fontId="28" fillId="40" borderId="177" applyNumberFormat="0" applyAlignment="0" applyProtection="0"/>
    <xf numFmtId="0" fontId="25" fillId="49" borderId="177" applyNumberFormat="0" applyAlignment="0" applyProtection="0"/>
    <xf numFmtId="0" fontId="28" fillId="40" borderId="177" applyNumberForma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38" fillId="0" borderId="180" applyNumberFormat="0" applyFill="0" applyAlignment="0" applyProtection="0"/>
    <xf numFmtId="0" fontId="31" fillId="49" borderId="179" applyNumberFormat="0" applyAlignment="0" applyProtection="0"/>
    <xf numFmtId="0" fontId="19" fillId="56" borderId="178" applyNumberFormat="0" applyFont="0" applyAlignment="0" applyProtection="0"/>
    <xf numFmtId="0" fontId="25" fillId="49" borderId="177" applyNumberFormat="0" applyAlignment="0" applyProtection="0"/>
    <xf numFmtId="0" fontId="19" fillId="56" borderId="178" applyNumberFormat="0" applyFont="0" applyAlignment="0" applyProtection="0"/>
    <xf numFmtId="0" fontId="28" fillId="40" borderId="177" applyNumberFormat="0" applyAlignment="0" applyProtection="0"/>
    <xf numFmtId="0" fontId="25" fillId="49" borderId="177" applyNumberFormat="0" applyAlignment="0" applyProtection="0"/>
    <xf numFmtId="0" fontId="28" fillId="40" borderId="177" applyNumberForma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38" fillId="0" borderId="180" applyNumberFormat="0" applyFill="0" applyAlignment="0" applyProtection="0"/>
    <xf numFmtId="0" fontId="31" fillId="49" borderId="179" applyNumberFormat="0" applyAlignment="0" applyProtection="0"/>
    <xf numFmtId="0" fontId="19" fillId="56" borderId="178" applyNumberFormat="0" applyFont="0" applyAlignment="0" applyProtection="0"/>
    <xf numFmtId="0" fontId="25" fillId="49" borderId="177" applyNumberFormat="0" applyAlignment="0" applyProtection="0"/>
    <xf numFmtId="0" fontId="19" fillId="56" borderId="178" applyNumberFormat="0" applyFont="0" applyAlignment="0" applyProtection="0"/>
    <xf numFmtId="0" fontId="28" fillId="40" borderId="177" applyNumberFormat="0" applyAlignment="0" applyProtection="0"/>
    <xf numFmtId="0" fontId="25" fillId="49" borderId="177" applyNumberFormat="0" applyAlignment="0" applyProtection="0"/>
    <xf numFmtId="0" fontId="28" fillId="40" borderId="177" applyNumberForma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38" fillId="0" borderId="180" applyNumberFormat="0" applyFill="0" applyAlignment="0" applyProtection="0"/>
    <xf numFmtId="0" fontId="31" fillId="49" borderId="179" applyNumberFormat="0" applyAlignment="0" applyProtection="0"/>
    <xf numFmtId="0" fontId="19" fillId="56" borderId="178" applyNumberFormat="0" applyFont="0" applyAlignment="0" applyProtection="0"/>
    <xf numFmtId="0" fontId="25" fillId="49" borderId="177" applyNumberFormat="0" applyAlignment="0" applyProtection="0"/>
    <xf numFmtId="0" fontId="19" fillId="56" borderId="178" applyNumberFormat="0" applyFont="0" applyAlignment="0" applyProtection="0"/>
    <xf numFmtId="0" fontId="28" fillId="40" borderId="177" applyNumberFormat="0" applyAlignment="0" applyProtection="0"/>
    <xf numFmtId="0" fontId="25" fillId="49" borderId="177" applyNumberFormat="0" applyAlignment="0" applyProtection="0"/>
    <xf numFmtId="0" fontId="28" fillId="40" borderId="177" applyNumberForma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38" fillId="0" borderId="180" applyNumberFormat="0" applyFill="0" applyAlignment="0" applyProtection="0"/>
    <xf numFmtId="0" fontId="31" fillId="49" borderId="179" applyNumberFormat="0" applyAlignment="0" applyProtection="0"/>
    <xf numFmtId="0" fontId="19" fillId="56" borderId="178" applyNumberFormat="0" applyFont="0" applyAlignment="0" applyProtection="0"/>
    <xf numFmtId="0" fontId="25" fillId="49" borderId="177" applyNumberFormat="0" applyAlignment="0" applyProtection="0"/>
    <xf numFmtId="0" fontId="19" fillId="56" borderId="178" applyNumberFormat="0" applyFont="0" applyAlignment="0" applyProtection="0"/>
    <xf numFmtId="0" fontId="28" fillId="40" borderId="177" applyNumberFormat="0" applyAlignment="0" applyProtection="0"/>
    <xf numFmtId="0" fontId="25" fillId="49" borderId="177" applyNumberFormat="0" applyAlignment="0" applyProtection="0"/>
    <xf numFmtId="0" fontId="28" fillId="40" borderId="177" applyNumberForma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38" fillId="0" borderId="180" applyNumberFormat="0" applyFill="0" applyAlignment="0" applyProtection="0"/>
    <xf numFmtId="0" fontId="31" fillId="49" borderId="179" applyNumberFormat="0" applyAlignment="0" applyProtection="0"/>
    <xf numFmtId="0" fontId="19" fillId="56" borderId="178" applyNumberFormat="0" applyFont="0" applyAlignment="0" applyProtection="0"/>
    <xf numFmtId="0" fontId="25" fillId="49" borderId="177" applyNumberFormat="0" applyAlignment="0" applyProtection="0"/>
    <xf numFmtId="0" fontId="19" fillId="56" borderId="178" applyNumberFormat="0" applyFont="0" applyAlignment="0" applyProtection="0"/>
    <xf numFmtId="0" fontId="28" fillId="40" borderId="177" applyNumberFormat="0" applyAlignment="0" applyProtection="0"/>
    <xf numFmtId="0" fontId="25" fillId="49" borderId="177" applyNumberFormat="0" applyAlignment="0" applyProtection="0"/>
    <xf numFmtId="0" fontId="28" fillId="40" borderId="177" applyNumberForma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38" fillId="0" borderId="180" applyNumberFormat="0" applyFill="0" applyAlignment="0" applyProtection="0"/>
    <xf numFmtId="0" fontId="31" fillId="49" borderId="179" applyNumberFormat="0" applyAlignment="0" applyProtection="0"/>
    <xf numFmtId="0" fontId="19" fillId="56" borderId="178" applyNumberFormat="0" applyFont="0" applyAlignment="0" applyProtection="0"/>
    <xf numFmtId="0" fontId="25" fillId="49" borderId="177" applyNumberFormat="0" applyAlignment="0" applyProtection="0"/>
    <xf numFmtId="0" fontId="19" fillId="56" borderId="178" applyNumberFormat="0" applyFont="0" applyAlignment="0" applyProtection="0"/>
    <xf numFmtId="0" fontId="28" fillId="40" borderId="177" applyNumberFormat="0" applyAlignment="0" applyProtection="0"/>
    <xf numFmtId="0" fontId="25" fillId="49" borderId="177" applyNumberFormat="0" applyAlignment="0" applyProtection="0"/>
    <xf numFmtId="0" fontId="28" fillId="40" borderId="177" applyNumberForma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31" fillId="49" borderId="179" applyNumberFormat="0" applyAlignment="0" applyProtection="0"/>
    <xf numFmtId="0" fontId="38" fillId="0" borderId="180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25" fillId="49" borderId="181" applyNumberFormat="0" applyAlignment="0" applyProtection="0"/>
    <xf numFmtId="0" fontId="19" fillId="56" borderId="178" applyNumberFormat="0" applyFont="0" applyAlignment="0" applyProtection="0"/>
    <xf numFmtId="0" fontId="28" fillId="40" borderId="181" applyNumberFormat="0" applyAlignment="0" applyProtection="0"/>
    <xf numFmtId="0" fontId="19" fillId="56" borderId="182" applyNumberFormat="0" applyFont="0" applyAlignment="0" applyProtection="0"/>
    <xf numFmtId="0" fontId="31" fillId="49" borderId="183" applyNumberFormat="0" applyAlignment="0" applyProtection="0"/>
    <xf numFmtId="0" fontId="38" fillId="0" borderId="184" applyNumberFormat="0" applyFill="0" applyAlignment="0" applyProtection="0"/>
    <xf numFmtId="0" fontId="19" fillId="56" borderId="178" applyNumberFormat="0" applyFont="0" applyAlignment="0" applyProtection="0"/>
    <xf numFmtId="0" fontId="19" fillId="56" borderId="178" applyNumberFormat="0" applyFont="0" applyAlignment="0" applyProtection="0"/>
    <xf numFmtId="0" fontId="19" fillId="56" borderId="182" applyNumberFormat="0" applyFont="0" applyAlignment="0" applyProtection="0"/>
    <xf numFmtId="0" fontId="31" fillId="49" borderId="183" applyNumberFormat="0" applyAlignment="0" applyProtection="0"/>
    <xf numFmtId="0" fontId="19" fillId="56" borderId="182" applyNumberFormat="0" applyFont="0" applyAlignment="0" applyProtection="0"/>
    <xf numFmtId="0" fontId="25" fillId="49" borderId="181" applyNumberFormat="0" applyAlignment="0" applyProtection="0"/>
    <xf numFmtId="0" fontId="19" fillId="56" borderId="182" applyNumberFormat="0" applyFont="0" applyAlignment="0" applyProtection="0"/>
    <xf numFmtId="0" fontId="28" fillId="40" borderId="181" applyNumberFormat="0" applyAlignment="0" applyProtection="0"/>
    <xf numFmtId="0" fontId="25" fillId="49" borderId="181" applyNumberFormat="0" applyAlignment="0" applyProtection="0"/>
    <xf numFmtId="0" fontId="28" fillId="40" borderId="181" applyNumberFormat="0" applyAlignment="0" applyProtection="0"/>
    <xf numFmtId="0" fontId="19" fillId="56" borderId="182" applyNumberFormat="0" applyFont="0" applyAlignment="0" applyProtection="0"/>
    <xf numFmtId="0" fontId="31" fillId="49" borderId="183" applyNumberFormat="0" applyAlignment="0" applyProtection="0"/>
    <xf numFmtId="0" fontId="38" fillId="0" borderId="184" applyNumberFormat="0" applyFill="0" applyAlignment="0" applyProtection="0"/>
    <xf numFmtId="0" fontId="19" fillId="56" borderId="182" applyNumberFormat="0" applyFont="0" applyAlignment="0" applyProtection="0"/>
    <xf numFmtId="0" fontId="19" fillId="56" borderId="182" applyNumberFormat="0" applyFont="0" applyAlignment="0" applyProtection="0"/>
    <xf numFmtId="0" fontId="31" fillId="49" borderId="183" applyNumberFormat="0" applyAlignment="0" applyProtection="0"/>
    <xf numFmtId="0" fontId="38" fillId="0" borderId="184" applyNumberFormat="0" applyFill="0" applyAlignment="0" applyProtection="0"/>
    <xf numFmtId="0" fontId="19" fillId="56" borderId="182" applyNumberFormat="0" applyFont="0" applyAlignment="0" applyProtection="0"/>
    <xf numFmtId="0" fontId="104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0"/>
    <xf numFmtId="9" fontId="59" fillId="0" borderId="0" applyFont="0" applyFill="0" applyBorder="0" applyAlignment="0" applyProtection="0"/>
    <xf numFmtId="0" fontId="19" fillId="0" borderId="0"/>
    <xf numFmtId="190" fontId="50" fillId="0" borderId="0"/>
    <xf numFmtId="0" fontId="123" fillId="0" borderId="0"/>
    <xf numFmtId="0" fontId="123" fillId="0" borderId="0"/>
    <xf numFmtId="9" fontId="124" fillId="0" borderId="0" applyBorder="0" applyProtection="0"/>
    <xf numFmtId="191" fontId="125" fillId="0" borderId="0">
      <alignment horizontal="right"/>
    </xf>
    <xf numFmtId="192" fontId="124" fillId="0" borderId="0" applyBorder="0" applyProtection="0"/>
    <xf numFmtId="9" fontId="124" fillId="0" borderId="0" applyBorder="0" applyProtection="0"/>
    <xf numFmtId="44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8" fillId="0" borderId="216" applyNumberFormat="0" applyFill="0" applyAlignment="0" applyProtection="0"/>
    <xf numFmtId="0" fontId="38" fillId="0" borderId="220" applyNumberFormat="0" applyFill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25" fillId="49" borderId="217" applyNumberFormat="0" applyAlignment="0" applyProtection="0"/>
    <xf numFmtId="0" fontId="19" fillId="56" borderId="214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0" borderId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8" applyNumberFormat="0" applyFont="0" applyAlignment="0" applyProtection="0"/>
    <xf numFmtId="0" fontId="38" fillId="0" borderId="216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8" fillId="0" borderId="220" applyNumberFormat="0" applyFill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16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31" fillId="49" borderId="215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31" fillId="49" borderId="219" applyNumberFormat="0" applyAlignment="0" applyProtection="0"/>
    <xf numFmtId="0" fontId="28" fillId="40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28" fillId="40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31" fillId="49" borderId="215" applyNumberForma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31" fillId="49" borderId="215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8" fillId="0" borderId="216" applyNumberFormat="0" applyFill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19" fillId="56" borderId="214" applyNumberFormat="0" applyFont="0" applyAlignment="0" applyProtection="0"/>
    <xf numFmtId="0" fontId="25" fillId="49" borderId="213" applyNumberFormat="0" applyAlignment="0" applyProtection="0"/>
    <xf numFmtId="0" fontId="19" fillId="56" borderId="214" applyNumberFormat="0" applyFont="0" applyAlignment="0" applyProtection="0"/>
    <xf numFmtId="0" fontId="28" fillId="40" borderId="213" applyNumberFormat="0" applyAlignment="0" applyProtection="0"/>
    <xf numFmtId="0" fontId="25" fillId="49" borderId="213" applyNumberFormat="0" applyAlignment="0" applyProtection="0"/>
    <xf numFmtId="0" fontId="28" fillId="40" borderId="213" applyNumberForma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19" fillId="56" borderId="214" applyNumberFormat="0" applyFont="0" applyAlignment="0" applyProtection="0"/>
    <xf numFmtId="0" fontId="31" fillId="49" borderId="215" applyNumberFormat="0" applyAlignment="0" applyProtection="0"/>
    <xf numFmtId="0" fontId="38" fillId="0" borderId="216" applyNumberFormat="0" applyFill="0" applyAlignment="0" applyProtection="0"/>
    <xf numFmtId="0" fontId="19" fillId="56" borderId="214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38" fillId="0" borderId="220" applyNumberFormat="0" applyFill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19" fillId="56" borderId="218" applyNumberFormat="0" applyFont="0" applyAlignment="0" applyProtection="0"/>
    <xf numFmtId="0" fontId="25" fillId="49" borderId="217" applyNumberFormat="0" applyAlignment="0" applyProtection="0"/>
    <xf numFmtId="0" fontId="19" fillId="56" borderId="218" applyNumberFormat="0" applyFont="0" applyAlignment="0" applyProtection="0"/>
    <xf numFmtId="0" fontId="28" fillId="40" borderId="217" applyNumberFormat="0" applyAlignment="0" applyProtection="0"/>
    <xf numFmtId="0" fontId="25" fillId="49" borderId="217" applyNumberFormat="0" applyAlignment="0" applyProtection="0"/>
    <xf numFmtId="0" fontId="28" fillId="40" borderId="217" applyNumberForma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0" fontId="19" fillId="56" borderId="218" applyNumberFormat="0" applyFont="0" applyAlignment="0" applyProtection="0"/>
    <xf numFmtId="0" fontId="31" fillId="49" borderId="219" applyNumberFormat="0" applyAlignment="0" applyProtection="0"/>
    <xf numFmtId="0" fontId="38" fillId="0" borderId="220" applyNumberFormat="0" applyFill="0" applyAlignment="0" applyProtection="0"/>
    <xf numFmtId="0" fontId="19" fillId="56" borderId="218" applyNumberFormat="0" applyFont="0" applyAlignment="0" applyProtection="0"/>
    <xf numFmtId="44" fontId="1" fillId="0" borderId="0" applyFont="0" applyFill="0" applyBorder="0" applyAlignment="0" applyProtection="0"/>
  </cellStyleXfs>
  <cellXfs count="1412">
    <xf numFmtId="0" fontId="0" fillId="0" borderId="0" xfId="0"/>
    <xf numFmtId="0" fontId="19" fillId="0" borderId="0" xfId="75"/>
    <xf numFmtId="10" fontId="18" fillId="0" borderId="10" xfId="75" applyNumberFormat="1" applyFont="1" applyBorder="1" applyAlignment="1">
      <alignment horizontal="right" vertical="center" wrapText="1"/>
    </xf>
    <xf numFmtId="0" fontId="18" fillId="0" borderId="11" xfId="75" applyFont="1" applyBorder="1" applyAlignment="1">
      <alignment horizontal="right" vertical="center" wrapText="1"/>
    </xf>
    <xf numFmtId="10" fontId="18" fillId="0" borderId="17" xfId="106" applyNumberFormat="1" applyFont="1" applyBorder="1" applyAlignment="1">
      <alignment horizontal="center" vertical="center" wrapText="1"/>
    </xf>
    <xf numFmtId="10" fontId="18" fillId="0" borderId="20" xfId="106" applyNumberFormat="1" applyFont="1" applyBorder="1" applyAlignment="1">
      <alignment horizontal="center" vertical="center" wrapText="1"/>
    </xf>
    <xf numFmtId="165" fontId="18" fillId="0" borderId="17" xfId="75" applyNumberFormat="1" applyFont="1" applyBorder="1" applyAlignment="1">
      <alignment horizontal="center" vertical="center" wrapText="1"/>
    </xf>
    <xf numFmtId="0" fontId="43" fillId="59" borderId="35" xfId="148" applyFont="1" applyFill="1" applyBorder="1" applyAlignment="1">
      <alignment horizontal="center" vertical="center" wrapText="1"/>
    </xf>
    <xf numFmtId="0" fontId="43" fillId="59" borderId="35" xfId="148" applyFont="1" applyFill="1" applyBorder="1" applyAlignment="1">
      <alignment horizontal="justify" vertical="center" wrapText="1"/>
    </xf>
    <xf numFmtId="10" fontId="20" fillId="0" borderId="42" xfId="76" applyNumberFormat="1" applyFont="1" applyBorder="1" applyAlignment="1">
      <alignment vertical="center"/>
    </xf>
    <xf numFmtId="0" fontId="20" fillId="0" borderId="42" xfId="76" applyFont="1" applyBorder="1" applyAlignment="1">
      <alignment horizontal="right" vertical="center"/>
    </xf>
    <xf numFmtId="10" fontId="20" fillId="0" borderId="43" xfId="76" applyNumberFormat="1" applyFont="1" applyBorder="1" applyAlignment="1">
      <alignment horizontal="right" vertical="center"/>
    </xf>
    <xf numFmtId="165" fontId="20" fillId="0" borderId="37" xfId="76" applyNumberFormat="1" applyFont="1" applyBorder="1" applyAlignment="1">
      <alignment horizontal="center" vertical="center"/>
    </xf>
    <xf numFmtId="0" fontId="20" fillId="0" borderId="45" xfId="76" applyFont="1" applyBorder="1" applyAlignment="1">
      <alignment horizontal="right" vertical="center"/>
    </xf>
    <xf numFmtId="10" fontId="20" fillId="0" borderId="46" xfId="76" applyNumberFormat="1" applyFont="1" applyBorder="1" applyAlignment="1">
      <alignment horizontal="right" vertical="center"/>
    </xf>
    <xf numFmtId="165" fontId="20" fillId="0" borderId="32" xfId="76" applyNumberFormat="1" applyFont="1" applyBorder="1" applyAlignment="1">
      <alignment horizontal="center" vertical="center"/>
    </xf>
    <xf numFmtId="0" fontId="46" fillId="58" borderId="11" xfId="148" applyFont="1" applyFill="1" applyBorder="1" applyAlignment="1">
      <alignment horizontal="center" vertical="center" wrapText="1"/>
    </xf>
    <xf numFmtId="0" fontId="17" fillId="0" borderId="0" xfId="75" quotePrefix="1" applyFont="1" applyAlignment="1">
      <alignment horizontal="center" vertical="center" wrapText="1"/>
    </xf>
    <xf numFmtId="0" fontId="17" fillId="0" borderId="15" xfId="75" quotePrefix="1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60" borderId="10" xfId="0" applyFont="1" applyFill="1" applyBorder="1" applyAlignment="1">
      <alignment horizontal="center" vertical="center"/>
    </xf>
    <xf numFmtId="0" fontId="18" fillId="60" borderId="11" xfId="0" applyFont="1" applyFill="1" applyBorder="1" applyAlignment="1">
      <alignment horizontal="center" vertical="center"/>
    </xf>
    <xf numFmtId="0" fontId="17" fillId="0" borderId="31" xfId="75" quotePrefix="1" applyFont="1" applyBorder="1" applyAlignment="1">
      <alignment horizontal="center" vertical="center" wrapText="1"/>
    </xf>
    <xf numFmtId="0" fontId="47" fillId="0" borderId="0" xfId="75" applyFont="1"/>
    <xf numFmtId="165" fontId="20" fillId="60" borderId="47" xfId="76" applyNumberFormat="1" applyFont="1" applyFill="1" applyBorder="1" applyAlignment="1">
      <alignment horizontal="center" vertical="center"/>
    </xf>
    <xf numFmtId="0" fontId="61" fillId="0" borderId="0" xfId="155"/>
    <xf numFmtId="0" fontId="63" fillId="64" borderId="0" xfId="155" applyFont="1" applyFill="1" applyAlignment="1">
      <alignment vertical="top" wrapText="1"/>
    </xf>
    <xf numFmtId="0" fontId="64" fillId="64" borderId="0" xfId="155" applyFont="1" applyFill="1" applyAlignment="1">
      <alignment vertical="top" wrapText="1"/>
    </xf>
    <xf numFmtId="10" fontId="61" fillId="0" borderId="0" xfId="155" applyNumberFormat="1"/>
    <xf numFmtId="4" fontId="61" fillId="0" borderId="0" xfId="155" applyNumberFormat="1"/>
    <xf numFmtId="0" fontId="67" fillId="64" borderId="0" xfId="155" applyFont="1" applyFill="1" applyAlignment="1">
      <alignment horizontal="center" vertical="top" wrapText="1"/>
    </xf>
    <xf numFmtId="0" fontId="64" fillId="64" borderId="0" xfId="155" applyFont="1" applyFill="1" applyAlignment="1">
      <alignment horizontal="right" vertical="top" wrapText="1"/>
    </xf>
    <xf numFmtId="0" fontId="67" fillId="64" borderId="0" xfId="155" applyFont="1" applyFill="1" applyAlignment="1">
      <alignment horizontal="left" vertical="top" wrapText="1"/>
    </xf>
    <xf numFmtId="4" fontId="67" fillId="64" borderId="55" xfId="155" applyNumberFormat="1" applyFont="1" applyFill="1" applyBorder="1" applyAlignment="1">
      <alignment horizontal="right" vertical="top" wrapText="1"/>
    </xf>
    <xf numFmtId="0" fontId="64" fillId="64" borderId="57" xfId="155" applyFont="1" applyFill="1" applyBorder="1" applyAlignment="1">
      <alignment horizontal="right" vertical="top" wrapText="1"/>
    </xf>
    <xf numFmtId="0" fontId="64" fillId="64" borderId="58" xfId="155" applyFont="1" applyFill="1" applyBorder="1" applyAlignment="1">
      <alignment horizontal="right" vertical="top" wrapText="1"/>
    </xf>
    <xf numFmtId="4" fontId="64" fillId="64" borderId="59" xfId="155" applyNumberFormat="1" applyFont="1" applyFill="1" applyBorder="1" applyAlignment="1">
      <alignment horizontal="right" vertical="top" wrapText="1"/>
    </xf>
    <xf numFmtId="0" fontId="64" fillId="64" borderId="0" xfId="155" applyFont="1" applyFill="1" applyAlignment="1">
      <alignment vertical="center" wrapText="1"/>
    </xf>
    <xf numFmtId="2" fontId="43" fillId="57" borderId="34" xfId="65" applyNumberFormat="1" applyFont="1" applyFill="1" applyBorder="1" applyAlignment="1">
      <alignment horizontal="center" vertical="center" wrapText="1"/>
    </xf>
    <xf numFmtId="0" fontId="49" fillId="0" borderId="0" xfId="0" applyFont="1"/>
    <xf numFmtId="0" fontId="49" fillId="61" borderId="67" xfId="0" applyFont="1" applyFill="1" applyBorder="1" applyAlignment="1">
      <alignment horizontal="center" vertical="center" wrapText="1"/>
    </xf>
    <xf numFmtId="0" fontId="49" fillId="61" borderId="47" xfId="0" applyFont="1" applyFill="1" applyBorder="1" applyAlignment="1">
      <alignment horizontal="center" vertical="center" wrapText="1"/>
    </xf>
    <xf numFmtId="0" fontId="49" fillId="61" borderId="68" xfId="0" applyFont="1" applyFill="1" applyBorder="1" applyAlignment="1">
      <alignment horizontal="center" vertical="center" wrapText="1"/>
    </xf>
    <xf numFmtId="0" fontId="49" fillId="0" borderId="67" xfId="0" applyFont="1" applyBorder="1"/>
    <xf numFmtId="0" fontId="49" fillId="0" borderId="47" xfId="0" applyFont="1" applyBorder="1"/>
    <xf numFmtId="43" fontId="71" fillId="0" borderId="47" xfId="154" applyFont="1" applyBorder="1"/>
    <xf numFmtId="43" fontId="49" fillId="0" borderId="47" xfId="154" applyFont="1" applyBorder="1"/>
    <xf numFmtId="43" fontId="49" fillId="67" borderId="47" xfId="154" applyFont="1" applyFill="1" applyBorder="1"/>
    <xf numFmtId="2" fontId="49" fillId="0" borderId="47" xfId="0" applyNumberFormat="1" applyFont="1" applyBorder="1"/>
    <xf numFmtId="4" fontId="49" fillId="0" borderId="47" xfId="0" applyNumberFormat="1" applyFont="1" applyBorder="1"/>
    <xf numFmtId="0" fontId="45" fillId="59" borderId="34" xfId="148" applyFont="1" applyFill="1" applyBorder="1" applyAlignment="1">
      <alignment horizontal="center" vertical="center" wrapText="1"/>
    </xf>
    <xf numFmtId="0" fontId="45" fillId="59" borderId="34" xfId="148" applyFont="1" applyFill="1" applyBorder="1" applyAlignment="1">
      <alignment horizontal="justify" vertical="center" wrapText="1"/>
    </xf>
    <xf numFmtId="2" fontId="45" fillId="57" borderId="34" xfId="65" applyNumberFormat="1" applyFont="1" applyFill="1" applyBorder="1" applyAlignment="1">
      <alignment horizontal="center" vertical="center" wrapText="1"/>
    </xf>
    <xf numFmtId="165" fontId="72" fillId="0" borderId="33" xfId="1" applyNumberFormat="1" applyFont="1" applyBorder="1" applyAlignment="1">
      <alignment horizontal="center" vertical="center"/>
    </xf>
    <xf numFmtId="2" fontId="82" fillId="0" borderId="20" xfId="0" applyNumberFormat="1" applyFont="1" applyBorder="1" applyAlignment="1">
      <alignment horizontal="center" vertical="center"/>
    </xf>
    <xf numFmtId="2" fontId="82" fillId="69" borderId="20" xfId="0" applyNumberFormat="1" applyFont="1" applyFill="1" applyBorder="1" applyAlignment="1">
      <alignment horizontal="center" vertical="center"/>
    </xf>
    <xf numFmtId="177" fontId="82" fillId="0" borderId="20" xfId="0" applyNumberFormat="1" applyFont="1" applyBorder="1" applyAlignment="1">
      <alignment horizontal="center" vertical="center"/>
    </xf>
    <xf numFmtId="0" fontId="79" fillId="0" borderId="52" xfId="0" applyFont="1" applyBorder="1" applyAlignment="1">
      <alignment vertical="center"/>
    </xf>
    <xf numFmtId="0" fontId="79" fillId="0" borderId="69" xfId="0" applyFont="1" applyBorder="1" applyAlignment="1">
      <alignment vertical="center"/>
    </xf>
    <xf numFmtId="0" fontId="51" fillId="60" borderId="20" xfId="158" applyFont="1" applyFill="1" applyBorder="1" applyAlignment="1">
      <alignment horizontal="center" vertical="center" wrapText="1"/>
    </xf>
    <xf numFmtId="40" fontId="82" fillId="0" borderId="20" xfId="0" applyNumberFormat="1" applyFont="1" applyBorder="1" applyAlignment="1">
      <alignment horizontal="center" vertical="center"/>
    </xf>
    <xf numFmtId="40" fontId="82" fillId="0" borderId="66" xfId="0" applyNumberFormat="1" applyFont="1" applyBorder="1" applyAlignment="1">
      <alignment horizontal="center" vertical="center"/>
    </xf>
    <xf numFmtId="40" fontId="82" fillId="0" borderId="69" xfId="0" applyNumberFormat="1" applyFont="1" applyBorder="1" applyAlignment="1">
      <alignment horizontal="center" vertical="center"/>
    </xf>
    <xf numFmtId="0" fontId="77" fillId="0" borderId="69" xfId="0" applyFont="1" applyBorder="1" applyAlignment="1">
      <alignment horizontal="center" vertical="center"/>
    </xf>
    <xf numFmtId="0" fontId="77" fillId="0" borderId="64" xfId="0" applyFont="1" applyBorder="1" applyAlignment="1">
      <alignment horizontal="center" vertical="center"/>
    </xf>
    <xf numFmtId="0" fontId="18" fillId="0" borderId="48" xfId="75" applyFont="1" applyBorder="1" applyAlignment="1">
      <alignment horizontal="center" vertical="center"/>
    </xf>
    <xf numFmtId="0" fontId="18" fillId="0" borderId="49" xfId="75" applyFont="1" applyBorder="1" applyAlignment="1">
      <alignment horizontal="center" vertical="center"/>
    </xf>
    <xf numFmtId="0" fontId="18" fillId="0" borderId="31" xfId="75" applyFont="1" applyBorder="1" applyAlignment="1">
      <alignment horizontal="center" vertical="center"/>
    </xf>
    <xf numFmtId="0" fontId="18" fillId="0" borderId="0" xfId="75" applyFont="1" applyAlignment="1">
      <alignment horizontal="center" vertical="center"/>
    </xf>
    <xf numFmtId="10" fontId="20" fillId="0" borderId="0" xfId="76" applyNumberFormat="1" applyFont="1" applyAlignment="1">
      <alignment vertical="center"/>
    </xf>
    <xf numFmtId="0" fontId="20" fillId="0" borderId="0" xfId="76" applyFont="1" applyAlignment="1">
      <alignment horizontal="right" vertical="center"/>
    </xf>
    <xf numFmtId="10" fontId="20" fillId="0" borderId="15" xfId="76" applyNumberFormat="1" applyFont="1" applyBorder="1" applyAlignment="1">
      <alignment horizontal="right" vertical="center"/>
    </xf>
    <xf numFmtId="0" fontId="18" fillId="0" borderId="18" xfId="75" applyFont="1" applyBorder="1" applyAlignment="1">
      <alignment horizontal="center" vertical="center"/>
    </xf>
    <xf numFmtId="0" fontId="18" fillId="0" borderId="21" xfId="75" applyFont="1" applyBorder="1" applyAlignment="1">
      <alignment horizontal="center" vertical="center"/>
    </xf>
    <xf numFmtId="0" fontId="20" fillId="0" borderId="21" xfId="76" applyFont="1" applyBorder="1" applyAlignment="1">
      <alignment horizontal="right" vertical="center"/>
    </xf>
    <xf numFmtId="10" fontId="20" fillId="0" borderId="19" xfId="76" applyNumberFormat="1" applyFont="1" applyBorder="1" applyAlignment="1">
      <alignment horizontal="right" vertical="center"/>
    </xf>
    <xf numFmtId="0" fontId="45" fillId="0" borderId="34" xfId="148" applyFont="1" applyBorder="1" applyAlignment="1">
      <alignment horizontal="justify" vertical="center" wrapText="1"/>
    </xf>
    <xf numFmtId="0" fontId="45" fillId="0" borderId="34" xfId="148" applyFont="1" applyBorder="1" applyAlignment="1">
      <alignment horizontal="center" vertical="center" wrapText="1"/>
    </xf>
    <xf numFmtId="2" fontId="45" fillId="0" borderId="34" xfId="65" applyNumberFormat="1" applyFont="1" applyFill="1" applyBorder="1" applyAlignment="1">
      <alignment horizontal="center" vertical="center" wrapText="1"/>
    </xf>
    <xf numFmtId="0" fontId="48" fillId="0" borderId="0" xfId="150" applyAlignment="1">
      <alignment vertical="center"/>
    </xf>
    <xf numFmtId="0" fontId="48" fillId="0" borderId="31" xfId="150" applyBorder="1" applyAlignment="1">
      <alignment vertical="center"/>
    </xf>
    <xf numFmtId="178" fontId="0" fillId="0" borderId="0" xfId="160" applyFont="1" applyBorder="1" applyAlignment="1" applyProtection="1">
      <alignment vertical="center"/>
    </xf>
    <xf numFmtId="178" fontId="0" fillId="0" borderId="15" xfId="160" applyFont="1" applyBorder="1" applyAlignment="1" applyProtection="1">
      <alignment vertical="center"/>
    </xf>
    <xf numFmtId="0" fontId="48" fillId="65" borderId="31" xfId="150" applyFill="1" applyBorder="1" applyAlignment="1">
      <alignment vertical="center"/>
    </xf>
    <xf numFmtId="165" fontId="48" fillId="0" borderId="0" xfId="150" applyNumberFormat="1" applyAlignment="1">
      <alignment vertical="center"/>
    </xf>
    <xf numFmtId="165" fontId="0" fillId="0" borderId="0" xfId="160" applyNumberFormat="1" applyFont="1" applyBorder="1" applyAlignment="1" applyProtection="1">
      <alignment vertical="center"/>
    </xf>
    <xf numFmtId="44" fontId="48" fillId="0" borderId="0" xfId="150" applyNumberFormat="1" applyAlignment="1">
      <alignment vertical="center"/>
    </xf>
    <xf numFmtId="165" fontId="86" fillId="70" borderId="0" xfId="160" applyNumberFormat="1" applyFont="1" applyFill="1" applyBorder="1" applyAlignment="1" applyProtection="1">
      <alignment vertical="center"/>
    </xf>
    <xf numFmtId="178" fontId="15" fillId="0" borderId="0" xfId="160" applyFont="1" applyBorder="1" applyAlignment="1" applyProtection="1">
      <alignment horizontal="center" vertical="center"/>
    </xf>
    <xf numFmtId="178" fontId="15" fillId="0" borderId="15" xfId="160" applyFont="1" applyBorder="1" applyAlignment="1" applyProtection="1">
      <alignment vertical="center"/>
    </xf>
    <xf numFmtId="178" fontId="0" fillId="0" borderId="0" xfId="160" applyFont="1" applyBorder="1" applyAlignment="1" applyProtection="1">
      <alignment horizontal="center" vertical="center"/>
    </xf>
    <xf numFmtId="178" fontId="0" fillId="65" borderId="0" xfId="160" applyFont="1" applyFill="1" applyBorder="1" applyAlignment="1" applyProtection="1">
      <alignment horizontal="center" vertical="center"/>
    </xf>
    <xf numFmtId="178" fontId="0" fillId="62" borderId="0" xfId="160" applyFont="1" applyFill="1" applyBorder="1" applyAlignment="1" applyProtection="1">
      <alignment horizontal="center" vertical="center"/>
    </xf>
    <xf numFmtId="165" fontId="0" fillId="62" borderId="0" xfId="160" applyNumberFormat="1" applyFont="1" applyFill="1" applyBorder="1" applyAlignment="1" applyProtection="1">
      <alignment horizontal="center" vertical="center"/>
    </xf>
    <xf numFmtId="165" fontId="0" fillId="65" borderId="0" xfId="160" applyNumberFormat="1" applyFont="1" applyFill="1" applyBorder="1" applyAlignment="1" applyProtection="1">
      <alignment horizontal="center" vertical="center"/>
    </xf>
    <xf numFmtId="165" fontId="0" fillId="0" borderId="0" xfId="160" applyNumberFormat="1" applyFont="1" applyBorder="1" applyAlignment="1" applyProtection="1">
      <alignment horizontal="center" vertical="center"/>
    </xf>
    <xf numFmtId="44" fontId="86" fillId="0" borderId="15" xfId="160" applyNumberFormat="1" applyFont="1" applyBorder="1" applyAlignment="1" applyProtection="1">
      <alignment horizontal="right" vertical="center"/>
    </xf>
    <xf numFmtId="176" fontId="51" fillId="0" borderId="65" xfId="158" applyNumberFormat="1" applyFont="1" applyBorder="1" applyAlignment="1">
      <alignment horizontal="center" vertical="center" wrapText="1"/>
    </xf>
    <xf numFmtId="2" fontId="82" fillId="0" borderId="81" xfId="0" applyNumberFormat="1" applyFont="1" applyBorder="1" applyAlignment="1">
      <alignment horizontal="center" vertical="center"/>
    </xf>
    <xf numFmtId="177" fontId="82" fillId="0" borderId="81" xfId="0" applyNumberFormat="1" applyFont="1" applyBorder="1" applyAlignment="1">
      <alignment horizontal="center" vertical="center"/>
    </xf>
    <xf numFmtId="0" fontId="91" fillId="0" borderId="20" xfId="0" applyFont="1" applyBorder="1" applyAlignment="1">
      <alignment horizontal="center" vertical="center" wrapText="1"/>
    </xf>
    <xf numFmtId="0" fontId="19" fillId="0" borderId="20" xfId="158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157" xfId="75" applyBorder="1"/>
    <xf numFmtId="0" fontId="98" fillId="57" borderId="157" xfId="161" applyFont="1" applyFill="1" applyBorder="1" applyAlignment="1">
      <alignment vertical="center" wrapText="1"/>
    </xf>
    <xf numFmtId="10" fontId="98" fillId="57" borderId="157" xfId="161" applyNumberFormat="1" applyFont="1" applyFill="1" applyBorder="1" applyAlignment="1">
      <alignment horizontal="center" vertical="center" wrapText="1"/>
    </xf>
    <xf numFmtId="0" fontId="98" fillId="57" borderId="159" xfId="161" applyFont="1" applyFill="1" applyBorder="1" applyAlignment="1">
      <alignment vertical="center" wrapText="1"/>
    </xf>
    <xf numFmtId="0" fontId="97" fillId="72" borderId="161" xfId="0" applyFont="1" applyFill="1" applyBorder="1" applyAlignment="1">
      <alignment horizontal="center" vertical="center" wrapText="1"/>
    </xf>
    <xf numFmtId="0" fontId="97" fillId="72" borderId="164" xfId="0" applyFont="1" applyFill="1" applyBorder="1" applyAlignment="1">
      <alignment horizontal="center" vertical="center" wrapText="1"/>
    </xf>
    <xf numFmtId="10" fontId="98" fillId="57" borderId="165" xfId="161" applyNumberFormat="1" applyFont="1" applyFill="1" applyBorder="1" applyAlignment="1">
      <alignment horizontal="center" vertical="center" wrapText="1"/>
    </xf>
    <xf numFmtId="10" fontId="98" fillId="57" borderId="162" xfId="161" applyNumberFormat="1" applyFont="1" applyFill="1" applyBorder="1" applyAlignment="1">
      <alignment horizontal="center" vertical="center" wrapText="1"/>
    </xf>
    <xf numFmtId="0" fontId="19" fillId="0" borderId="163" xfId="75" applyBorder="1"/>
    <xf numFmtId="0" fontId="98" fillId="57" borderId="158" xfId="161" applyFont="1" applyFill="1" applyBorder="1" applyAlignment="1">
      <alignment vertical="center" wrapText="1"/>
    </xf>
    <xf numFmtId="10" fontId="98" fillId="57" borderId="158" xfId="161" applyNumberFormat="1" applyFont="1" applyFill="1" applyBorder="1" applyAlignment="1">
      <alignment horizontal="center" vertical="center" wrapText="1"/>
    </xf>
    <xf numFmtId="10" fontId="97" fillId="57" borderId="0" xfId="161" applyNumberFormat="1" applyFont="1" applyFill="1" applyAlignment="1">
      <alignment horizontal="center" vertical="center" wrapText="1"/>
    </xf>
    <xf numFmtId="10" fontId="95" fillId="57" borderId="157" xfId="161" applyNumberFormat="1" applyFont="1" applyFill="1" applyBorder="1" applyAlignment="1">
      <alignment horizontal="center" vertical="center" wrapText="1"/>
    </xf>
    <xf numFmtId="0" fontId="0" fillId="0" borderId="80" xfId="0" applyBorder="1"/>
    <xf numFmtId="0" fontId="0" fillId="0" borderId="80" xfId="0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 vertical="center"/>
    </xf>
    <xf numFmtId="0" fontId="18" fillId="60" borderId="185" xfId="0" applyFont="1" applyFill="1" applyBorder="1" applyAlignment="1">
      <alignment horizontal="center" vertical="center"/>
    </xf>
    <xf numFmtId="0" fontId="18" fillId="60" borderId="186" xfId="0" applyFont="1" applyFill="1" applyBorder="1" applyAlignment="1">
      <alignment horizontal="center" vertical="center"/>
    </xf>
    <xf numFmtId="0" fontId="46" fillId="58" borderId="186" xfId="148" applyFont="1" applyFill="1" applyBorder="1" applyAlignment="1">
      <alignment horizontal="center" vertical="center" wrapText="1"/>
    </xf>
    <xf numFmtId="165" fontId="20" fillId="60" borderId="188" xfId="76" applyNumberFormat="1" applyFont="1" applyFill="1" applyBorder="1" applyAlignment="1">
      <alignment horizontal="center" vertical="center"/>
    </xf>
    <xf numFmtId="0" fontId="18" fillId="0" borderId="185" xfId="0" applyFont="1" applyBorder="1" applyAlignment="1">
      <alignment horizontal="center" vertical="center"/>
    </xf>
    <xf numFmtId="0" fontId="18" fillId="0" borderId="186" xfId="0" applyFont="1" applyBorder="1" applyAlignment="1">
      <alignment horizontal="center" vertical="center"/>
    </xf>
    <xf numFmtId="0" fontId="46" fillId="0" borderId="186" xfId="148" applyFont="1" applyBorder="1" applyAlignment="1">
      <alignment horizontal="center" vertical="center" wrapText="1"/>
    </xf>
    <xf numFmtId="0" fontId="20" fillId="0" borderId="186" xfId="76" applyFont="1" applyBorder="1" applyAlignment="1">
      <alignment horizontal="right" vertical="center"/>
    </xf>
    <xf numFmtId="0" fontId="20" fillId="0" borderId="187" xfId="76" applyFont="1" applyBorder="1" applyAlignment="1">
      <alignment horizontal="right" vertical="center"/>
    </xf>
    <xf numFmtId="165" fontId="20" fillId="0" borderId="188" xfId="76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6" fillId="0" borderId="0" xfId="148" applyFont="1" applyAlignment="1">
      <alignment horizontal="center" vertical="center" wrapText="1"/>
    </xf>
    <xf numFmtId="165" fontId="20" fillId="0" borderId="0" xfId="76" applyNumberFormat="1" applyFont="1" applyAlignment="1">
      <alignment horizontal="center" vertical="center"/>
    </xf>
    <xf numFmtId="165" fontId="0" fillId="65" borderId="0" xfId="160" applyNumberFormat="1" applyFont="1" applyFill="1" applyBorder="1" applyAlignment="1" applyProtection="1">
      <alignment vertical="center"/>
    </xf>
    <xf numFmtId="44" fontId="0" fillId="0" borderId="0" xfId="0" applyNumberFormat="1"/>
    <xf numFmtId="179" fontId="43" fillId="59" borderId="35" xfId="148" applyNumberFormat="1" applyFont="1" applyFill="1" applyBorder="1" applyAlignment="1">
      <alignment horizontal="center" vertical="center" wrapText="1"/>
    </xf>
    <xf numFmtId="179" fontId="45" fillId="0" borderId="34" xfId="148" applyNumberFormat="1" applyFont="1" applyBorder="1" applyAlignment="1">
      <alignment horizontal="center" vertical="center" wrapText="1"/>
    </xf>
    <xf numFmtId="179" fontId="45" fillId="59" borderId="34" xfId="148" applyNumberFormat="1" applyFont="1" applyFill="1" applyBorder="1" applyAlignment="1">
      <alignment horizontal="center" vertical="center" wrapText="1"/>
    </xf>
    <xf numFmtId="180" fontId="20" fillId="0" borderId="32" xfId="76" applyNumberFormat="1" applyFont="1" applyBorder="1" applyAlignment="1">
      <alignment horizontal="center" vertical="center"/>
    </xf>
    <xf numFmtId="180" fontId="20" fillId="0" borderId="37" xfId="76" applyNumberFormat="1" applyFont="1" applyBorder="1" applyAlignment="1">
      <alignment horizontal="center" vertical="center"/>
    </xf>
    <xf numFmtId="0" fontId="97" fillId="57" borderId="159" xfId="161" applyFont="1" applyFill="1" applyBorder="1" applyAlignment="1">
      <alignment horizontal="right" vertical="center" wrapText="1"/>
    </xf>
    <xf numFmtId="0" fontId="97" fillId="57" borderId="186" xfId="161" applyFont="1" applyFill="1" applyBorder="1" applyAlignment="1">
      <alignment horizontal="right" vertical="center" wrapText="1"/>
    </xf>
    <xf numFmtId="181" fontId="20" fillId="0" borderId="35" xfId="76" applyNumberFormat="1" applyFont="1" applyBorder="1" applyAlignment="1">
      <alignment horizontal="center" vertical="center"/>
    </xf>
    <xf numFmtId="181" fontId="20" fillId="0" borderId="34" xfId="76" applyNumberFormat="1" applyFont="1" applyBorder="1" applyAlignment="1">
      <alignment horizontal="center" vertical="center"/>
    </xf>
    <xf numFmtId="181" fontId="20" fillId="0" borderId="33" xfId="1" applyNumberFormat="1" applyFont="1" applyBorder="1" applyAlignment="1">
      <alignment horizontal="center" vertical="center"/>
    </xf>
    <xf numFmtId="0" fontId="98" fillId="57" borderId="168" xfId="161" applyFont="1" applyFill="1" applyBorder="1" applyAlignment="1">
      <alignment vertical="center" wrapText="1"/>
    </xf>
    <xf numFmtId="10" fontId="98" fillId="57" borderId="168" xfId="161" applyNumberFormat="1" applyFont="1" applyFill="1" applyBorder="1" applyAlignment="1">
      <alignment horizontal="center" vertical="center" wrapText="1"/>
    </xf>
    <xf numFmtId="180" fontId="45" fillId="59" borderId="34" xfId="65" applyNumberFormat="1" applyFont="1" applyFill="1" applyBorder="1" applyAlignment="1">
      <alignment horizontal="center" vertical="center" wrapText="1"/>
    </xf>
    <xf numFmtId="180" fontId="72" fillId="0" borderId="33" xfId="1" applyNumberFormat="1" applyFont="1" applyBorder="1" applyAlignment="1">
      <alignment horizontal="center" vertical="center"/>
    </xf>
    <xf numFmtId="167" fontId="45" fillId="59" borderId="34" xfId="65" applyNumberFormat="1" applyFont="1" applyFill="1" applyBorder="1" applyAlignment="1">
      <alignment horizontal="center" vertical="center" wrapText="1"/>
    </xf>
    <xf numFmtId="167" fontId="43" fillId="59" borderId="35" xfId="65" applyNumberFormat="1" applyFont="1" applyFill="1" applyBorder="1" applyAlignment="1">
      <alignment horizontal="center" vertical="center" wrapText="1"/>
    </xf>
    <xf numFmtId="167" fontId="20" fillId="0" borderId="33" xfId="1" applyNumberFormat="1" applyFont="1" applyBorder="1" applyAlignment="1">
      <alignment horizontal="center" vertical="center"/>
    </xf>
    <xf numFmtId="167" fontId="20" fillId="0" borderId="34" xfId="76" applyNumberFormat="1" applyFont="1" applyBorder="1" applyAlignment="1">
      <alignment horizontal="center" vertical="center"/>
    </xf>
    <xf numFmtId="167" fontId="20" fillId="0" borderId="35" xfId="76" applyNumberFormat="1" applyFont="1" applyBorder="1" applyAlignment="1">
      <alignment horizontal="center" vertical="center"/>
    </xf>
    <xf numFmtId="4" fontId="20" fillId="60" borderId="47" xfId="76" applyNumberFormat="1" applyFont="1" applyFill="1" applyBorder="1" applyAlignment="1">
      <alignment horizontal="center" vertical="center"/>
    </xf>
    <xf numFmtId="4" fontId="51" fillId="0" borderId="20" xfId="158" quotePrefix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0" applyNumberFormat="1"/>
    <xf numFmtId="0" fontId="101" fillId="0" borderId="0" xfId="0" applyFont="1"/>
    <xf numFmtId="0" fontId="101" fillId="0" borderId="0" xfId="0" applyFont="1" applyAlignment="1">
      <alignment horizontal="left" vertical="top"/>
    </xf>
    <xf numFmtId="0" fontId="103" fillId="0" borderId="0" xfId="0" applyFont="1" applyAlignment="1">
      <alignment horizontal="left" vertical="top"/>
    </xf>
    <xf numFmtId="0" fontId="104" fillId="0" borderId="0" xfId="635"/>
    <xf numFmtId="17" fontId="102" fillId="0" borderId="0" xfId="0" quotePrefix="1" applyNumberFormat="1" applyFont="1"/>
    <xf numFmtId="0" fontId="102" fillId="0" borderId="0" xfId="0" applyFont="1"/>
    <xf numFmtId="2" fontId="101" fillId="0" borderId="0" xfId="0" applyNumberFormat="1" applyFont="1"/>
    <xf numFmtId="0" fontId="105" fillId="0" borderId="0" xfId="0" applyFont="1"/>
    <xf numFmtId="0" fontId="106" fillId="75" borderId="191" xfId="77" applyFont="1" applyFill="1" applyBorder="1" applyAlignment="1">
      <alignment horizontal="center" vertical="center" wrapText="1"/>
    </xf>
    <xf numFmtId="0" fontId="107" fillId="76" borderId="202" xfId="77" applyFont="1" applyFill="1" applyBorder="1" applyAlignment="1">
      <alignment vertical="center" wrapText="1"/>
    </xf>
    <xf numFmtId="0" fontId="109" fillId="76" borderId="202" xfId="0" applyFont="1" applyFill="1" applyBorder="1" applyAlignment="1">
      <alignment horizontal="center" vertical="center"/>
    </xf>
    <xf numFmtId="4" fontId="109" fillId="76" borderId="202" xfId="0" applyNumberFormat="1" applyFont="1" applyFill="1" applyBorder="1" applyAlignment="1">
      <alignment horizontal="center" vertical="center"/>
    </xf>
    <xf numFmtId="4" fontId="110" fillId="76" borderId="190" xfId="0" applyNumberFormat="1" applyFont="1" applyFill="1" applyBorder="1" applyAlignment="1">
      <alignment horizontal="center" vertical="center" wrapText="1"/>
    </xf>
    <xf numFmtId="4" fontId="110" fillId="0" borderId="191" xfId="0" applyNumberFormat="1" applyFont="1" applyBorder="1" applyAlignment="1">
      <alignment horizontal="left" vertical="center" wrapText="1"/>
    </xf>
    <xf numFmtId="0" fontId="111" fillId="0" borderId="191" xfId="0" applyFont="1" applyBorder="1" applyAlignment="1">
      <alignment horizontal="center" vertical="center" wrapText="1"/>
    </xf>
    <xf numFmtId="4" fontId="110" fillId="0" borderId="191" xfId="0" applyNumberFormat="1" applyFont="1" applyBorder="1" applyAlignment="1">
      <alignment horizontal="center" vertical="center" wrapText="1"/>
    </xf>
    <xf numFmtId="0" fontId="108" fillId="76" borderId="189" xfId="77" applyFont="1" applyFill="1" applyBorder="1" applyAlignment="1">
      <alignment vertical="center" wrapText="1"/>
    </xf>
    <xf numFmtId="0" fontId="108" fillId="76" borderId="189" xfId="0" applyFont="1" applyFill="1" applyBorder="1" applyAlignment="1">
      <alignment horizontal="left" vertical="center"/>
    </xf>
    <xf numFmtId="0" fontId="109" fillId="76" borderId="202" xfId="0" applyFont="1" applyFill="1" applyBorder="1" applyAlignment="1">
      <alignment horizontal="left" vertical="center"/>
    </xf>
    <xf numFmtId="4" fontId="109" fillId="76" borderId="202" xfId="0" applyNumberFormat="1" applyFont="1" applyFill="1" applyBorder="1" applyAlignment="1">
      <alignment horizontal="left" vertical="center"/>
    </xf>
    <xf numFmtId="43" fontId="101" fillId="0" borderId="0" xfId="0" applyNumberFormat="1" applyFont="1"/>
    <xf numFmtId="0" fontId="112" fillId="0" borderId="0" xfId="0" applyFont="1" applyAlignment="1">
      <alignment vertical="center"/>
    </xf>
    <xf numFmtId="0" fontId="109" fillId="0" borderId="0" xfId="0" applyFont="1"/>
    <xf numFmtId="44" fontId="113" fillId="0" borderId="191" xfId="636" applyFont="1" applyBorder="1" applyAlignment="1">
      <alignment vertical="center"/>
    </xf>
    <xf numFmtId="0" fontId="114" fillId="0" borderId="0" xfId="0" applyFont="1"/>
    <xf numFmtId="0" fontId="115" fillId="0" borderId="0" xfId="0" applyFont="1"/>
    <xf numFmtId="0" fontId="101" fillId="0" borderId="0" xfId="637" applyFont="1"/>
    <xf numFmtId="0" fontId="116" fillId="0" borderId="202" xfId="77" applyFont="1" applyBorder="1"/>
    <xf numFmtId="0" fontId="116" fillId="0" borderId="191" xfId="77" applyFont="1" applyBorder="1"/>
    <xf numFmtId="0" fontId="116" fillId="0" borderId="191" xfId="77" applyFont="1" applyBorder="1" applyAlignment="1">
      <alignment horizontal="center"/>
    </xf>
    <xf numFmtId="2" fontId="116" fillId="0" borderId="191" xfId="77" applyNumberFormat="1" applyFont="1" applyBorder="1"/>
    <xf numFmtId="4" fontId="116" fillId="0" borderId="191" xfId="77" applyNumberFormat="1" applyFont="1" applyBorder="1"/>
    <xf numFmtId="0" fontId="117" fillId="0" borderId="0" xfId="638" applyFont="1" applyAlignment="1">
      <alignment vertical="top"/>
    </xf>
    <xf numFmtId="0" fontId="117" fillId="0" borderId="0" xfId="638" applyFont="1" applyAlignment="1">
      <alignment vertical="top" wrapText="1"/>
    </xf>
    <xf numFmtId="185" fontId="117" fillId="0" borderId="0" xfId="638" applyNumberFormat="1" applyFont="1" applyAlignment="1">
      <alignment horizontal="center" vertical="center"/>
    </xf>
    <xf numFmtId="4" fontId="118" fillId="0" borderId="191" xfId="77" applyNumberFormat="1" applyFont="1" applyBorder="1"/>
    <xf numFmtId="0" fontId="109" fillId="0" borderId="0" xfId="638" applyFont="1" applyAlignment="1">
      <alignment horizontal="center" vertical="center"/>
    </xf>
    <xf numFmtId="0" fontId="118" fillId="0" borderId="202" xfId="77" applyFont="1" applyBorder="1"/>
    <xf numFmtId="4" fontId="118" fillId="0" borderId="190" xfId="77" applyNumberFormat="1" applyFont="1" applyBorder="1"/>
    <xf numFmtId="0" fontId="118" fillId="0" borderId="202" xfId="77" applyFont="1" applyBorder="1" applyAlignment="1">
      <alignment horizontal="right"/>
    </xf>
    <xf numFmtId="0" fontId="118" fillId="0" borderId="191" xfId="77" applyFont="1" applyBorder="1" applyAlignment="1">
      <alignment horizontal="right"/>
    </xf>
    <xf numFmtId="49" fontId="43" fillId="0" borderId="60" xfId="75" applyNumberFormat="1" applyFont="1" applyBorder="1" applyAlignment="1">
      <alignment vertical="top" wrapText="1"/>
    </xf>
    <xf numFmtId="49" fontId="43" fillId="0" borderId="53" xfId="75" applyNumberFormat="1" applyFont="1" applyBorder="1" applyAlignment="1">
      <alignment vertical="top" wrapText="1"/>
    </xf>
    <xf numFmtId="0" fontId="19" fillId="0" borderId="61" xfId="75" applyBorder="1"/>
    <xf numFmtId="49" fontId="43" fillId="0" borderId="64" xfId="75" applyNumberFormat="1" applyFont="1" applyBorder="1" applyAlignment="1">
      <alignment vertical="top" wrapText="1"/>
    </xf>
    <xf numFmtId="49" fontId="43" fillId="0" borderId="0" xfId="75" applyNumberFormat="1" applyFont="1" applyAlignment="1">
      <alignment vertical="top" wrapText="1"/>
    </xf>
    <xf numFmtId="0" fontId="19" fillId="0" borderId="69" xfId="75" applyBorder="1"/>
    <xf numFmtId="0" fontId="0" fillId="0" borderId="64" xfId="0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15" fillId="0" borderId="64" xfId="0" applyFont="1" applyBorder="1" applyAlignment="1">
      <alignment horizontal="center" vertical="center" wrapText="1"/>
    </xf>
    <xf numFmtId="0" fontId="18" fillId="0" borderId="208" xfId="0" applyFont="1" applyBorder="1" applyAlignment="1">
      <alignment horizontal="center" vertical="center"/>
    </xf>
    <xf numFmtId="0" fontId="18" fillId="0" borderId="209" xfId="0" applyFont="1" applyBorder="1" applyAlignment="1">
      <alignment horizontal="center" vertical="center"/>
    </xf>
    <xf numFmtId="180" fontId="20" fillId="0" borderId="32" xfId="1" applyNumberFormat="1" applyFont="1" applyBorder="1" applyAlignment="1">
      <alignment horizontal="center" vertical="center"/>
    </xf>
    <xf numFmtId="0" fontId="43" fillId="59" borderId="89" xfId="148" applyFont="1" applyFill="1" applyBorder="1" applyAlignment="1">
      <alignment horizontal="center" vertical="center" wrapText="1"/>
    </xf>
    <xf numFmtId="0" fontId="43" fillId="0" borderId="89" xfId="148" applyFont="1" applyBorder="1" applyAlignment="1">
      <alignment horizontal="center" vertical="center" wrapText="1"/>
    </xf>
    <xf numFmtId="0" fontId="45" fillId="0" borderId="89" xfId="148" applyFont="1" applyBorder="1" applyAlignment="1">
      <alignment horizontal="justify" vertical="center" wrapText="1"/>
    </xf>
    <xf numFmtId="0" fontId="45" fillId="0" borderId="89" xfId="148" applyFont="1" applyBorder="1" applyAlignment="1">
      <alignment horizontal="center" vertical="center" wrapText="1"/>
    </xf>
    <xf numFmtId="179" fontId="45" fillId="0" borderId="89" xfId="65" applyNumberFormat="1" applyFont="1" applyFill="1" applyBorder="1" applyAlignment="1">
      <alignment horizontal="center" vertical="center" wrapText="1"/>
    </xf>
    <xf numFmtId="180" fontId="43" fillId="59" borderId="89" xfId="65" applyNumberFormat="1" applyFont="1" applyFill="1" applyBorder="1" applyAlignment="1">
      <alignment horizontal="center" vertical="center" wrapText="1"/>
    </xf>
    <xf numFmtId="180" fontId="43" fillId="0" borderId="89" xfId="65" applyNumberFormat="1" applyFont="1" applyFill="1" applyBorder="1" applyAlignment="1">
      <alignment horizontal="center" vertical="center" wrapText="1"/>
    </xf>
    <xf numFmtId="0" fontId="116" fillId="0" borderId="189" xfId="77" applyFont="1" applyBorder="1"/>
    <xf numFmtId="0" fontId="116" fillId="0" borderId="190" xfId="77" applyFont="1" applyBorder="1" applyAlignment="1">
      <alignment horizontal="center"/>
    </xf>
    <xf numFmtId="0" fontId="116" fillId="0" borderId="189" xfId="77" applyFont="1" applyBorder="1" applyAlignment="1">
      <alignment horizontal="right"/>
    </xf>
    <xf numFmtId="0" fontId="118" fillId="0" borderId="0" xfId="77" applyFont="1"/>
    <xf numFmtId="0" fontId="118" fillId="0" borderId="0" xfId="77" applyFont="1" applyAlignment="1">
      <alignment horizontal="right"/>
    </xf>
    <xf numFmtId="43" fontId="0" fillId="0" borderId="0" xfId="0" applyNumberFormat="1" applyAlignment="1">
      <alignment vertical="center"/>
    </xf>
    <xf numFmtId="43" fontId="116" fillId="0" borderId="191" xfId="154" applyFont="1" applyBorder="1" applyAlignment="1">
      <alignment horizontal="right"/>
    </xf>
    <xf numFmtId="186" fontId="116" fillId="0" borderId="191" xfId="154" applyNumberFormat="1" applyFont="1" applyBorder="1" applyAlignment="1">
      <alignment horizontal="right"/>
    </xf>
    <xf numFmtId="0" fontId="0" fillId="0" borderId="61" xfId="0" applyBorder="1" applyAlignment="1">
      <alignment horizontal="center" vertical="center"/>
    </xf>
    <xf numFmtId="0" fontId="0" fillId="0" borderId="69" xfId="0" applyBorder="1" applyAlignment="1">
      <alignment vertical="center"/>
    </xf>
    <xf numFmtId="0" fontId="0" fillId="0" borderId="69" xfId="0" applyBorder="1"/>
    <xf numFmtId="174" fontId="59" fillId="0" borderId="0" xfId="0" applyNumberFormat="1" applyFont="1" applyAlignment="1">
      <alignment horizontal="center" vertical="center"/>
    </xf>
    <xf numFmtId="4" fontId="59" fillId="0" borderId="0" xfId="0" applyNumberFormat="1" applyFont="1" applyAlignment="1">
      <alignment horizontal="center" vertical="center"/>
    </xf>
    <xf numFmtId="167" fontId="59" fillId="0" borderId="0" xfId="0" applyNumberFormat="1" applyFont="1" applyAlignment="1">
      <alignment horizontal="right" vertical="center"/>
    </xf>
    <xf numFmtId="0" fontId="59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0" fontId="58" fillId="0" borderId="0" xfId="0" applyFont="1" applyAlignment="1">
      <alignment horizontal="center" vertical="center"/>
    </xf>
    <xf numFmtId="175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vertical="center"/>
    </xf>
    <xf numFmtId="165" fontId="86" fillId="71" borderId="0" xfId="160" applyNumberFormat="1" applyFont="1" applyFill="1" applyBorder="1" applyAlignment="1" applyProtection="1">
      <alignment vertical="center"/>
    </xf>
    <xf numFmtId="0" fontId="48" fillId="65" borderId="0" xfId="150" applyFill="1" applyAlignment="1">
      <alignment vertical="center"/>
    </xf>
    <xf numFmtId="0" fontId="48" fillId="62" borderId="0" xfId="150" applyFill="1" applyAlignment="1">
      <alignment vertical="center"/>
    </xf>
    <xf numFmtId="0" fontId="89" fillId="62" borderId="0" xfId="150" applyFont="1" applyFill="1" applyAlignment="1">
      <alignment horizontal="center" vertical="center"/>
    </xf>
    <xf numFmtId="0" fontId="48" fillId="0" borderId="0" xfId="150" applyAlignment="1">
      <alignment vertical="center" wrapText="1"/>
    </xf>
    <xf numFmtId="10" fontId="48" fillId="0" borderId="0" xfId="150" applyNumberFormat="1" applyAlignment="1">
      <alignment horizontal="center" vertical="center"/>
    </xf>
    <xf numFmtId="0" fontId="48" fillId="65" borderId="0" xfId="150" applyFill="1" applyAlignment="1">
      <alignment horizontal="center" vertical="center"/>
    </xf>
    <xf numFmtId="0" fontId="86" fillId="70" borderId="0" xfId="150" applyFont="1" applyFill="1" applyAlignment="1">
      <alignment horizontal="center" vertical="center"/>
    </xf>
    <xf numFmtId="0" fontId="48" fillId="0" borderId="18" xfId="150" applyBorder="1" applyAlignment="1">
      <alignment vertical="center"/>
    </xf>
    <xf numFmtId="0" fontId="48" fillId="0" borderId="21" xfId="150" applyBorder="1" applyAlignment="1">
      <alignment vertical="center"/>
    </xf>
    <xf numFmtId="165" fontId="86" fillId="71" borderId="21" xfId="160" applyNumberFormat="1" applyFont="1" applyFill="1" applyBorder="1" applyAlignment="1" applyProtection="1">
      <alignment horizontal="right" vertical="center"/>
    </xf>
    <xf numFmtId="0" fontId="72" fillId="79" borderId="191" xfId="77" applyFont="1" applyFill="1" applyBorder="1" applyAlignment="1">
      <alignment vertical="center" wrapText="1"/>
    </xf>
    <xf numFmtId="0" fontId="63" fillId="64" borderId="60" xfId="155" applyFont="1" applyFill="1" applyBorder="1" applyAlignment="1">
      <alignment horizontal="left" vertical="top" wrapText="1"/>
    </xf>
    <xf numFmtId="0" fontId="63" fillId="64" borderId="53" xfId="155" applyFont="1" applyFill="1" applyBorder="1" applyAlignment="1">
      <alignment horizontal="left" vertical="top" wrapText="1"/>
    </xf>
    <xf numFmtId="0" fontId="61" fillId="0" borderId="53" xfId="155" applyBorder="1"/>
    <xf numFmtId="0" fontId="63" fillId="64" borderId="53" xfId="155" applyFont="1" applyFill="1" applyBorder="1" applyAlignment="1">
      <alignment horizontal="center" vertical="center" wrapText="1"/>
    </xf>
    <xf numFmtId="0" fontId="63" fillId="64" borderId="53" xfId="155" applyFont="1" applyFill="1" applyBorder="1" applyAlignment="1">
      <alignment vertical="top" wrapText="1"/>
    </xf>
    <xf numFmtId="0" fontId="63" fillId="64" borderId="61" xfId="155" applyFont="1" applyFill="1" applyBorder="1" applyAlignment="1">
      <alignment vertical="top" wrapText="1"/>
    </xf>
    <xf numFmtId="187" fontId="61" fillId="0" borderId="0" xfId="155" applyNumberFormat="1"/>
    <xf numFmtId="11" fontId="61" fillId="0" borderId="0" xfId="155" applyNumberFormat="1"/>
    <xf numFmtId="0" fontId="112" fillId="0" borderId="31" xfId="0" applyFont="1" applyBorder="1" applyAlignment="1">
      <alignment horizontal="center"/>
    </xf>
    <xf numFmtId="0" fontId="112" fillId="0" borderId="0" xfId="0" applyFont="1" applyAlignment="1">
      <alignment horizontal="center"/>
    </xf>
    <xf numFmtId="2" fontId="112" fillId="0" borderId="31" xfId="0" applyNumberFormat="1" applyFont="1" applyBorder="1" applyAlignment="1">
      <alignment horizontal="center"/>
    </xf>
    <xf numFmtId="0" fontId="112" fillId="0" borderId="18" xfId="0" applyFont="1" applyBorder="1" applyAlignment="1">
      <alignment horizontal="center"/>
    </xf>
    <xf numFmtId="0" fontId="112" fillId="0" borderId="21" xfId="0" applyFont="1" applyBorder="1" applyAlignment="1">
      <alignment horizontal="left"/>
    </xf>
    <xf numFmtId="0" fontId="112" fillId="61" borderId="18" xfId="0" applyFont="1" applyFill="1" applyBorder="1" applyAlignment="1">
      <alignment horizontal="center"/>
    </xf>
    <xf numFmtId="0" fontId="112" fillId="61" borderId="21" xfId="0" applyFont="1" applyFill="1" applyBorder="1" applyAlignment="1">
      <alignment horizontal="left"/>
    </xf>
    <xf numFmtId="0" fontId="112" fillId="61" borderId="21" xfId="0" applyFont="1" applyFill="1" applyBorder="1" applyAlignment="1">
      <alignment horizontal="center"/>
    </xf>
    <xf numFmtId="0" fontId="112" fillId="61" borderId="21" xfId="0" applyFont="1" applyFill="1" applyBorder="1"/>
    <xf numFmtId="0" fontId="112" fillId="61" borderId="21" xfId="0" applyFont="1" applyFill="1" applyBorder="1" applyAlignment="1">
      <alignment horizontal="right"/>
    </xf>
    <xf numFmtId="0" fontId="112" fillId="0" borderId="21" xfId="0" applyFont="1" applyBorder="1"/>
    <xf numFmtId="0" fontId="112" fillId="0" borderId="191" xfId="0" applyFont="1" applyBorder="1" applyAlignment="1">
      <alignment horizontal="center" vertical="center" wrapText="1"/>
    </xf>
    <xf numFmtId="0" fontId="112" fillId="0" borderId="0" xfId="0" applyFont="1"/>
    <xf numFmtId="0" fontId="112" fillId="0" borderId="15" xfId="0" applyFont="1" applyBorder="1"/>
    <xf numFmtId="43" fontId="112" fillId="0" borderId="15" xfId="154" applyFont="1" applyBorder="1"/>
    <xf numFmtId="43" fontId="112" fillId="0" borderId="19" xfId="154" applyFont="1" applyFill="1" applyBorder="1"/>
    <xf numFmtId="0" fontId="112" fillId="61" borderId="189" xfId="0" applyFont="1" applyFill="1" applyBorder="1" applyAlignment="1">
      <alignment horizontal="center"/>
    </xf>
    <xf numFmtId="0" fontId="112" fillId="61" borderId="202" xfId="0" applyFont="1" applyFill="1" applyBorder="1" applyAlignment="1">
      <alignment horizontal="left"/>
    </xf>
    <xf numFmtId="0" fontId="112" fillId="61" borderId="202" xfId="0" applyFont="1" applyFill="1" applyBorder="1" applyAlignment="1">
      <alignment horizontal="center"/>
    </xf>
    <xf numFmtId="0" fontId="112" fillId="61" borderId="202" xfId="0" applyFont="1" applyFill="1" applyBorder="1"/>
    <xf numFmtId="0" fontId="112" fillId="61" borderId="202" xfId="0" applyFont="1" applyFill="1" applyBorder="1" applyAlignment="1">
      <alignment horizontal="right"/>
    </xf>
    <xf numFmtId="43" fontId="112" fillId="61" borderId="190" xfId="154" applyFont="1" applyFill="1" applyBorder="1"/>
    <xf numFmtId="0" fontId="112" fillId="0" borderId="191" xfId="0" applyFont="1" applyBorder="1" applyAlignment="1">
      <alignment horizontal="center"/>
    </xf>
    <xf numFmtId="0" fontId="112" fillId="67" borderId="191" xfId="0" applyFont="1" applyFill="1" applyBorder="1" applyAlignment="1">
      <alignment horizontal="center" vertical="center" wrapText="1"/>
    </xf>
    <xf numFmtId="0" fontId="112" fillId="0" borderId="19" xfId="0" applyFont="1" applyBorder="1"/>
    <xf numFmtId="0" fontId="112" fillId="0" borderId="202" xfId="0" applyFont="1" applyBorder="1"/>
    <xf numFmtId="0" fontId="112" fillId="0" borderId="202" xfId="0" applyFont="1" applyBorder="1" applyAlignment="1">
      <alignment horizontal="right"/>
    </xf>
    <xf numFmtId="43" fontId="112" fillId="0" borderId="190" xfId="154" applyFont="1" applyBorder="1"/>
    <xf numFmtId="0" fontId="112" fillId="0" borderId="31" xfId="0" applyFont="1" applyBorder="1" applyAlignment="1">
      <alignment horizontal="center" vertical="center"/>
    </xf>
    <xf numFmtId="0" fontId="112" fillId="0" borderId="18" xfId="0" applyFont="1" applyBorder="1" applyAlignment="1">
      <alignment horizontal="center" vertical="center"/>
    </xf>
    <xf numFmtId="0" fontId="112" fillId="0" borderId="21" xfId="0" applyFont="1" applyBorder="1" applyAlignment="1">
      <alignment horizontal="left" vertical="center"/>
    </xf>
    <xf numFmtId="0" fontId="112" fillId="0" borderId="21" xfId="0" applyFont="1" applyBorder="1" applyAlignment="1">
      <alignment vertical="center"/>
    </xf>
    <xf numFmtId="0" fontId="112" fillId="0" borderId="190" xfId="0" applyFont="1" applyBorder="1"/>
    <xf numFmtId="0" fontId="121" fillId="0" borderId="202" xfId="77" applyFont="1" applyBorder="1"/>
    <xf numFmtId="0" fontId="121" fillId="0" borderId="190" xfId="77" applyFont="1" applyBorder="1"/>
    <xf numFmtId="0" fontId="112" fillId="0" borderId="202" xfId="637" applyFont="1" applyBorder="1"/>
    <xf numFmtId="0" fontId="112" fillId="0" borderId="190" xfId="637" applyFont="1" applyBorder="1"/>
    <xf numFmtId="0" fontId="121" fillId="0" borderId="0" xfId="77" applyFont="1"/>
    <xf numFmtId="0" fontId="121" fillId="0" borderId="191" xfId="77" applyFont="1" applyBorder="1"/>
    <xf numFmtId="0" fontId="112" fillId="73" borderId="189" xfId="0" applyFont="1" applyFill="1" applyBorder="1" applyAlignment="1">
      <alignment horizontal="center"/>
    </xf>
    <xf numFmtId="0" fontId="112" fillId="0" borderId="186" xfId="0" applyFont="1" applyBorder="1"/>
    <xf numFmtId="44" fontId="112" fillId="0" borderId="0" xfId="159" applyFont="1" applyFill="1" applyBorder="1" applyAlignment="1"/>
    <xf numFmtId="44" fontId="112" fillId="0" borderId="15" xfId="159" applyFont="1" applyFill="1" applyBorder="1" applyAlignment="1"/>
    <xf numFmtId="44" fontId="112" fillId="0" borderId="21" xfId="159" applyFont="1" applyFill="1" applyBorder="1" applyAlignment="1"/>
    <xf numFmtId="44" fontId="112" fillId="0" borderId="19" xfId="159" applyFont="1" applyFill="1" applyBorder="1" applyAlignment="1"/>
    <xf numFmtId="182" fontId="112" fillId="0" borderId="0" xfId="151" applyNumberFormat="1" applyFont="1"/>
    <xf numFmtId="0" fontId="122" fillId="0" borderId="0" xfId="0" applyFont="1"/>
    <xf numFmtId="184" fontId="112" fillId="0" borderId="0" xfId="0" applyNumberFormat="1" applyFont="1" applyAlignment="1">
      <alignment vertical="center"/>
    </xf>
    <xf numFmtId="0" fontId="122" fillId="60" borderId="19" xfId="0" applyFont="1" applyFill="1" applyBorder="1" applyAlignment="1">
      <alignment horizontal="center" vertical="center"/>
    </xf>
    <xf numFmtId="0" fontId="121" fillId="0" borderId="186" xfId="0" applyFont="1" applyBorder="1" applyAlignment="1">
      <alignment vertical="center" wrapText="1"/>
    </xf>
    <xf numFmtId="0" fontId="112" fillId="0" borderId="186" xfId="0" applyFont="1" applyBorder="1" applyAlignment="1">
      <alignment horizontal="center" vertical="center"/>
    </xf>
    <xf numFmtId="43" fontId="112" fillId="0" borderId="15" xfId="154" applyFont="1" applyFill="1" applyBorder="1" applyAlignment="1">
      <alignment vertical="center"/>
    </xf>
    <xf numFmtId="0" fontId="112" fillId="0" borderId="18" xfId="0" applyFont="1" applyBorder="1"/>
    <xf numFmtId="0" fontId="122" fillId="0" borderId="21" xfId="0" applyFont="1" applyBorder="1" applyAlignment="1">
      <alignment vertical="center"/>
    </xf>
    <xf numFmtId="43" fontId="122" fillId="0" borderId="19" xfId="0" applyNumberFormat="1" applyFont="1" applyBorder="1" applyAlignment="1">
      <alignment vertical="center"/>
    </xf>
    <xf numFmtId="0" fontId="122" fillId="60" borderId="191" xfId="0" applyFont="1" applyFill="1" applyBorder="1" applyAlignment="1">
      <alignment horizontal="center" vertical="center"/>
    </xf>
    <xf numFmtId="0" fontId="112" fillId="0" borderId="191" xfId="0" applyFont="1" applyBorder="1" applyAlignment="1">
      <alignment horizontal="left"/>
    </xf>
    <xf numFmtId="43" fontId="112" fillId="0" borderId="191" xfId="154" applyFont="1" applyBorder="1" applyAlignment="1">
      <alignment vertical="center"/>
    </xf>
    <xf numFmtId="10" fontId="112" fillId="0" borderId="191" xfId="154" applyNumberFormat="1" applyFont="1" applyBorder="1" applyAlignment="1">
      <alignment vertical="center"/>
    </xf>
    <xf numFmtId="10" fontId="0" fillId="0" borderId="0" xfId="151" applyNumberFormat="1" applyFont="1"/>
    <xf numFmtId="0" fontId="77" fillId="0" borderId="0" xfId="0" applyFont="1" applyAlignment="1">
      <alignment horizontal="center" vertical="center"/>
    </xf>
    <xf numFmtId="0" fontId="122" fillId="60" borderId="191" xfId="0" applyFont="1" applyFill="1" applyBorder="1" applyAlignment="1">
      <alignment horizontal="center"/>
    </xf>
    <xf numFmtId="0" fontId="122" fillId="0" borderId="0" xfId="0" applyFont="1" applyAlignment="1">
      <alignment horizontal="center" vertical="center"/>
    </xf>
    <xf numFmtId="0" fontId="122" fillId="60" borderId="21" xfId="0" applyFont="1" applyFill="1" applyBorder="1" applyAlignment="1">
      <alignment horizontal="center" vertical="center"/>
    </xf>
    <xf numFmtId="0" fontId="113" fillId="76" borderId="191" xfId="0" applyFont="1" applyFill="1" applyBorder="1" applyAlignment="1">
      <alignment horizontal="center" vertical="center"/>
    </xf>
    <xf numFmtId="0" fontId="112" fillId="0" borderId="0" xfId="0" applyFont="1" applyAlignment="1">
      <alignment horizontal="center" vertical="center"/>
    </xf>
    <xf numFmtId="182" fontId="101" fillId="0" borderId="0" xfId="151" applyNumberFormat="1" applyFont="1"/>
    <xf numFmtId="0" fontId="121" fillId="0" borderId="0" xfId="0" applyFont="1" applyAlignment="1">
      <alignment vertical="center" wrapText="1"/>
    </xf>
    <xf numFmtId="186" fontId="112" fillId="0" borderId="191" xfId="154" applyNumberFormat="1" applyFont="1" applyBorder="1" applyAlignment="1">
      <alignment vertical="center"/>
    </xf>
    <xf numFmtId="0" fontId="109" fillId="0" borderId="185" xfId="0" applyFont="1" applyBorder="1"/>
    <xf numFmtId="0" fontId="109" fillId="0" borderId="186" xfId="0" applyFont="1" applyBorder="1"/>
    <xf numFmtId="0" fontId="109" fillId="0" borderId="187" xfId="0" applyFont="1" applyBorder="1"/>
    <xf numFmtId="0" fontId="109" fillId="0" borderId="31" xfId="0" applyFont="1" applyBorder="1"/>
    <xf numFmtId="0" fontId="109" fillId="0" borderId="15" xfId="0" applyFont="1" applyBorder="1"/>
    <xf numFmtId="0" fontId="112" fillId="0" borderId="31" xfId="0" applyFont="1" applyBorder="1" applyAlignment="1">
      <alignment vertical="center"/>
    </xf>
    <xf numFmtId="0" fontId="113" fillId="76" borderId="191" xfId="0" applyFont="1" applyFill="1" applyBorder="1" applyAlignment="1">
      <alignment horizontal="left" vertical="center" wrapText="1"/>
    </xf>
    <xf numFmtId="0" fontId="113" fillId="76" borderId="189" xfId="0" applyFont="1" applyFill="1" applyBorder="1" applyAlignment="1">
      <alignment horizontal="left" vertical="center"/>
    </xf>
    <xf numFmtId="0" fontId="113" fillId="76" borderId="190" xfId="0" applyFont="1" applyFill="1" applyBorder="1" applyAlignment="1">
      <alignment horizontal="left" vertical="center"/>
    </xf>
    <xf numFmtId="10" fontId="113" fillId="0" borderId="191" xfId="636" applyNumberFormat="1" applyFont="1" applyBorder="1" applyAlignment="1">
      <alignment vertical="center"/>
    </xf>
    <xf numFmtId="0" fontId="109" fillId="0" borderId="18" xfId="0" applyFont="1" applyBorder="1"/>
    <xf numFmtId="0" fontId="109" fillId="0" borderId="21" xfId="0" applyFont="1" applyBorder="1" applyAlignment="1">
      <alignment vertical="center"/>
    </xf>
    <xf numFmtId="0" fontId="109" fillId="0" borderId="21" xfId="0" applyFont="1" applyBorder="1"/>
    <xf numFmtId="0" fontId="109" fillId="0" borderId="0" xfId="151" applyNumberFormat="1" applyFont="1"/>
    <xf numFmtId="188" fontId="109" fillId="0" borderId="0" xfId="151" applyNumberFormat="1" applyFont="1"/>
    <xf numFmtId="0" fontId="112" fillId="0" borderId="0" xfId="0" applyFont="1" applyAlignment="1">
      <alignment horizontal="left"/>
    </xf>
    <xf numFmtId="0" fontId="112" fillId="0" borderId="185" xfId="0" applyFont="1" applyBorder="1" applyAlignment="1">
      <alignment horizontal="center"/>
    </xf>
    <xf numFmtId="0" fontId="112" fillId="0" borderId="186" xfId="0" applyFont="1" applyBorder="1" applyAlignment="1">
      <alignment horizontal="left"/>
    </xf>
    <xf numFmtId="43" fontId="112" fillId="61" borderId="19" xfId="0" applyNumberFormat="1" applyFont="1" applyFill="1" applyBorder="1"/>
    <xf numFmtId="43" fontId="112" fillId="0" borderId="19" xfId="0" applyNumberFormat="1" applyFont="1" applyBorder="1"/>
    <xf numFmtId="0" fontId="112" fillId="0" borderId="187" xfId="0" applyFont="1" applyBorder="1"/>
    <xf numFmtId="0" fontId="112" fillId="0" borderId="0" xfId="0" applyFont="1" applyAlignment="1">
      <alignment horizontal="left" wrapText="1"/>
    </xf>
    <xf numFmtId="0" fontId="112" fillId="0" borderId="0" xfId="0" quotePrefix="1" applyFont="1" applyAlignment="1">
      <alignment horizontal="left"/>
    </xf>
    <xf numFmtId="0" fontId="116" fillId="0" borderId="191" xfId="77" applyFont="1" applyBorder="1" applyAlignment="1">
      <alignment horizontal="right"/>
    </xf>
    <xf numFmtId="0" fontId="121" fillId="0" borderId="31" xfId="77" applyFont="1" applyBorder="1"/>
    <xf numFmtId="2" fontId="121" fillId="0" borderId="0" xfId="77" applyNumberFormat="1" applyFont="1"/>
    <xf numFmtId="0" fontId="121" fillId="0" borderId="189" xfId="77" applyFont="1" applyBorder="1"/>
    <xf numFmtId="0" fontId="112" fillId="0" borderId="31" xfId="637" applyFont="1" applyBorder="1"/>
    <xf numFmtId="0" fontId="112" fillId="0" borderId="0" xfId="637" applyFont="1"/>
    <xf numFmtId="0" fontId="112" fillId="0" borderId="15" xfId="637" applyFont="1" applyBorder="1"/>
    <xf numFmtId="4" fontId="118" fillId="0" borderId="15" xfId="77" applyNumberFormat="1" applyFont="1" applyBorder="1"/>
    <xf numFmtId="0" fontId="112" fillId="0" borderId="0" xfId="0" applyFont="1" applyAlignment="1">
      <alignment horizontal="right"/>
    </xf>
    <xf numFmtId="0" fontId="122" fillId="0" borderId="0" xfId="0" applyFont="1" applyAlignment="1">
      <alignment horizontal="left"/>
    </xf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56" fillId="0" borderId="0" xfId="0" applyFont="1" applyAlignment="1">
      <alignment vertical="center"/>
    </xf>
    <xf numFmtId="17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right" vertical="center"/>
    </xf>
    <xf numFmtId="175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58" fillId="0" borderId="0" xfId="0" applyFont="1" applyAlignment="1">
      <alignment horizontal="right" vertical="center"/>
    </xf>
    <xf numFmtId="167" fontId="58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4" fontId="56" fillId="0" borderId="0" xfId="0" applyNumberFormat="1" applyFont="1" applyAlignment="1">
      <alignment horizontal="center" vertical="center"/>
    </xf>
    <xf numFmtId="10" fontId="58" fillId="0" borderId="0" xfId="0" applyNumberFormat="1" applyFont="1" applyAlignment="1">
      <alignment horizontal="right" vertical="center"/>
    </xf>
    <xf numFmtId="0" fontId="55" fillId="0" borderId="0" xfId="0" applyFont="1" applyAlignment="1">
      <alignment horizontal="right" vertical="center"/>
    </xf>
    <xf numFmtId="173" fontId="59" fillId="0" borderId="0" xfId="0" applyNumberFormat="1" applyFont="1" applyAlignment="1">
      <alignment vertical="center"/>
    </xf>
    <xf numFmtId="43" fontId="112" fillId="0" borderId="0" xfId="154" applyFont="1" applyBorder="1" applyAlignment="1">
      <alignment horizontal="center"/>
    </xf>
    <xf numFmtId="43" fontId="112" fillId="0" borderId="15" xfId="154" applyFont="1" applyBorder="1" applyAlignment="1">
      <alignment horizontal="center"/>
    </xf>
    <xf numFmtId="0" fontId="112" fillId="0" borderId="21" xfId="0" applyFont="1" applyBorder="1" applyAlignment="1">
      <alignment horizontal="center"/>
    </xf>
    <xf numFmtId="0" fontId="112" fillId="74" borderId="189" xfId="0" applyFont="1" applyFill="1" applyBorder="1" applyAlignment="1">
      <alignment horizontal="center"/>
    </xf>
    <xf numFmtId="0" fontId="112" fillId="74" borderId="202" xfId="0" applyFont="1" applyFill="1" applyBorder="1" applyAlignment="1">
      <alignment horizontal="center"/>
    </xf>
    <xf numFmtId="0" fontId="112" fillId="0" borderId="189" xfId="0" applyFont="1" applyBorder="1" applyAlignment="1">
      <alignment horizontal="center"/>
    </xf>
    <xf numFmtId="0" fontId="112" fillId="0" borderId="202" xfId="0" applyFont="1" applyBorder="1" applyAlignment="1">
      <alignment horizontal="center"/>
    </xf>
    <xf numFmtId="0" fontId="112" fillId="0" borderId="186" xfId="0" applyFont="1" applyBorder="1" applyAlignment="1">
      <alignment horizontal="center"/>
    </xf>
    <xf numFmtId="0" fontId="112" fillId="73" borderId="202" xfId="0" applyFont="1" applyFill="1" applyBorder="1" applyAlignment="1">
      <alignment horizontal="center"/>
    </xf>
    <xf numFmtId="0" fontId="112" fillId="0" borderId="21" xfId="0" applyFont="1" applyBorder="1" applyAlignment="1">
      <alignment horizontal="right" vertical="center"/>
    </xf>
    <xf numFmtId="0" fontId="112" fillId="0" borderId="21" xfId="0" applyFont="1" applyBorder="1" applyAlignment="1">
      <alignment horizontal="center" vertical="center"/>
    </xf>
    <xf numFmtId="0" fontId="112" fillId="0" borderId="19" xfId="0" applyFont="1" applyBorder="1" applyAlignment="1">
      <alignment horizontal="center" vertical="center"/>
    </xf>
    <xf numFmtId="0" fontId="112" fillId="0" borderId="21" xfId="0" applyFont="1" applyBorder="1" applyAlignment="1">
      <alignment horizontal="right"/>
    </xf>
    <xf numFmtId="189" fontId="48" fillId="0" borderId="0" xfId="150" applyNumberFormat="1" applyAlignment="1">
      <alignment horizontal="center" vertical="center"/>
    </xf>
    <xf numFmtId="0" fontId="0" fillId="0" borderId="0" xfId="0" applyAlignment="1">
      <alignment horizontal="center"/>
    </xf>
    <xf numFmtId="2" fontId="130" fillId="57" borderId="157" xfId="151" applyNumberFormat="1" applyFont="1" applyFill="1" applyBorder="1" applyAlignment="1">
      <alignment horizontal="center" vertical="center"/>
    </xf>
    <xf numFmtId="0" fontId="121" fillId="0" borderId="191" xfId="77" applyFont="1" applyBorder="1" applyAlignment="1">
      <alignment horizontal="center"/>
    </xf>
    <xf numFmtId="2" fontId="130" fillId="57" borderId="162" xfId="151" applyNumberFormat="1" applyFont="1" applyFill="1" applyBorder="1" applyAlignment="1">
      <alignment horizontal="center" vertical="center" wrapText="1"/>
    </xf>
    <xf numFmtId="2" fontId="130" fillId="57" borderId="159" xfId="151" applyNumberFormat="1" applyFont="1" applyFill="1" applyBorder="1" applyAlignment="1">
      <alignment horizontal="center" vertical="center"/>
    </xf>
    <xf numFmtId="2" fontId="97" fillId="57" borderId="186" xfId="161" applyNumberFormat="1" applyFont="1" applyFill="1" applyBorder="1" applyAlignment="1">
      <alignment horizontal="center" vertical="center" wrapText="1"/>
    </xf>
    <xf numFmtId="2" fontId="98" fillId="57" borderId="157" xfId="151" applyNumberFormat="1" applyFont="1" applyFill="1" applyBorder="1" applyAlignment="1">
      <alignment horizontal="center" vertical="center" wrapText="1"/>
    </xf>
    <xf numFmtId="193" fontId="77" fillId="0" borderId="0" xfId="0" applyNumberFormat="1" applyFont="1" applyAlignment="1">
      <alignment horizontal="center" vertical="center"/>
    </xf>
    <xf numFmtId="0" fontId="127" fillId="0" borderId="0" xfId="0" applyFont="1" applyAlignment="1">
      <alignment horizontal="center" vertical="center" wrapText="1"/>
    </xf>
    <xf numFmtId="43" fontId="112" fillId="0" borderId="186" xfId="154" applyFont="1" applyBorder="1" applyAlignment="1">
      <alignment horizontal="center" vertical="center"/>
    </xf>
    <xf numFmtId="43" fontId="112" fillId="0" borderId="0" xfId="154" applyFont="1" applyAlignment="1">
      <alignment horizontal="center" vertical="center"/>
    </xf>
    <xf numFmtId="197" fontId="98" fillId="57" borderId="157" xfId="161" applyNumberFormat="1" applyFont="1" applyFill="1" applyBorder="1" applyAlignment="1">
      <alignment horizontal="left" vertical="center" wrapText="1"/>
    </xf>
    <xf numFmtId="0" fontId="19" fillId="0" borderId="0" xfId="75" applyAlignment="1">
      <alignment horizontal="center" vertical="center"/>
    </xf>
    <xf numFmtId="164" fontId="49" fillId="67" borderId="197" xfId="0" applyNumberFormat="1" applyFont="1" applyFill="1" applyBorder="1"/>
    <xf numFmtId="0" fontId="19" fillId="0" borderId="224" xfId="75" applyBorder="1"/>
    <xf numFmtId="0" fontId="19" fillId="0" borderId="222" xfId="75" applyBorder="1"/>
    <xf numFmtId="0" fontId="19" fillId="0" borderId="225" xfId="75" applyBorder="1"/>
    <xf numFmtId="0" fontId="19" fillId="0" borderId="223" xfId="75" applyBorder="1"/>
    <xf numFmtId="0" fontId="50" fillId="0" borderId="0" xfId="75" applyFont="1"/>
    <xf numFmtId="10" fontId="16" fillId="0" borderId="0" xfId="151" applyNumberFormat="1" applyFont="1" applyAlignment="1">
      <alignment horizontal="right"/>
    </xf>
    <xf numFmtId="0" fontId="132" fillId="0" borderId="0" xfId="75" applyFont="1" applyAlignment="1">
      <alignment horizontal="center"/>
    </xf>
    <xf numFmtId="165" fontId="132" fillId="0" borderId="0" xfId="75" applyNumberFormat="1" applyFont="1" applyAlignment="1">
      <alignment horizontal="center"/>
    </xf>
    <xf numFmtId="0" fontId="17" fillId="0" borderId="226" xfId="75" quotePrefix="1" applyFont="1" applyBorder="1" applyAlignment="1">
      <alignment horizontal="center" vertical="center" wrapText="1"/>
    </xf>
    <xf numFmtId="0" fontId="17" fillId="0" borderId="227" xfId="75" quotePrefix="1" applyFont="1" applyBorder="1" applyAlignment="1">
      <alignment horizontal="center" vertical="center" wrapText="1"/>
    </xf>
    <xf numFmtId="0" fontId="17" fillId="0" borderId="228" xfId="75" quotePrefix="1" applyFont="1" applyBorder="1" applyAlignment="1">
      <alignment horizontal="center" vertical="center" wrapText="1"/>
    </xf>
    <xf numFmtId="49" fontId="43" fillId="0" borderId="0" xfId="75" applyNumberFormat="1" applyFont="1" applyAlignment="1">
      <alignment horizontal="center" vertical="top" wrapText="1"/>
    </xf>
    <xf numFmtId="0" fontId="17" fillId="0" borderId="54" xfId="75" applyFont="1" applyBorder="1" applyAlignment="1">
      <alignment horizontal="center" vertical="center" wrapText="1"/>
    </xf>
    <xf numFmtId="43" fontId="61" fillId="0" borderId="0" xfId="154" applyFont="1"/>
    <xf numFmtId="43" fontId="112" fillId="0" borderId="0" xfId="0" applyNumberFormat="1" applyFont="1" applyAlignment="1">
      <alignment vertical="center"/>
    </xf>
    <xf numFmtId="0" fontId="121" fillId="0" borderId="0" xfId="0" applyFont="1" applyAlignment="1">
      <alignment vertical="center"/>
    </xf>
    <xf numFmtId="43" fontId="93" fillId="0" borderId="0" xfId="154" applyFont="1" applyFill="1" applyBorder="1" applyAlignment="1">
      <alignment horizontal="center" vertical="center"/>
    </xf>
    <xf numFmtId="43" fontId="0" fillId="0" borderId="0" xfId="154" applyFont="1" applyFill="1" applyBorder="1" applyAlignment="1">
      <alignment horizontal="center" vertical="center"/>
    </xf>
    <xf numFmtId="0" fontId="17" fillId="0" borderId="54" xfId="75" applyFont="1" applyBorder="1" applyAlignment="1">
      <alignment vertical="center" wrapText="1"/>
    </xf>
    <xf numFmtId="0" fontId="17" fillId="0" borderId="74" xfId="75" applyFont="1" applyBorder="1" applyAlignment="1">
      <alignment vertical="center" wrapText="1"/>
    </xf>
    <xf numFmtId="49" fontId="43" fillId="0" borderId="53" xfId="75" applyNumberFormat="1" applyFont="1" applyBorder="1" applyAlignment="1">
      <alignment vertical="top"/>
    </xf>
    <xf numFmtId="49" fontId="43" fillId="0" borderId="0" xfId="75" applyNumberFormat="1" applyFont="1" applyAlignment="1">
      <alignment vertical="top"/>
    </xf>
    <xf numFmtId="0" fontId="17" fillId="0" borderId="54" xfId="75" applyFont="1" applyBorder="1" applyAlignment="1">
      <alignment vertical="center"/>
    </xf>
    <xf numFmtId="49" fontId="43" fillId="0" borderId="53" xfId="75" applyNumberFormat="1" applyFont="1" applyBorder="1" applyAlignment="1">
      <alignment horizontal="center" vertical="top" wrapText="1"/>
    </xf>
    <xf numFmtId="0" fontId="56" fillId="0" borderId="0" xfId="0" applyFont="1" applyAlignment="1">
      <alignment horizontal="center" vertical="center"/>
    </xf>
    <xf numFmtId="0" fontId="94" fillId="0" borderId="79" xfId="0" applyFont="1" applyBorder="1" applyAlignment="1">
      <alignment vertical="center"/>
    </xf>
    <xf numFmtId="0" fontId="94" fillId="0" borderId="52" xfId="0" applyFont="1" applyBorder="1" applyAlignment="1">
      <alignment vertical="center"/>
    </xf>
    <xf numFmtId="0" fontId="94" fillId="0" borderId="52" xfId="0" applyFont="1" applyBorder="1" applyAlignment="1">
      <alignment horizontal="center" vertical="center"/>
    </xf>
    <xf numFmtId="0" fontId="94" fillId="0" borderId="64" xfId="0" applyFont="1" applyBorder="1" applyAlignment="1">
      <alignment horizontal="center" vertical="center"/>
    </xf>
    <xf numFmtId="0" fontId="94" fillId="0" borderId="0" xfId="0" applyFont="1" applyAlignment="1">
      <alignment horizontal="left" vertical="center"/>
    </xf>
    <xf numFmtId="175" fontId="94" fillId="0" borderId="0" xfId="0" applyNumberFormat="1" applyFont="1" applyAlignment="1">
      <alignment horizontal="center" vertical="center"/>
    </xf>
    <xf numFmtId="0" fontId="94" fillId="0" borderId="0" xfId="0" applyFont="1" applyAlignment="1">
      <alignment horizontal="center" vertical="center"/>
    </xf>
    <xf numFmtId="43" fontId="94" fillId="0" borderId="0" xfId="154" applyFont="1" applyFill="1" applyAlignment="1">
      <alignment horizontal="center" vertical="center"/>
    </xf>
    <xf numFmtId="173" fontId="50" fillId="0" borderId="69" xfId="0" applyNumberFormat="1" applyFont="1" applyBorder="1" applyAlignment="1">
      <alignment horizontal="center" vertical="center" wrapText="1"/>
    </xf>
    <xf numFmtId="0" fontId="94" fillId="0" borderId="79" xfId="0" applyFont="1" applyBorder="1" applyAlignment="1">
      <alignment horizontal="center" vertical="center"/>
    </xf>
    <xf numFmtId="0" fontId="94" fillId="0" borderId="52" xfId="0" applyFont="1" applyBorder="1" applyAlignment="1">
      <alignment horizontal="right" vertical="center"/>
    </xf>
    <xf numFmtId="0" fontId="94" fillId="0" borderId="94" xfId="0" applyFont="1" applyBorder="1" applyAlignment="1">
      <alignment horizontal="center" vertical="center"/>
    </xf>
    <xf numFmtId="0" fontId="93" fillId="0" borderId="52" xfId="0" applyFont="1" applyBorder="1" applyAlignment="1">
      <alignment horizontal="center" vertical="center"/>
    </xf>
    <xf numFmtId="0" fontId="93" fillId="0" borderId="52" xfId="0" applyFont="1" applyBorder="1" applyAlignment="1">
      <alignment vertical="center"/>
    </xf>
    <xf numFmtId="0" fontId="93" fillId="0" borderId="52" xfId="0" applyFont="1" applyBorder="1" applyAlignment="1">
      <alignment horizontal="right" vertical="center"/>
    </xf>
    <xf numFmtId="0" fontId="94" fillId="0" borderId="52" xfId="0" applyFont="1" applyBorder="1" applyAlignment="1">
      <alignment horizontal="left" vertical="center"/>
    </xf>
    <xf numFmtId="0" fontId="134" fillId="67" borderId="53" xfId="0" applyFont="1" applyFill="1" applyBorder="1" applyAlignment="1">
      <alignment vertical="center"/>
    </xf>
    <xf numFmtId="0" fontId="134" fillId="67" borderId="53" xfId="0" applyFont="1" applyFill="1" applyBorder="1" applyAlignment="1">
      <alignment horizontal="center" vertical="center"/>
    </xf>
    <xf numFmtId="0" fontId="136" fillId="67" borderId="60" xfId="0" applyFont="1" applyFill="1" applyBorder="1" applyAlignment="1">
      <alignment horizontal="left" vertical="center"/>
    </xf>
    <xf numFmtId="0" fontId="133" fillId="67" borderId="53" xfId="0" applyFont="1" applyFill="1" applyBorder="1" applyAlignment="1">
      <alignment vertical="center"/>
    </xf>
    <xf numFmtId="0" fontId="133" fillId="67" borderId="53" xfId="0" applyFont="1" applyFill="1" applyBorder="1" applyAlignment="1">
      <alignment horizontal="center" vertical="center"/>
    </xf>
    <xf numFmtId="0" fontId="136" fillId="67" borderId="53" xfId="0" applyFont="1" applyFill="1" applyBorder="1" applyAlignment="1">
      <alignment horizontal="center" vertical="center"/>
    </xf>
    <xf numFmtId="0" fontId="136" fillId="67" borderId="53" xfId="0" applyFont="1" applyFill="1" applyBorder="1" applyAlignment="1">
      <alignment horizontal="right" vertical="center"/>
    </xf>
    <xf numFmtId="167" fontId="136" fillId="67" borderId="61" xfId="0" applyNumberFormat="1" applyFont="1" applyFill="1" applyBorder="1" applyAlignment="1">
      <alignment horizontal="center" vertical="center"/>
    </xf>
    <xf numFmtId="0" fontId="137" fillId="67" borderId="64" xfId="0" applyFont="1" applyFill="1" applyBorder="1" applyAlignment="1">
      <alignment horizontal="left" vertical="center"/>
    </xf>
    <xf numFmtId="0" fontId="133" fillId="67" borderId="0" xfId="0" applyFont="1" applyFill="1" applyAlignment="1">
      <alignment vertical="center"/>
    </xf>
    <xf numFmtId="0" fontId="137" fillId="67" borderId="0" xfId="0" applyFont="1" applyFill="1" applyAlignment="1">
      <alignment horizontal="center" vertical="center"/>
    </xf>
    <xf numFmtId="0" fontId="137" fillId="67" borderId="0" xfId="0" applyFont="1" applyFill="1" applyAlignment="1">
      <alignment horizontal="right" vertical="center"/>
    </xf>
    <xf numFmtId="0" fontId="133" fillId="67" borderId="69" xfId="0" applyFont="1" applyFill="1" applyBorder="1"/>
    <xf numFmtId="0" fontId="137" fillId="67" borderId="79" xfId="0" applyFont="1" applyFill="1" applyBorder="1" applyAlignment="1">
      <alignment horizontal="center" vertical="center"/>
    </xf>
    <xf numFmtId="0" fontId="137" fillId="67" borderId="52" xfId="0" applyFont="1" applyFill="1" applyBorder="1" applyAlignment="1">
      <alignment vertical="center"/>
    </xf>
    <xf numFmtId="43" fontId="137" fillId="67" borderId="52" xfId="154" applyFont="1" applyFill="1" applyBorder="1" applyAlignment="1">
      <alignment horizontal="center" vertical="center" wrapText="1"/>
    </xf>
    <xf numFmtId="0" fontId="137" fillId="67" borderId="52" xfId="0" applyFont="1" applyFill="1" applyBorder="1" applyAlignment="1">
      <alignment horizontal="center" vertical="center" wrapText="1"/>
    </xf>
    <xf numFmtId="0" fontId="137" fillId="67" borderId="52" xfId="0" applyFont="1" applyFill="1" applyBorder="1" applyAlignment="1">
      <alignment vertical="center" wrapText="1"/>
    </xf>
    <xf numFmtId="0" fontId="138" fillId="67" borderId="94" xfId="0" applyFont="1" applyFill="1" applyBorder="1" applyAlignment="1">
      <alignment horizontal="center" vertical="center"/>
    </xf>
    <xf numFmtId="0" fontId="134" fillId="67" borderId="61" xfId="0" applyFont="1" applyFill="1" applyBorder="1" applyAlignment="1">
      <alignment horizontal="center" vertical="center"/>
    </xf>
    <xf numFmtId="0" fontId="134" fillId="67" borderId="0" xfId="0" applyFont="1" applyFill="1" applyAlignment="1">
      <alignment vertical="center"/>
    </xf>
    <xf numFmtId="0" fontId="137" fillId="67" borderId="69" xfId="0" applyFont="1" applyFill="1" applyBorder="1" applyAlignment="1">
      <alignment horizontal="center" vertical="center"/>
    </xf>
    <xf numFmtId="0" fontId="137" fillId="67" borderId="52" xfId="0" applyFont="1" applyFill="1" applyBorder="1" applyAlignment="1">
      <alignment horizontal="left" vertical="center" wrapText="1"/>
    </xf>
    <xf numFmtId="0" fontId="94" fillId="0" borderId="0" xfId="0" applyFont="1" applyAlignment="1">
      <alignment horizontal="left" vertical="center" wrapText="1"/>
    </xf>
    <xf numFmtId="0" fontId="94" fillId="0" borderId="53" xfId="0" applyFont="1" applyBorder="1" applyAlignment="1">
      <alignment horizontal="center" vertical="center"/>
    </xf>
    <xf numFmtId="0" fontId="94" fillId="0" borderId="61" xfId="0" applyFont="1" applyBorder="1" applyAlignment="1">
      <alignment horizontal="center" vertical="center"/>
    </xf>
    <xf numFmtId="0" fontId="94" fillId="0" borderId="60" xfId="0" applyFont="1" applyBorder="1" applyAlignment="1">
      <alignment vertical="center"/>
    </xf>
    <xf numFmtId="0" fontId="94" fillId="0" borderId="53" xfId="0" applyFont="1" applyBorder="1" applyAlignment="1">
      <alignment vertical="center"/>
    </xf>
    <xf numFmtId="0" fontId="135" fillId="0" borderId="94" xfId="0" applyFont="1" applyBorder="1" applyAlignment="1">
      <alignment horizontal="center" vertical="center" wrapText="1"/>
    </xf>
    <xf numFmtId="0" fontId="94" fillId="0" borderId="61" xfId="0" applyFont="1" applyBorder="1" applyAlignment="1">
      <alignment vertical="center"/>
    </xf>
    <xf numFmtId="0" fontId="135" fillId="0" borderId="199" xfId="0" applyFont="1" applyBorder="1" applyAlignment="1">
      <alignment horizontal="center" vertical="center" wrapText="1"/>
    </xf>
    <xf numFmtId="0" fontId="135" fillId="0" borderId="61" xfId="0" applyFont="1" applyBorder="1" applyAlignment="1">
      <alignment horizontal="center" vertical="center" wrapText="1"/>
    </xf>
    <xf numFmtId="0" fontId="135" fillId="0" borderId="69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/>
    </xf>
    <xf numFmtId="175" fontId="94" fillId="0" borderId="53" xfId="0" applyNumberFormat="1" applyFont="1" applyBorder="1" applyAlignment="1">
      <alignment horizontal="center" vertical="center"/>
    </xf>
    <xf numFmtId="43" fontId="94" fillId="0" borderId="53" xfId="154" applyFont="1" applyFill="1" applyBorder="1" applyAlignment="1">
      <alignment horizontal="center" vertical="center"/>
    </xf>
    <xf numFmtId="43" fontId="94" fillId="0" borderId="0" xfId="154" applyFont="1" applyFill="1" applyBorder="1" applyAlignment="1">
      <alignment horizontal="center" vertical="center"/>
    </xf>
    <xf numFmtId="43" fontId="1" fillId="0" borderId="0" xfId="154" applyFont="1" applyFill="1" applyBorder="1" applyAlignment="1">
      <alignment horizontal="left" vertical="center"/>
    </xf>
    <xf numFmtId="200" fontId="0" fillId="0" borderId="0" xfId="0" applyNumberFormat="1" applyAlignment="1">
      <alignment horizontal="center" vertical="center"/>
    </xf>
    <xf numFmtId="43" fontId="94" fillId="0" borderId="69" xfId="154" applyFont="1" applyFill="1" applyBorder="1" applyAlignment="1">
      <alignment horizontal="center" vertical="center"/>
    </xf>
    <xf numFmtId="43" fontId="0" fillId="0" borderId="69" xfId="154" applyFont="1" applyBorder="1" applyAlignment="1">
      <alignment horizontal="center" vertical="center"/>
    </xf>
    <xf numFmtId="0" fontId="126" fillId="33" borderId="191" xfId="1" applyFont="1" applyFill="1" applyBorder="1" applyAlignment="1">
      <alignment horizontal="center" vertical="center" wrapText="1"/>
    </xf>
    <xf numFmtId="0" fontId="126" fillId="33" borderId="21" xfId="1" applyFont="1" applyFill="1" applyBorder="1" applyAlignment="1">
      <alignment horizontal="justify" vertical="center"/>
    </xf>
    <xf numFmtId="0" fontId="126" fillId="33" borderId="21" xfId="1" applyFont="1" applyFill="1" applyBorder="1" applyAlignment="1">
      <alignment horizontal="center" vertical="center" wrapText="1"/>
    </xf>
    <xf numFmtId="164" fontId="126" fillId="33" borderId="191" xfId="1" applyNumberFormat="1" applyFont="1" applyFill="1" applyBorder="1" applyAlignment="1">
      <alignment horizontal="center" vertical="center" wrapText="1"/>
    </xf>
    <xf numFmtId="165" fontId="126" fillId="33" borderId="191" xfId="1" applyNumberFormat="1" applyFont="1" applyFill="1" applyBorder="1" applyAlignment="1">
      <alignment horizontal="center" vertical="center" wrapText="1"/>
    </xf>
    <xf numFmtId="165" fontId="126" fillId="33" borderId="20" xfId="1" applyNumberFormat="1" applyFont="1" applyFill="1" applyBorder="1" applyAlignment="1">
      <alignment horizontal="center" vertical="center" wrapText="1"/>
    </xf>
    <xf numFmtId="4" fontId="126" fillId="33" borderId="20" xfId="1" applyNumberFormat="1" applyFont="1" applyFill="1" applyBorder="1" applyAlignment="1">
      <alignment horizontal="center" vertical="center" wrapText="1"/>
    </xf>
    <xf numFmtId="4" fontId="126" fillId="34" borderId="191" xfId="0" quotePrefix="1" applyNumberFormat="1" applyFont="1" applyFill="1" applyBorder="1" applyAlignment="1">
      <alignment horizontal="center" vertical="center" wrapText="1"/>
    </xf>
    <xf numFmtId="0" fontId="50" fillId="0" borderId="191" xfId="0" quotePrefix="1" applyFont="1" applyBorder="1" applyAlignment="1">
      <alignment horizontal="center" vertical="center" wrapText="1"/>
    </xf>
    <xf numFmtId="0" fontId="50" fillId="0" borderId="191" xfId="0" quotePrefix="1" applyFont="1" applyBorder="1" applyAlignment="1">
      <alignment horizontal="justify" vertical="center"/>
    </xf>
    <xf numFmtId="43" fontId="50" fillId="0" borderId="191" xfId="154" quotePrefix="1" applyFont="1" applyBorder="1" applyAlignment="1">
      <alignment horizontal="center" vertical="center" wrapText="1"/>
    </xf>
    <xf numFmtId="43" fontId="50" fillId="0" borderId="153" xfId="154" quotePrefix="1" applyFont="1" applyBorder="1" applyAlignment="1">
      <alignment horizontal="center" vertical="center" wrapText="1"/>
    </xf>
    <xf numFmtId="3" fontId="50" fillId="0" borderId="0" xfId="0" quotePrefix="1" applyNumberFormat="1" applyFont="1" applyAlignment="1">
      <alignment horizontal="center" vertical="center" wrapText="1"/>
    </xf>
    <xf numFmtId="0" fontId="50" fillId="0" borderId="189" xfId="0" quotePrefix="1" applyFont="1" applyBorder="1" applyAlignment="1">
      <alignment horizontal="justify" vertical="center"/>
    </xf>
    <xf numFmtId="0" fontId="50" fillId="0" borderId="153" xfId="0" quotePrefix="1" applyFont="1" applyBorder="1" applyAlignment="1">
      <alignment horizontal="center" vertical="center" wrapText="1"/>
    </xf>
    <xf numFmtId="0" fontId="50" fillId="0" borderId="153" xfId="0" quotePrefix="1" applyFont="1" applyBorder="1" applyAlignment="1">
      <alignment horizontal="justify" vertical="center"/>
    </xf>
    <xf numFmtId="0" fontId="50" fillId="0" borderId="153" xfId="2" quotePrefix="1" applyFont="1" applyBorder="1" applyAlignment="1">
      <alignment horizontal="center" vertical="center" wrapText="1"/>
    </xf>
    <xf numFmtId="0" fontId="50" fillId="0" borderId="224" xfId="0" quotePrefix="1" applyFont="1" applyBorder="1" applyAlignment="1">
      <alignment horizontal="center" vertical="center" wrapText="1"/>
    </xf>
    <xf numFmtId="0" fontId="50" fillId="0" borderId="154" xfId="0" quotePrefix="1" applyFont="1" applyBorder="1" applyAlignment="1">
      <alignment horizontal="justify" vertical="center"/>
    </xf>
    <xf numFmtId="43" fontId="126" fillId="34" borderId="191" xfId="154" quotePrefix="1" applyFont="1" applyFill="1" applyBorder="1" applyAlignment="1">
      <alignment horizontal="center" vertical="center" wrapText="1"/>
    </xf>
    <xf numFmtId="0" fontId="122" fillId="60" borderId="185" xfId="0" applyFont="1" applyFill="1" applyBorder="1" applyAlignment="1">
      <alignment horizontal="center" vertical="center"/>
    </xf>
    <xf numFmtId="0" fontId="77" fillId="0" borderId="47" xfId="0" applyFont="1" applyBorder="1" applyAlignment="1">
      <alignment horizontal="center" vertical="center"/>
    </xf>
    <xf numFmtId="0" fontId="0" fillId="0" borderId="79" xfId="0" applyBorder="1" applyAlignment="1">
      <alignment horizontal="center"/>
    </xf>
    <xf numFmtId="0" fontId="0" fillId="0" borderId="60" xfId="0" applyBorder="1"/>
    <xf numFmtId="0" fontId="0" fillId="0" borderId="61" xfId="0" applyBorder="1"/>
    <xf numFmtId="0" fontId="0" fillId="0" borderId="52" xfId="0" applyBorder="1" applyAlignment="1">
      <alignment horizontal="center"/>
    </xf>
    <xf numFmtId="0" fontId="0" fillId="0" borderId="94" xfId="0" applyBorder="1" applyAlignment="1">
      <alignment horizontal="center"/>
    </xf>
    <xf numFmtId="3" fontId="126" fillId="0" borderId="0" xfId="1" applyNumberFormat="1" applyFont="1" applyAlignment="1">
      <alignment horizontal="center" vertical="center" wrapText="1"/>
    </xf>
    <xf numFmtId="3" fontId="126" fillId="0" borderId="0" xfId="0" quotePrefix="1" applyNumberFormat="1" applyFont="1" applyAlignment="1">
      <alignment horizontal="center" vertical="center" wrapText="1"/>
    </xf>
    <xf numFmtId="3" fontId="119" fillId="0" borderId="0" xfId="0" applyNumberFormat="1" applyFont="1" applyAlignment="1">
      <alignment vertical="center"/>
    </xf>
    <xf numFmtId="0" fontId="119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0" xfId="0" applyFont="1" applyAlignment="1">
      <alignment vertical="center"/>
    </xf>
    <xf numFmtId="0" fontId="126" fillId="0" borderId="60" xfId="0" applyFont="1" applyBorder="1" applyAlignment="1">
      <alignment horizontal="center" vertical="center"/>
    </xf>
    <xf numFmtId="0" fontId="126" fillId="0" borderId="53" xfId="0" applyFont="1" applyBorder="1" applyAlignment="1">
      <alignment horizontal="center" vertical="center"/>
    </xf>
    <xf numFmtId="0" fontId="126" fillId="0" borderId="53" xfId="0" applyFont="1" applyBorder="1" applyAlignment="1">
      <alignment vertical="center"/>
    </xf>
    <xf numFmtId="0" fontId="126" fillId="0" borderId="64" xfId="0" applyFont="1" applyBorder="1" applyAlignment="1">
      <alignment horizontal="center" vertical="center"/>
    </xf>
    <xf numFmtId="0" fontId="126" fillId="0" borderId="0" xfId="0" applyFont="1" applyAlignment="1">
      <alignment horizontal="center" vertical="center"/>
    </xf>
    <xf numFmtId="0" fontId="126" fillId="0" borderId="0" xfId="0" applyFont="1" applyAlignment="1">
      <alignment vertical="center"/>
    </xf>
    <xf numFmtId="166" fontId="50" fillId="0" borderId="15" xfId="105" applyNumberFormat="1" applyFont="1" applyFill="1" applyBorder="1" applyAlignment="1">
      <alignment horizontal="center" vertical="center" wrapText="1"/>
    </xf>
    <xf numFmtId="0" fontId="126" fillId="0" borderId="211" xfId="0" applyFont="1" applyBorder="1" applyAlignment="1">
      <alignment horizontal="center" vertical="center"/>
    </xf>
    <xf numFmtId="0" fontId="126" fillId="0" borderId="21" xfId="0" applyFont="1" applyBorder="1" applyAlignment="1">
      <alignment horizontal="center" vertical="center"/>
    </xf>
    <xf numFmtId="0" fontId="126" fillId="0" borderId="21" xfId="0" applyFont="1" applyBorder="1" applyAlignment="1">
      <alignment vertical="center"/>
    </xf>
    <xf numFmtId="0" fontId="126" fillId="0" borderId="201" xfId="647" applyFont="1" applyBorder="1" applyAlignment="1">
      <alignment horizontal="left" vertical="center"/>
    </xf>
    <xf numFmtId="0" fontId="126" fillId="0" borderId="211" xfId="647" applyFont="1" applyBorder="1" applyAlignment="1">
      <alignment horizontal="left" vertical="center"/>
    </xf>
    <xf numFmtId="0" fontId="126" fillId="83" borderId="200" xfId="0" applyFont="1" applyFill="1" applyBorder="1" applyAlignment="1">
      <alignment horizontal="center" vertical="center" wrapText="1"/>
    </xf>
    <xf numFmtId="0" fontId="126" fillId="83" borderId="224" xfId="0" applyFont="1" applyFill="1" applyBorder="1" applyAlignment="1">
      <alignment horizontal="center" vertical="center" wrapText="1"/>
    </xf>
    <xf numFmtId="0" fontId="92" fillId="83" borderId="224" xfId="0" applyFont="1" applyFill="1" applyBorder="1" applyAlignment="1">
      <alignment horizontal="center" vertical="center" wrapText="1"/>
    </xf>
    <xf numFmtId="4" fontId="92" fillId="83" borderId="224" xfId="0" applyNumberFormat="1" applyFont="1" applyFill="1" applyBorder="1" applyAlignment="1">
      <alignment horizontal="center" vertical="center" wrapText="1"/>
    </xf>
    <xf numFmtId="4" fontId="92" fillId="83" borderId="224" xfId="0" applyNumberFormat="1" applyFont="1" applyFill="1" applyBorder="1" applyAlignment="1" applyProtection="1">
      <alignment horizontal="center" vertical="center" wrapText="1"/>
      <protection locked="0"/>
    </xf>
    <xf numFmtId="10" fontId="92" fillId="83" borderId="224" xfId="652" applyNumberFormat="1" applyFont="1" applyFill="1" applyBorder="1" applyAlignment="1" applyProtection="1">
      <alignment horizontal="center" vertical="center" wrapText="1"/>
      <protection locked="0"/>
    </xf>
    <xf numFmtId="10" fontId="92" fillId="83" borderId="197" xfId="652" applyNumberFormat="1" applyFont="1" applyFill="1" applyBorder="1" applyAlignment="1" applyProtection="1">
      <alignment horizontal="center" vertical="center" wrapText="1"/>
      <protection locked="0"/>
    </xf>
    <xf numFmtId="4" fontId="119" fillId="0" borderId="0" xfId="0" applyNumberFormat="1" applyFont="1" applyAlignment="1">
      <alignment horizontal="center" vertical="center"/>
    </xf>
    <xf numFmtId="0" fontId="119" fillId="0" borderId="0" xfId="0" applyFont="1" applyAlignment="1">
      <alignment vertical="center"/>
    </xf>
    <xf numFmtId="4" fontId="119" fillId="0" borderId="0" xfId="0" applyNumberFormat="1" applyFont="1" applyAlignment="1">
      <alignment vertical="center"/>
    </xf>
    <xf numFmtId="10" fontId="119" fillId="0" borderId="0" xfId="151" applyNumberFormat="1" applyFont="1" applyAlignment="1">
      <alignment horizontal="center" vertical="center"/>
    </xf>
    <xf numFmtId="4" fontId="119" fillId="0" borderId="0" xfId="151" applyNumberFormat="1" applyFont="1" applyAlignment="1">
      <alignment vertical="center"/>
    </xf>
    <xf numFmtId="4" fontId="119" fillId="0" borderId="0" xfId="151" applyNumberFormat="1" applyFont="1" applyAlignment="1">
      <alignment horizontal="center" vertical="center"/>
    </xf>
    <xf numFmtId="0" fontId="119" fillId="0" borderId="153" xfId="0" applyFont="1" applyBorder="1" applyAlignment="1">
      <alignment horizontal="center" vertical="center"/>
    </xf>
    <xf numFmtId="4" fontId="119" fillId="0" borderId="0" xfId="151" applyNumberFormat="1" applyFont="1" applyFill="1" applyAlignment="1">
      <alignment vertical="center"/>
    </xf>
    <xf numFmtId="0" fontId="119" fillId="0" borderId="0" xfId="0" applyFont="1" applyAlignment="1">
      <alignment horizontal="justify" vertical="center"/>
    </xf>
    <xf numFmtId="0" fontId="50" fillId="0" borderId="232" xfId="1" applyFont="1" applyBorder="1" applyAlignment="1">
      <alignment horizontal="center" vertical="center" wrapText="1"/>
    </xf>
    <xf numFmtId="4" fontId="50" fillId="0" borderId="233" xfId="1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/>
    </xf>
    <xf numFmtId="0" fontId="50" fillId="0" borderId="61" xfId="0" applyFont="1" applyBorder="1" applyAlignment="1">
      <alignment horizontal="center" vertical="center"/>
    </xf>
    <xf numFmtId="10" fontId="126" fillId="0" borderId="31" xfId="106" applyNumberFormat="1" applyFont="1" applyFill="1" applyBorder="1" applyAlignment="1">
      <alignment horizontal="center" vertical="center" wrapText="1"/>
    </xf>
    <xf numFmtId="0" fontId="50" fillId="0" borderId="69" xfId="0" applyFont="1" applyBorder="1" applyAlignment="1">
      <alignment horizontal="center" vertical="center"/>
    </xf>
    <xf numFmtId="4" fontId="50" fillId="0" borderId="19" xfId="105" applyNumberFormat="1" applyFont="1" applyFill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/>
    </xf>
    <xf numFmtId="201" fontId="50" fillId="0" borderId="231" xfId="0" quotePrefix="1" applyNumberFormat="1" applyFont="1" applyBorder="1" applyAlignment="1">
      <alignment horizontal="center" vertical="center"/>
    </xf>
    <xf numFmtId="4" fontId="126" fillId="0" borderId="226" xfId="0" applyNumberFormat="1" applyFont="1" applyBorder="1" applyAlignment="1">
      <alignment horizontal="center" vertical="center"/>
    </xf>
    <xf numFmtId="2" fontId="126" fillId="0" borderId="230" xfId="75" applyNumberFormat="1" applyFont="1" applyBorder="1" applyAlignment="1">
      <alignment horizontal="center" vertical="center"/>
    </xf>
    <xf numFmtId="4" fontId="126" fillId="0" borderId="18" xfId="0" applyNumberFormat="1" applyFont="1" applyBorder="1" applyAlignment="1">
      <alignment horizontal="center" vertical="center"/>
    </xf>
    <xf numFmtId="2" fontId="126" fillId="0" borderId="231" xfId="75" applyNumberFormat="1" applyFont="1" applyBorder="1" applyAlignment="1">
      <alignment horizontal="center" vertical="center"/>
    </xf>
    <xf numFmtId="0" fontId="126" fillId="0" borderId="53" xfId="0" applyFont="1" applyBorder="1" applyAlignment="1">
      <alignment horizontal="left" vertical="center"/>
    </xf>
    <xf numFmtId="0" fontId="126" fillId="0" borderId="0" xfId="0" applyFont="1" applyAlignment="1">
      <alignment horizontal="left" vertical="center"/>
    </xf>
    <xf numFmtId="0" fontId="126" fillId="0" borderId="21" xfId="0" applyFont="1" applyBorder="1" applyAlignment="1">
      <alignment horizontal="left" vertical="center"/>
    </xf>
    <xf numFmtId="0" fontId="126" fillId="0" borderId="0" xfId="0" applyFont="1" applyAlignment="1">
      <alignment horizontal="center" vertical="center" wrapText="1"/>
    </xf>
    <xf numFmtId="10" fontId="92" fillId="0" borderId="0" xfId="652" applyNumberFormat="1" applyFont="1" applyBorder="1" applyAlignment="1" applyProtection="1">
      <alignment horizontal="center" vertical="center" wrapText="1"/>
      <protection locked="0"/>
    </xf>
    <xf numFmtId="4" fontId="126" fillId="0" borderId="0" xfId="1" applyNumberFormat="1" applyFont="1" applyAlignment="1">
      <alignment horizontal="center" vertical="center" wrapText="1"/>
    </xf>
    <xf numFmtId="4" fontId="126" fillId="0" borderId="0" xfId="0" quotePrefix="1" applyNumberFormat="1" applyFont="1" applyAlignment="1">
      <alignment horizontal="center" vertical="center" wrapText="1"/>
    </xf>
    <xf numFmtId="43" fontId="50" fillId="0" borderId="0" xfId="154" quotePrefix="1" applyFont="1" applyFill="1" applyBorder="1" applyAlignment="1">
      <alignment horizontal="center" vertical="center" wrapText="1"/>
    </xf>
    <xf numFmtId="43" fontId="126" fillId="0" borderId="0" xfId="154" quotePrefix="1" applyFont="1" applyFill="1" applyBorder="1" applyAlignment="1">
      <alignment horizontal="center" vertical="center" wrapText="1"/>
    </xf>
    <xf numFmtId="43" fontId="119" fillId="0" borderId="0" xfId="154" applyFont="1" applyFill="1" applyBorder="1" applyAlignment="1">
      <alignment vertical="center"/>
    </xf>
    <xf numFmtId="43" fontId="126" fillId="0" borderId="0" xfId="154" applyFont="1" applyFill="1" applyBorder="1" applyAlignment="1">
      <alignment horizontal="center" vertical="center"/>
    </xf>
    <xf numFmtId="201" fontId="50" fillId="0" borderId="0" xfId="0" quotePrefix="1" applyNumberFormat="1" applyFont="1" applyAlignment="1">
      <alignment horizontal="center" vertical="center"/>
    </xf>
    <xf numFmtId="2" fontId="126" fillId="0" borderId="0" xfId="75" applyNumberFormat="1" applyFont="1" applyAlignment="1">
      <alignment horizontal="center" vertical="center"/>
    </xf>
    <xf numFmtId="0" fontId="119" fillId="0" borderId="235" xfId="0" applyFont="1" applyBorder="1" applyAlignment="1">
      <alignment horizontal="center" vertical="center"/>
    </xf>
    <xf numFmtId="0" fontId="126" fillId="34" borderId="191" xfId="0" quotePrefix="1" applyFont="1" applyFill="1" applyBorder="1" applyAlignment="1">
      <alignment horizontal="center" vertical="center" wrapText="1"/>
    </xf>
    <xf numFmtId="4" fontId="126" fillId="34" borderId="153" xfId="0" quotePrefix="1" applyNumberFormat="1" applyFont="1" applyFill="1" applyBorder="1" applyAlignment="1">
      <alignment horizontal="center" vertical="center" wrapText="1"/>
    </xf>
    <xf numFmtId="0" fontId="126" fillId="34" borderId="189" xfId="0" quotePrefix="1" applyFont="1" applyFill="1" applyBorder="1" applyAlignment="1">
      <alignment horizontal="justify" vertical="center"/>
    </xf>
    <xf numFmtId="0" fontId="126" fillId="34" borderId="222" xfId="0" quotePrefix="1" applyFont="1" applyFill="1" applyBorder="1" applyAlignment="1">
      <alignment horizontal="center" vertical="center" wrapText="1"/>
    </xf>
    <xf numFmtId="166" fontId="126" fillId="34" borderId="191" xfId="0" quotePrefix="1" applyNumberFormat="1" applyFont="1" applyFill="1" applyBorder="1" applyAlignment="1">
      <alignment horizontal="center" vertical="center" wrapText="1"/>
    </xf>
    <xf numFmtId="4" fontId="126" fillId="34" borderId="224" xfId="0" quotePrefix="1" applyNumberFormat="1" applyFont="1" applyFill="1" applyBorder="1" applyAlignment="1">
      <alignment horizontal="center" vertical="center" wrapText="1"/>
    </xf>
    <xf numFmtId="0" fontId="126" fillId="34" borderId="153" xfId="0" quotePrefix="1" applyFont="1" applyFill="1" applyBorder="1" applyAlignment="1">
      <alignment horizontal="center" vertical="center" wrapText="1"/>
    </xf>
    <xf numFmtId="0" fontId="126" fillId="34" borderId="154" xfId="0" quotePrefix="1" applyFont="1" applyFill="1" applyBorder="1" applyAlignment="1">
      <alignment horizontal="justify" vertical="center"/>
    </xf>
    <xf numFmtId="43" fontId="126" fillId="34" borderId="153" xfId="154" quotePrefix="1" applyFont="1" applyFill="1" applyBorder="1" applyAlignment="1">
      <alignment horizontal="center" vertical="center" wrapText="1"/>
    </xf>
    <xf numFmtId="0" fontId="126" fillId="34" borderId="222" xfId="0" quotePrefix="1" applyFont="1" applyFill="1" applyBorder="1" applyAlignment="1">
      <alignment horizontal="center" vertical="center"/>
    </xf>
    <xf numFmtId="0" fontId="126" fillId="34" borderId="154" xfId="2" quotePrefix="1" applyFont="1" applyFill="1" applyBorder="1" applyAlignment="1">
      <alignment horizontal="center" vertical="center" wrapText="1"/>
    </xf>
    <xf numFmtId="0" fontId="126" fillId="34" borderId="155" xfId="2" quotePrefix="1" applyFont="1" applyFill="1" applyBorder="1" applyAlignment="1">
      <alignment horizontal="justify" vertical="center"/>
    </xf>
    <xf numFmtId="43" fontId="56" fillId="34" borderId="0" xfId="154" applyFont="1" applyFill="1" applyAlignment="1">
      <alignment vertical="center"/>
    </xf>
    <xf numFmtId="43" fontId="56" fillId="34" borderId="15" xfId="154" applyFont="1" applyFill="1" applyBorder="1" applyAlignment="1">
      <alignment vertical="center"/>
    </xf>
    <xf numFmtId="0" fontId="126" fillId="34" borderId="154" xfId="0" quotePrefix="1" applyFont="1" applyFill="1" applyBorder="1" applyAlignment="1">
      <alignment horizontal="center" vertical="center" wrapText="1"/>
    </xf>
    <xf numFmtId="0" fontId="126" fillId="34" borderId="155" xfId="0" quotePrefix="1" applyFont="1" applyFill="1" applyBorder="1" applyAlignment="1">
      <alignment horizontal="justify" vertical="center"/>
    </xf>
    <xf numFmtId="43" fontId="56" fillId="34" borderId="155" xfId="154" applyFont="1" applyFill="1" applyBorder="1" applyAlignment="1">
      <alignment vertical="center"/>
    </xf>
    <xf numFmtId="43" fontId="56" fillId="34" borderId="156" xfId="154" applyFont="1" applyFill="1" applyBorder="1" applyAlignment="1">
      <alignment vertical="center"/>
    </xf>
    <xf numFmtId="0" fontId="126" fillId="34" borderId="225" xfId="0" quotePrefix="1" applyFont="1" applyFill="1" applyBorder="1" applyAlignment="1">
      <alignment horizontal="justify" vertical="center"/>
    </xf>
    <xf numFmtId="0" fontId="139" fillId="34" borderId="222" xfId="0" quotePrefix="1" applyFont="1" applyFill="1" applyBorder="1" applyAlignment="1">
      <alignment horizontal="left" vertical="center"/>
    </xf>
    <xf numFmtId="0" fontId="139" fillId="34" borderId="225" xfId="0" quotePrefix="1" applyFont="1" applyFill="1" applyBorder="1" applyAlignment="1">
      <alignment horizontal="center" vertical="center" wrapText="1"/>
    </xf>
    <xf numFmtId="4" fontId="139" fillId="34" borderId="225" xfId="0" quotePrefix="1" applyNumberFormat="1" applyFont="1" applyFill="1" applyBorder="1" applyAlignment="1">
      <alignment horizontal="center" vertical="center" wrapText="1"/>
    </xf>
    <xf numFmtId="43" fontId="139" fillId="34" borderId="225" xfId="154" quotePrefix="1" applyFont="1" applyFill="1" applyBorder="1" applyAlignment="1">
      <alignment horizontal="center" vertical="center" wrapText="1"/>
    </xf>
    <xf numFmtId="0" fontId="122" fillId="0" borderId="31" xfId="0" applyFont="1" applyBorder="1" applyAlignment="1">
      <alignment vertical="center"/>
    </xf>
    <xf numFmtId="0" fontId="122" fillId="0" borderId="237" xfId="0" applyFont="1" applyBorder="1" applyAlignment="1">
      <alignment vertical="center"/>
    </xf>
    <xf numFmtId="0" fontId="112" fillId="0" borderId="237" xfId="0" applyFont="1" applyBorder="1" applyAlignment="1">
      <alignment horizontal="center" vertical="center"/>
    </xf>
    <xf numFmtId="0" fontId="122" fillId="0" borderId="0" xfId="0" applyFont="1" applyAlignment="1">
      <alignment vertical="center" wrapText="1"/>
    </xf>
    <xf numFmtId="0" fontId="122" fillId="0" borderId="222" xfId="0" applyFont="1" applyBorder="1" applyAlignment="1">
      <alignment vertical="center"/>
    </xf>
    <xf numFmtId="0" fontId="122" fillId="0" borderId="225" xfId="0" applyFont="1" applyBorder="1" applyAlignment="1">
      <alignment vertical="center" wrapText="1"/>
    </xf>
    <xf numFmtId="184" fontId="112" fillId="57" borderId="224" xfId="0" applyNumberFormat="1" applyFont="1" applyFill="1" applyBorder="1" applyAlignment="1">
      <alignment horizontal="center" vertical="center" wrapText="1"/>
    </xf>
    <xf numFmtId="2" fontId="97" fillId="57" borderId="0" xfId="161" applyNumberFormat="1" applyFont="1" applyFill="1" applyAlignment="1">
      <alignment horizontal="center" vertical="center" wrapText="1"/>
    </xf>
    <xf numFmtId="0" fontId="19" fillId="0" borderId="158" xfId="75" applyBorder="1" applyAlignment="1">
      <alignment vertical="center"/>
    </xf>
    <xf numFmtId="0" fontId="19" fillId="0" borderId="158" xfId="75" applyBorder="1" applyAlignment="1">
      <alignment horizontal="center" vertical="center"/>
    </xf>
    <xf numFmtId="0" fontId="19" fillId="0" borderId="157" xfId="75" applyBorder="1" applyAlignment="1">
      <alignment vertical="center"/>
    </xf>
    <xf numFmtId="0" fontId="19" fillId="0" borderId="0" xfId="75" applyAlignment="1">
      <alignment vertical="center"/>
    </xf>
    <xf numFmtId="2" fontId="52" fillId="0" borderId="167" xfId="152" quotePrefix="1" applyNumberFormat="1" applyFont="1" applyBorder="1" applyAlignment="1">
      <alignment horizontal="left" vertical="center"/>
    </xf>
    <xf numFmtId="0" fontId="19" fillId="0" borderId="167" xfId="0" applyFont="1" applyBorder="1" applyAlignment="1">
      <alignment vertical="center"/>
    </xf>
    <xf numFmtId="0" fontId="53" fillId="0" borderId="167" xfId="75" applyFont="1" applyBorder="1" applyAlignment="1">
      <alignment horizontal="center" vertical="center"/>
    </xf>
    <xf numFmtId="0" fontId="53" fillId="0" borderId="0" xfId="75" applyFont="1" applyAlignment="1">
      <alignment horizontal="center" vertical="center"/>
    </xf>
    <xf numFmtId="0" fontId="53" fillId="0" borderId="157" xfId="75" applyFont="1" applyBorder="1" applyAlignment="1">
      <alignment horizontal="center" vertical="center"/>
    </xf>
    <xf numFmtId="49" fontId="52" fillId="0" borderId="157" xfId="152" applyNumberFormat="1" applyFont="1" applyBorder="1" applyAlignment="1">
      <alignment horizontal="left" vertical="center"/>
    </xf>
    <xf numFmtId="0" fontId="19" fillId="0" borderId="157" xfId="0" applyFont="1" applyBorder="1" applyAlignment="1">
      <alignment vertical="center"/>
    </xf>
    <xf numFmtId="49" fontId="52" fillId="0" borderId="160" xfId="152" applyNumberFormat="1" applyFont="1" applyBorder="1" applyAlignment="1">
      <alignment horizontal="left" vertical="center"/>
    </xf>
    <xf numFmtId="0" fontId="19" fillId="0" borderId="160" xfId="0" applyFont="1" applyBorder="1" applyAlignment="1">
      <alignment vertical="center"/>
    </xf>
    <xf numFmtId="0" fontId="19" fillId="0" borderId="160" xfId="75" applyBorder="1" applyAlignment="1">
      <alignment vertical="center"/>
    </xf>
    <xf numFmtId="2" fontId="130" fillId="57" borderId="162" xfId="151" applyNumberFormat="1" applyFont="1" applyFill="1" applyBorder="1" applyAlignment="1">
      <alignment horizontal="center" vertical="center"/>
    </xf>
    <xf numFmtId="0" fontId="19" fillId="0" borderId="186" xfId="75" applyBorder="1" applyAlignment="1">
      <alignment vertical="center"/>
    </xf>
    <xf numFmtId="0" fontId="62" fillId="0" borderId="159" xfId="0" applyFont="1" applyBorder="1" applyAlignment="1">
      <alignment horizontal="left" vertical="center"/>
    </xf>
    <xf numFmtId="0" fontId="62" fillId="0" borderId="159" xfId="0" applyFont="1" applyBorder="1" applyAlignment="1">
      <alignment vertical="center"/>
    </xf>
    <xf numFmtId="0" fontId="62" fillId="0" borderId="159" xfId="75" applyFont="1" applyBorder="1" applyAlignment="1">
      <alignment vertical="center"/>
    </xf>
    <xf numFmtId="0" fontId="99" fillId="0" borderId="157" xfId="0" applyFont="1" applyBorder="1" applyAlignment="1">
      <alignment vertical="center"/>
    </xf>
    <xf numFmtId="0" fontId="62" fillId="0" borderId="157" xfId="75" applyFont="1" applyBorder="1" applyAlignment="1">
      <alignment vertical="center"/>
    </xf>
    <xf numFmtId="0" fontId="62" fillId="0" borderId="157" xfId="0" applyFont="1" applyBorder="1" applyAlignment="1">
      <alignment horizontal="left" vertical="center" wrapText="1"/>
    </xf>
    <xf numFmtId="0" fontId="62" fillId="0" borderId="157" xfId="75" applyFont="1" applyBorder="1" applyAlignment="1">
      <alignment horizontal="center" vertical="center"/>
    </xf>
    <xf numFmtId="0" fontId="62" fillId="0" borderId="157" xfId="0" applyFont="1" applyBorder="1" applyAlignment="1">
      <alignment horizontal="left" vertical="center"/>
    </xf>
    <xf numFmtId="0" fontId="62" fillId="0" borderId="157" xfId="0" applyFont="1" applyBorder="1" applyAlignment="1">
      <alignment vertical="center"/>
    </xf>
    <xf numFmtId="195" fontId="62" fillId="0" borderId="157" xfId="0" applyNumberFormat="1" applyFont="1" applyBorder="1" applyAlignment="1">
      <alignment horizontal="left" vertical="center"/>
    </xf>
    <xf numFmtId="0" fontId="19" fillId="0" borderId="157" xfId="75" applyBorder="1" applyAlignment="1">
      <alignment horizontal="center" vertical="center"/>
    </xf>
    <xf numFmtId="0" fontId="19" fillId="0" borderId="163" xfId="75" applyBorder="1" applyAlignment="1">
      <alignment vertical="center"/>
    </xf>
    <xf numFmtId="0" fontId="19" fillId="0" borderId="159" xfId="75" applyBorder="1" applyAlignment="1">
      <alignment vertical="center"/>
    </xf>
    <xf numFmtId="0" fontId="140" fillId="0" borderId="0" xfId="0" applyFont="1"/>
    <xf numFmtId="0" fontId="132" fillId="0" borderId="0" xfId="75" applyFont="1" applyAlignment="1">
      <alignment horizontal="left"/>
    </xf>
    <xf numFmtId="174" fontId="49" fillId="81" borderId="0" xfId="0" applyNumberFormat="1" applyFont="1" applyFill="1"/>
    <xf numFmtId="0" fontId="49" fillId="67" borderId="47" xfId="0" applyFont="1" applyFill="1" applyBorder="1"/>
    <xf numFmtId="199" fontId="49" fillId="67" borderId="224" xfId="0" applyNumberFormat="1" applyFont="1" applyFill="1" applyBorder="1"/>
    <xf numFmtId="0" fontId="49" fillId="67" borderId="224" xfId="0" applyFont="1" applyFill="1" applyBorder="1"/>
    <xf numFmtId="198" fontId="49" fillId="67" borderId="224" xfId="0" applyNumberFormat="1" applyFont="1" applyFill="1" applyBorder="1"/>
    <xf numFmtId="0" fontId="77" fillId="0" borderId="0" xfId="0" applyFont="1" applyAlignment="1">
      <alignment vertical="center"/>
    </xf>
    <xf numFmtId="0" fontId="77" fillId="0" borderId="64" xfId="0" applyFont="1" applyBorder="1" applyAlignment="1">
      <alignment vertical="center"/>
    </xf>
    <xf numFmtId="0" fontId="77" fillId="0" borderId="69" xfId="0" applyFont="1" applyBorder="1" applyAlignment="1">
      <alignment vertical="center"/>
    </xf>
    <xf numFmtId="4" fontId="77" fillId="0" borderId="0" xfId="0" applyNumberFormat="1" applyFont="1" applyAlignment="1">
      <alignment horizontal="center" vertical="center"/>
    </xf>
    <xf numFmtId="0" fontId="77" fillId="0" borderId="79" xfId="0" applyFont="1" applyBorder="1" applyAlignment="1">
      <alignment vertical="center"/>
    </xf>
    <xf numFmtId="0" fontId="52" fillId="0" borderId="0" xfId="158" applyFont="1" applyAlignment="1">
      <alignment vertical="center"/>
    </xf>
    <xf numFmtId="0" fontId="52" fillId="0" borderId="0" xfId="158" applyFont="1" applyAlignment="1">
      <alignment horizontal="center" vertical="center"/>
    </xf>
    <xf numFmtId="40" fontId="77" fillId="0" borderId="0" xfId="0" applyNumberFormat="1" applyFont="1" applyAlignment="1">
      <alignment horizontal="center" vertical="center"/>
    </xf>
    <xf numFmtId="40" fontId="77" fillId="0" borderId="0" xfId="0" applyNumberFormat="1" applyFont="1" applyAlignment="1">
      <alignment vertical="center"/>
    </xf>
    <xf numFmtId="177" fontId="77" fillId="0" borderId="0" xfId="0" applyNumberFormat="1" applyFont="1" applyAlignment="1">
      <alignment vertical="center"/>
    </xf>
    <xf numFmtId="0" fontId="77" fillId="0" borderId="0" xfId="0" applyFont="1" applyAlignment="1">
      <alignment horizontal="left" vertical="center"/>
    </xf>
    <xf numFmtId="176" fontId="77" fillId="0" borderId="0" xfId="0" applyNumberFormat="1" applyFont="1" applyAlignment="1">
      <alignment horizontal="center" vertical="center"/>
    </xf>
    <xf numFmtId="176" fontId="77" fillId="0" borderId="0" xfId="0" applyNumberFormat="1" applyFont="1" applyAlignment="1">
      <alignment horizontal="left" vertical="center"/>
    </xf>
    <xf numFmtId="193" fontId="77" fillId="0" borderId="225" xfId="0" applyNumberFormat="1" applyFont="1" applyBorder="1" applyAlignment="1">
      <alignment horizontal="center" vertical="center"/>
    </xf>
    <xf numFmtId="0" fontId="77" fillId="0" borderId="225" xfId="0" applyFont="1" applyBorder="1" applyAlignment="1">
      <alignment vertical="center"/>
    </xf>
    <xf numFmtId="4" fontId="51" fillId="0" borderId="224" xfId="158" quotePrefix="1" applyNumberFormat="1" applyFont="1" applyBorder="1" applyAlignment="1">
      <alignment horizontal="center" vertical="center"/>
    </xf>
    <xf numFmtId="2" fontId="82" fillId="0" borderId="224" xfId="0" applyNumberFormat="1" applyFont="1" applyBorder="1" applyAlignment="1">
      <alignment horizontal="center" vertical="center"/>
    </xf>
    <xf numFmtId="4" fontId="51" fillId="69" borderId="224" xfId="158" quotePrefix="1" applyNumberFormat="1" applyFont="1" applyFill="1" applyBorder="1" applyAlignment="1">
      <alignment horizontal="center" vertical="center"/>
    </xf>
    <xf numFmtId="40" fontId="82" fillId="0" borderId="224" xfId="0" applyNumberFormat="1" applyFont="1" applyBorder="1" applyAlignment="1">
      <alignment horizontal="center" vertical="center"/>
    </xf>
    <xf numFmtId="40" fontId="82" fillId="0" borderId="238" xfId="0" applyNumberFormat="1" applyFont="1" applyBorder="1" applyAlignment="1">
      <alignment horizontal="center" vertical="center"/>
    </xf>
    <xf numFmtId="176" fontId="51" fillId="0" borderId="240" xfId="158" applyNumberFormat="1" applyFont="1" applyBorder="1" applyAlignment="1">
      <alignment horizontal="center" vertical="center" wrapText="1"/>
    </xf>
    <xf numFmtId="0" fontId="91" fillId="0" borderId="224" xfId="0" applyFont="1" applyBorder="1" applyAlignment="1">
      <alignment horizontal="center" vertical="center" wrapText="1"/>
    </xf>
    <xf numFmtId="0" fontId="19" fillId="0" borderId="224" xfId="158" applyFont="1" applyBorder="1" applyAlignment="1">
      <alignment horizontal="center" vertical="center" wrapText="1"/>
    </xf>
    <xf numFmtId="40" fontId="82" fillId="57" borderId="238" xfId="0" applyNumberFormat="1" applyFont="1" applyFill="1" applyBorder="1" applyAlignment="1">
      <alignment horizontal="center" vertical="center"/>
    </xf>
    <xf numFmtId="0" fontId="19" fillId="0" borderId="224" xfId="158" quotePrefix="1" applyFont="1" applyBorder="1" applyAlignment="1">
      <alignment horizontal="center" vertical="center" wrapText="1"/>
    </xf>
    <xf numFmtId="176" fontId="51" fillId="0" borderId="78" xfId="158" applyNumberFormat="1" applyFont="1" applyBorder="1" applyAlignment="1">
      <alignment horizontal="center" vertical="center" wrapText="1"/>
    </xf>
    <xf numFmtId="0" fontId="91" fillId="0" borderId="241" xfId="0" applyFont="1" applyBorder="1" applyAlignment="1">
      <alignment horizontal="center" vertical="center" wrapText="1"/>
    </xf>
    <xf numFmtId="0" fontId="19" fillId="0" borderId="241" xfId="158" applyFont="1" applyBorder="1" applyAlignment="1">
      <alignment horizontal="center" vertical="center" wrapText="1"/>
    </xf>
    <xf numFmtId="4" fontId="51" fillId="0" borderId="241" xfId="158" quotePrefix="1" applyNumberFormat="1" applyFont="1" applyBorder="1" applyAlignment="1">
      <alignment horizontal="center" vertical="center"/>
    </xf>
    <xf numFmtId="2" fontId="82" fillId="0" borderId="241" xfId="0" applyNumberFormat="1" applyFont="1" applyBorder="1" applyAlignment="1">
      <alignment horizontal="center" vertical="center"/>
    </xf>
    <xf numFmtId="4" fontId="51" fillId="69" borderId="241" xfId="158" quotePrefix="1" applyNumberFormat="1" applyFont="1" applyFill="1" applyBorder="1" applyAlignment="1">
      <alignment horizontal="center" vertical="center"/>
    </xf>
    <xf numFmtId="2" fontId="82" fillId="69" borderId="81" xfId="0" applyNumberFormat="1" applyFont="1" applyFill="1" applyBorder="1" applyAlignment="1">
      <alignment horizontal="center" vertical="center"/>
    </xf>
    <xf numFmtId="40" fontId="82" fillId="0" borderId="241" xfId="0" applyNumberFormat="1" applyFont="1" applyBorder="1" applyAlignment="1">
      <alignment horizontal="center" vertical="center"/>
    </xf>
    <xf numFmtId="40" fontId="82" fillId="0" borderId="242" xfId="0" applyNumberFormat="1" applyFont="1" applyBorder="1" applyAlignment="1">
      <alignment horizontal="center" vertical="center"/>
    </xf>
    <xf numFmtId="177" fontId="77" fillId="0" borderId="0" xfId="0" applyNumberFormat="1" applyFont="1" applyAlignment="1">
      <alignment horizontal="center" vertical="center"/>
    </xf>
    <xf numFmtId="0" fontId="84" fillId="0" borderId="0" xfId="0" applyFont="1" applyAlignment="1">
      <alignment horizontal="left" vertical="center"/>
    </xf>
    <xf numFmtId="0" fontId="81" fillId="57" borderId="243" xfId="0" applyFont="1" applyFill="1" applyBorder="1" applyAlignment="1">
      <alignment horizontal="center" vertical="center" wrapText="1"/>
    </xf>
    <xf numFmtId="0" fontId="81" fillId="57" borderId="74" xfId="0" applyFont="1" applyFill="1" applyBorder="1" applyAlignment="1">
      <alignment horizontal="center" vertical="center" wrapText="1"/>
    </xf>
    <xf numFmtId="2" fontId="141" fillId="0" borderId="0" xfId="151" applyNumberFormat="1" applyFont="1" applyBorder="1" applyAlignment="1">
      <alignment horizontal="center" vertical="center"/>
    </xf>
    <xf numFmtId="0" fontId="79" fillId="60" borderId="54" xfId="0" applyFont="1" applyFill="1" applyBorder="1" applyAlignment="1">
      <alignment vertical="center"/>
    </xf>
    <xf numFmtId="0" fontId="79" fillId="60" borderId="74" xfId="0" applyFont="1" applyFill="1" applyBorder="1" applyAlignment="1">
      <alignment vertical="center"/>
    </xf>
    <xf numFmtId="0" fontId="77" fillId="0" borderId="53" xfId="0" applyFont="1" applyBorder="1" applyAlignment="1">
      <alignment vertical="center"/>
    </xf>
    <xf numFmtId="0" fontId="77" fillId="0" borderId="53" xfId="0" applyFont="1" applyBorder="1" applyAlignment="1">
      <alignment horizontal="center" vertical="center"/>
    </xf>
    <xf numFmtId="0" fontId="77" fillId="0" borderId="61" xfId="0" applyFont="1" applyBorder="1" applyAlignment="1">
      <alignment vertical="center"/>
    </xf>
    <xf numFmtId="0" fontId="79" fillId="0" borderId="0" xfId="0" applyFont="1" applyAlignment="1">
      <alignment vertical="center"/>
    </xf>
    <xf numFmtId="0" fontId="77" fillId="0" borderId="224" xfId="0" applyFont="1" applyBorder="1" applyAlignment="1">
      <alignment horizontal="center" vertical="center"/>
    </xf>
    <xf numFmtId="167" fontId="80" fillId="0" borderId="0" xfId="76" applyNumberFormat="1" applyFont="1" applyAlignment="1" applyProtection="1">
      <alignment vertical="center"/>
      <protection locked="0"/>
    </xf>
    <xf numFmtId="0" fontId="77" fillId="0" borderId="52" xfId="0" applyFont="1" applyBorder="1" applyAlignment="1">
      <alignment vertical="center"/>
    </xf>
    <xf numFmtId="0" fontId="52" fillId="0" borderId="52" xfId="158" applyFont="1" applyBorder="1" applyAlignment="1">
      <alignment vertical="center"/>
    </xf>
    <xf numFmtId="0" fontId="52" fillId="0" borderId="52" xfId="158" applyFont="1" applyBorder="1" applyAlignment="1">
      <alignment horizontal="center" vertical="center"/>
    </xf>
    <xf numFmtId="0" fontId="77" fillId="0" borderId="52" xfId="0" applyFont="1" applyBorder="1" applyAlignment="1">
      <alignment horizontal="center" vertical="center"/>
    </xf>
    <xf numFmtId="0" fontId="77" fillId="0" borderId="94" xfId="0" applyFont="1" applyBorder="1" applyAlignment="1">
      <alignment vertical="center"/>
    </xf>
    <xf numFmtId="0" fontId="79" fillId="60" borderId="241" xfId="0" applyFont="1" applyFill="1" applyBorder="1" applyAlignment="1">
      <alignment horizontal="center" vertical="center" wrapText="1"/>
    </xf>
    <xf numFmtId="0" fontId="52" fillId="60" borderId="244" xfId="158" applyFont="1" applyFill="1" applyBorder="1" applyAlignment="1">
      <alignment horizontal="center" vertical="center" wrapText="1"/>
    </xf>
    <xf numFmtId="0" fontId="52" fillId="60" borderId="245" xfId="158" applyFont="1" applyFill="1" applyBorder="1" applyAlignment="1">
      <alignment horizontal="center" vertical="center" wrapText="1"/>
    </xf>
    <xf numFmtId="0" fontId="81" fillId="60" borderId="245" xfId="0" applyFont="1" applyFill="1" applyBorder="1" applyAlignment="1">
      <alignment horizontal="center" vertical="center" wrapText="1"/>
    </xf>
    <xf numFmtId="0" fontId="81" fillId="60" borderId="246" xfId="0" applyFont="1" applyFill="1" applyBorder="1" applyAlignment="1">
      <alignment horizontal="center" vertical="center" wrapText="1"/>
    </xf>
    <xf numFmtId="17" fontId="52" fillId="60" borderId="78" xfId="158" applyNumberFormat="1" applyFont="1" applyFill="1" applyBorder="1" applyAlignment="1">
      <alignment horizontal="center" vertical="center" wrapText="1"/>
    </xf>
    <xf numFmtId="0" fontId="51" fillId="60" borderId="241" xfId="158" applyFont="1" applyFill="1" applyBorder="1" applyAlignment="1">
      <alignment horizontal="center" vertical="center" wrapText="1"/>
    </xf>
    <xf numFmtId="0" fontId="52" fillId="60" borderId="241" xfId="158" applyFont="1" applyFill="1" applyBorder="1" applyAlignment="1">
      <alignment horizontal="center" vertical="center" wrapText="1"/>
    </xf>
    <xf numFmtId="1" fontId="52" fillId="60" borderId="241" xfId="158" applyNumberFormat="1" applyFont="1" applyFill="1" applyBorder="1" applyAlignment="1">
      <alignment horizontal="center" vertical="center" wrapText="1"/>
    </xf>
    <xf numFmtId="1" fontId="52" fillId="60" borderId="242" xfId="158" applyNumberFormat="1" applyFont="1" applyFill="1" applyBorder="1" applyAlignment="1">
      <alignment horizontal="center" vertical="center" wrapText="1"/>
    </xf>
    <xf numFmtId="0" fontId="77" fillId="0" borderId="239" xfId="0" applyFont="1" applyBorder="1" applyAlignment="1">
      <alignment horizontal="center" vertical="center"/>
    </xf>
    <xf numFmtId="17" fontId="77" fillId="0" borderId="224" xfId="0" applyNumberFormat="1" applyFont="1" applyBorder="1" applyAlignment="1">
      <alignment horizontal="center" vertical="center"/>
    </xf>
    <xf numFmtId="0" fontId="77" fillId="0" borderId="224" xfId="0" applyFont="1" applyBorder="1" applyAlignment="1">
      <alignment vertical="center" wrapText="1"/>
    </xf>
    <xf numFmtId="0" fontId="79" fillId="0" borderId="224" xfId="0" applyFont="1" applyBorder="1" applyAlignment="1">
      <alignment horizontal="center" vertical="center"/>
    </xf>
    <xf numFmtId="44" fontId="77" fillId="0" borderId="0" xfId="159" applyFont="1" applyAlignment="1">
      <alignment vertical="center"/>
    </xf>
    <xf numFmtId="0" fontId="127" fillId="0" borderId="0" xfId="0" applyFont="1" applyAlignment="1">
      <alignment vertical="center"/>
    </xf>
    <xf numFmtId="176" fontId="51" fillId="0" borderId="244" xfId="158" applyNumberFormat="1" applyFont="1" applyBorder="1" applyAlignment="1">
      <alignment horizontal="center" vertical="center" wrapText="1"/>
    </xf>
    <xf numFmtId="0" fontId="91" fillId="0" borderId="245" xfId="0" applyFont="1" applyBorder="1" applyAlignment="1">
      <alignment horizontal="center" vertical="center" wrapText="1"/>
    </xf>
    <xf numFmtId="0" fontId="19" fillId="0" borderId="245" xfId="158" applyFont="1" applyBorder="1" applyAlignment="1">
      <alignment horizontal="center" vertical="center" wrapText="1"/>
    </xf>
    <xf numFmtId="4" fontId="51" fillId="0" borderId="245" xfId="158" quotePrefix="1" applyNumberFormat="1" applyFont="1" applyBorder="1" applyAlignment="1">
      <alignment horizontal="center" vertical="center"/>
    </xf>
    <xf numFmtId="2" fontId="82" fillId="0" borderId="245" xfId="0" applyNumberFormat="1" applyFont="1" applyBorder="1" applyAlignment="1">
      <alignment horizontal="center" vertical="center"/>
    </xf>
    <xf numFmtId="4" fontId="51" fillId="69" borderId="245" xfId="158" quotePrefix="1" applyNumberFormat="1" applyFont="1" applyFill="1" applyBorder="1" applyAlignment="1">
      <alignment horizontal="center" vertical="center"/>
    </xf>
    <xf numFmtId="2" fontId="82" fillId="69" borderId="245" xfId="0" applyNumberFormat="1" applyFont="1" applyFill="1" applyBorder="1" applyAlignment="1">
      <alignment horizontal="center" vertical="center"/>
    </xf>
    <xf numFmtId="177" fontId="82" fillId="0" borderId="245" xfId="0" applyNumberFormat="1" applyFont="1" applyBorder="1" applyAlignment="1">
      <alignment horizontal="center" vertical="center"/>
    </xf>
    <xf numFmtId="40" fontId="82" fillId="0" borderId="245" xfId="0" applyNumberFormat="1" applyFont="1" applyBorder="1" applyAlignment="1">
      <alignment horizontal="center" vertical="center"/>
    </xf>
    <xf numFmtId="40" fontId="82" fillId="0" borderId="246" xfId="0" applyNumberFormat="1" applyFont="1" applyBorder="1" applyAlignment="1">
      <alignment horizontal="center" vertical="center"/>
    </xf>
    <xf numFmtId="0" fontId="79" fillId="60" borderId="221" xfId="0" applyFont="1" applyFill="1" applyBorder="1" applyAlignment="1">
      <alignment horizontal="center" vertical="center" wrapText="1"/>
    </xf>
    <xf numFmtId="0" fontId="52" fillId="60" borderId="221" xfId="158" applyFont="1" applyFill="1" applyBorder="1" applyAlignment="1">
      <alignment horizontal="center" vertical="center" wrapText="1"/>
    </xf>
    <xf numFmtId="1" fontId="52" fillId="60" borderId="221" xfId="158" applyNumberFormat="1" applyFont="1" applyFill="1" applyBorder="1" applyAlignment="1">
      <alignment horizontal="center" vertical="center" wrapText="1"/>
    </xf>
    <xf numFmtId="1" fontId="52" fillId="60" borderId="248" xfId="158" applyNumberFormat="1" applyFont="1" applyFill="1" applyBorder="1" applyAlignment="1">
      <alignment horizontal="center" vertical="center" wrapText="1"/>
    </xf>
    <xf numFmtId="0" fontId="19" fillId="0" borderId="249" xfId="158" applyFont="1" applyBorder="1" applyAlignment="1">
      <alignment horizontal="center" vertical="center" wrapText="1"/>
    </xf>
    <xf numFmtId="4" fontId="51" fillId="0" borderId="249" xfId="158" quotePrefix="1" applyNumberFormat="1" applyFont="1" applyBorder="1" applyAlignment="1">
      <alignment horizontal="center" vertical="center"/>
    </xf>
    <xf numFmtId="2" fontId="82" fillId="0" borderId="249" xfId="0" applyNumberFormat="1" applyFont="1" applyBorder="1" applyAlignment="1">
      <alignment horizontal="center" vertical="center"/>
    </xf>
    <xf numFmtId="4" fontId="51" fillId="69" borderId="249" xfId="158" quotePrefix="1" applyNumberFormat="1" applyFont="1" applyFill="1" applyBorder="1" applyAlignment="1">
      <alignment horizontal="center" vertical="center"/>
    </xf>
    <xf numFmtId="2" fontId="82" fillId="69" borderId="249" xfId="0" applyNumberFormat="1" applyFont="1" applyFill="1" applyBorder="1" applyAlignment="1">
      <alignment horizontal="center" vertical="center"/>
    </xf>
    <xf numFmtId="177" fontId="82" fillId="0" borderId="249" xfId="0" applyNumberFormat="1" applyFont="1" applyBorder="1" applyAlignment="1">
      <alignment horizontal="center" vertical="center"/>
    </xf>
    <xf numFmtId="40" fontId="82" fillId="0" borderId="249" xfId="0" applyNumberFormat="1" applyFont="1" applyBorder="1" applyAlignment="1">
      <alignment horizontal="center" vertical="center"/>
    </xf>
    <xf numFmtId="40" fontId="82" fillId="0" borderId="250" xfId="0" applyNumberFormat="1" applyFont="1" applyBorder="1" applyAlignment="1">
      <alignment horizontal="center" vertical="center"/>
    </xf>
    <xf numFmtId="40" fontId="82" fillId="0" borderId="251" xfId="0" applyNumberFormat="1" applyFont="1" applyBorder="1" applyAlignment="1">
      <alignment horizontal="center" vertical="center"/>
    </xf>
    <xf numFmtId="40" fontId="82" fillId="57" borderId="251" xfId="0" applyNumberFormat="1" applyFont="1" applyFill="1" applyBorder="1" applyAlignment="1">
      <alignment horizontal="center" vertical="center"/>
    </xf>
    <xf numFmtId="0" fontId="19" fillId="0" borderId="252" xfId="158" applyFont="1" applyBorder="1" applyAlignment="1">
      <alignment horizontal="center" vertical="center" wrapText="1"/>
    </xf>
    <xf numFmtId="4" fontId="51" fillId="0" borderId="252" xfId="158" quotePrefix="1" applyNumberFormat="1" applyFont="1" applyBorder="1" applyAlignment="1">
      <alignment horizontal="center" vertical="center"/>
    </xf>
    <xf numFmtId="2" fontId="82" fillId="0" borderId="252" xfId="0" applyNumberFormat="1" applyFont="1" applyBorder="1" applyAlignment="1">
      <alignment horizontal="center" vertical="center"/>
    </xf>
    <xf numFmtId="4" fontId="51" fillId="69" borderId="252" xfId="158" quotePrefix="1" applyNumberFormat="1" applyFont="1" applyFill="1" applyBorder="1" applyAlignment="1">
      <alignment horizontal="center" vertical="center"/>
    </xf>
    <xf numFmtId="2" fontId="82" fillId="0" borderId="253" xfId="0" applyNumberFormat="1" applyFont="1" applyBorder="1" applyAlignment="1">
      <alignment horizontal="center" vertical="center"/>
    </xf>
    <xf numFmtId="2" fontId="82" fillId="69" borderId="253" xfId="0" applyNumberFormat="1" applyFont="1" applyFill="1" applyBorder="1" applyAlignment="1">
      <alignment horizontal="center" vertical="center"/>
    </xf>
    <xf numFmtId="177" fontId="82" fillId="0" borderId="253" xfId="0" applyNumberFormat="1" applyFont="1" applyBorder="1" applyAlignment="1">
      <alignment horizontal="center" vertical="center"/>
    </xf>
    <xf numFmtId="40" fontId="82" fillId="0" borderId="252" xfId="0" applyNumberFormat="1" applyFont="1" applyBorder="1" applyAlignment="1">
      <alignment horizontal="center" vertical="center"/>
    </xf>
    <xf numFmtId="40" fontId="82" fillId="0" borderId="254" xfId="0" applyNumberFormat="1" applyFont="1" applyBorder="1" applyAlignment="1">
      <alignment horizontal="center" vertical="center"/>
    </xf>
    <xf numFmtId="176" fontId="51" fillId="0" borderId="76" xfId="158" applyNumberFormat="1" applyFont="1" applyBorder="1" applyAlignment="1">
      <alignment horizontal="center" vertical="center" wrapText="1"/>
    </xf>
    <xf numFmtId="176" fontId="51" fillId="0" borderId="255" xfId="158" applyNumberFormat="1" applyFont="1" applyBorder="1" applyAlignment="1">
      <alignment horizontal="center" vertical="center" wrapText="1"/>
    </xf>
    <xf numFmtId="176" fontId="51" fillId="0" borderId="256" xfId="158" applyNumberFormat="1" applyFont="1" applyBorder="1" applyAlignment="1">
      <alignment horizontal="center" vertical="center" wrapText="1"/>
    </xf>
    <xf numFmtId="176" fontId="51" fillId="0" borderId="77" xfId="158" applyNumberFormat="1" applyFont="1" applyBorder="1" applyAlignment="1">
      <alignment horizontal="center" vertical="center" wrapText="1"/>
    </xf>
    <xf numFmtId="0" fontId="91" fillId="0" borderId="257" xfId="0" applyFont="1" applyBorder="1" applyAlignment="1">
      <alignment horizontal="center" vertical="center" wrapText="1"/>
    </xf>
    <xf numFmtId="0" fontId="91" fillId="0" borderId="223" xfId="0" applyFont="1" applyBorder="1" applyAlignment="1">
      <alignment horizontal="center" vertical="center" wrapText="1"/>
    </xf>
    <xf numFmtId="0" fontId="91" fillId="0" borderId="258" xfId="0" applyFont="1" applyBorder="1" applyAlignment="1">
      <alignment horizontal="center" vertical="center" wrapText="1"/>
    </xf>
    <xf numFmtId="2" fontId="82" fillId="69" borderId="224" xfId="0" applyNumberFormat="1" applyFont="1" applyFill="1" applyBorder="1" applyAlignment="1">
      <alignment horizontal="center" vertical="center"/>
    </xf>
    <xf numFmtId="177" fontId="82" fillId="0" borderId="224" xfId="0" applyNumberFormat="1" applyFont="1" applyBorder="1" applyAlignment="1">
      <alignment horizontal="center" vertical="center"/>
    </xf>
    <xf numFmtId="2" fontId="82" fillId="69" borderId="241" xfId="0" applyNumberFormat="1" applyFont="1" applyFill="1" applyBorder="1" applyAlignment="1">
      <alignment horizontal="center" vertical="center"/>
    </xf>
    <xf numFmtId="177" fontId="82" fillId="0" borderId="241" xfId="0" applyNumberFormat="1" applyFont="1" applyBorder="1" applyAlignment="1">
      <alignment horizontal="center" vertical="center"/>
    </xf>
    <xf numFmtId="0" fontId="51" fillId="60" borderId="245" xfId="158" applyFont="1" applyFill="1" applyBorder="1" applyAlignment="1">
      <alignment horizontal="center" vertical="center" wrapText="1"/>
    </xf>
    <xf numFmtId="176" fontId="51" fillId="0" borderId="239" xfId="158" applyNumberFormat="1" applyFont="1" applyBorder="1" applyAlignment="1">
      <alignment horizontal="center" vertical="center" wrapText="1"/>
    </xf>
    <xf numFmtId="0" fontId="52" fillId="60" borderId="0" xfId="158" applyFont="1" applyFill="1" applyAlignment="1">
      <alignment horizontal="center" vertical="center" wrapText="1"/>
    </xf>
    <xf numFmtId="0" fontId="51" fillId="60" borderId="0" xfId="158" applyFont="1" applyFill="1" applyAlignment="1">
      <alignment horizontal="center" vertical="center" wrapText="1"/>
    </xf>
    <xf numFmtId="4" fontId="51" fillId="0" borderId="0" xfId="158" quotePrefix="1" applyNumberFormat="1" applyFont="1" applyAlignment="1">
      <alignment horizontal="center" vertical="center"/>
    </xf>
    <xf numFmtId="4" fontId="51" fillId="69" borderId="0" xfId="158" quotePrefix="1" applyNumberFormat="1" applyFont="1" applyFill="1" applyAlignment="1">
      <alignment horizontal="center" vertical="center"/>
    </xf>
    <xf numFmtId="2" fontId="82" fillId="0" borderId="0" xfId="0" applyNumberFormat="1" applyFont="1" applyAlignment="1">
      <alignment horizontal="center" vertical="center"/>
    </xf>
    <xf numFmtId="177" fontId="82" fillId="0" borderId="0" xfId="0" applyNumberFormat="1" applyFont="1" applyAlignment="1">
      <alignment horizontal="center" vertical="center"/>
    </xf>
    <xf numFmtId="40" fontId="82" fillId="0" borderId="0" xfId="0" applyNumberFormat="1" applyFont="1" applyAlignment="1">
      <alignment horizontal="center" vertical="center"/>
    </xf>
    <xf numFmtId="176" fontId="51" fillId="68" borderId="240" xfId="158" applyNumberFormat="1" applyFont="1" applyFill="1" applyBorder="1" applyAlignment="1">
      <alignment horizontal="center" vertical="center" wrapText="1"/>
    </xf>
    <xf numFmtId="0" fontId="51" fillId="68" borderId="224" xfId="158" applyFont="1" applyFill="1" applyBorder="1" applyAlignment="1">
      <alignment horizontal="left" vertical="center" wrapText="1"/>
    </xf>
    <xf numFmtId="0" fontId="51" fillId="68" borderId="224" xfId="158" quotePrefix="1" applyFont="1" applyFill="1" applyBorder="1" applyAlignment="1">
      <alignment horizontal="center" vertical="center" wrapText="1"/>
    </xf>
    <xf numFmtId="0" fontId="51" fillId="68" borderId="224" xfId="158" applyFont="1" applyFill="1" applyBorder="1" applyAlignment="1">
      <alignment horizontal="center" vertical="center" wrapText="1"/>
    </xf>
    <xf numFmtId="4" fontId="51" fillId="68" borderId="224" xfId="158" quotePrefix="1" applyNumberFormat="1" applyFont="1" applyFill="1" applyBorder="1" applyAlignment="1">
      <alignment horizontal="center" vertical="center"/>
    </xf>
    <xf numFmtId="2" fontId="82" fillId="68" borderId="224" xfId="0" applyNumberFormat="1" applyFont="1" applyFill="1" applyBorder="1" applyAlignment="1">
      <alignment horizontal="center" vertical="center"/>
    </xf>
    <xf numFmtId="177" fontId="82" fillId="68" borderId="224" xfId="0" applyNumberFormat="1" applyFont="1" applyFill="1" applyBorder="1" applyAlignment="1">
      <alignment horizontal="center" vertical="center"/>
    </xf>
    <xf numFmtId="40" fontId="82" fillId="68" borderId="224" xfId="0" applyNumberFormat="1" applyFont="1" applyFill="1" applyBorder="1" applyAlignment="1">
      <alignment horizontal="center" vertical="center"/>
    </xf>
    <xf numFmtId="40" fontId="82" fillId="68" borderId="238" xfId="0" applyNumberFormat="1" applyFont="1" applyFill="1" applyBorder="1" applyAlignment="1">
      <alignment horizontal="center" vertical="center"/>
    </xf>
    <xf numFmtId="0" fontId="51" fillId="60" borderId="224" xfId="158" applyFont="1" applyFill="1" applyBorder="1" applyAlignment="1">
      <alignment horizontal="center" vertical="center" wrapText="1"/>
    </xf>
    <xf numFmtId="0" fontId="51" fillId="60" borderId="81" xfId="158" applyFont="1" applyFill="1" applyBorder="1" applyAlignment="1">
      <alignment horizontal="center" vertical="center" wrapText="1"/>
    </xf>
    <xf numFmtId="40" fontId="82" fillId="0" borderId="81" xfId="0" applyNumberFormat="1" applyFont="1" applyBorder="1" applyAlignment="1">
      <alignment horizontal="center" vertical="center"/>
    </xf>
    <xf numFmtId="176" fontId="51" fillId="0" borderId="64" xfId="158" applyNumberFormat="1" applyFont="1" applyBorder="1" applyAlignment="1">
      <alignment horizontal="center" vertical="center" wrapText="1"/>
    </xf>
    <xf numFmtId="40" fontId="82" fillId="0" borderId="260" xfId="0" applyNumberFormat="1" applyFont="1" applyBorder="1" applyAlignment="1">
      <alignment horizontal="center" vertical="center"/>
    </xf>
    <xf numFmtId="0" fontId="79" fillId="0" borderId="79" xfId="0" applyFont="1" applyBorder="1" applyAlignment="1">
      <alignment vertical="center"/>
    </xf>
    <xf numFmtId="0" fontId="78" fillId="0" borderId="64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8" fillId="0" borderId="69" xfId="0" applyFont="1" applyBorder="1" applyAlignment="1">
      <alignment vertical="center"/>
    </xf>
    <xf numFmtId="0" fontId="77" fillId="0" borderId="20" xfId="0" applyFont="1" applyBorder="1" applyAlignment="1">
      <alignment horizontal="center" vertical="center"/>
    </xf>
    <xf numFmtId="0" fontId="77" fillId="68" borderId="75" xfId="0" applyFont="1" applyFill="1" applyBorder="1" applyAlignment="1">
      <alignment horizontal="center" vertical="center"/>
    </xf>
    <xf numFmtId="202" fontId="82" fillId="69" borderId="20" xfId="154" applyNumberFormat="1" applyFont="1" applyFill="1" applyBorder="1" applyAlignment="1">
      <alignment horizontal="center" vertical="center"/>
    </xf>
    <xf numFmtId="202" fontId="82" fillId="69" borderId="81" xfId="154" applyNumberFormat="1" applyFont="1" applyFill="1" applyBorder="1" applyAlignment="1">
      <alignment horizontal="center" vertical="center"/>
    </xf>
    <xf numFmtId="4" fontId="51" fillId="69" borderId="20" xfId="154" quotePrefix="1" applyNumberFormat="1" applyFont="1" applyFill="1" applyBorder="1" applyAlignment="1">
      <alignment horizontal="center" vertical="center"/>
    </xf>
    <xf numFmtId="4" fontId="51" fillId="69" borderId="224" xfId="154" quotePrefix="1" applyNumberFormat="1" applyFont="1" applyFill="1" applyBorder="1" applyAlignment="1">
      <alignment horizontal="center" vertical="center"/>
    </xf>
    <xf numFmtId="4" fontId="51" fillId="69" borderId="241" xfId="154" quotePrefix="1" applyNumberFormat="1" applyFont="1" applyFill="1" applyBorder="1" applyAlignment="1">
      <alignment horizontal="center" vertical="center"/>
    </xf>
    <xf numFmtId="0" fontId="77" fillId="0" borderId="60" xfId="0" applyFont="1" applyBorder="1" applyAlignment="1">
      <alignment vertical="center"/>
    </xf>
    <xf numFmtId="0" fontId="77" fillId="69" borderId="75" xfId="0" applyFont="1" applyFill="1" applyBorder="1" applyAlignment="1">
      <alignment horizontal="center" vertical="center"/>
    </xf>
    <xf numFmtId="0" fontId="70" fillId="0" borderId="73" xfId="0" applyFont="1" applyBorder="1" applyAlignment="1">
      <alignment horizontal="center" vertical="center"/>
    </xf>
    <xf numFmtId="174" fontId="82" fillId="0" borderId="245" xfId="0" applyNumberFormat="1" applyFont="1" applyBorder="1" applyAlignment="1">
      <alignment horizontal="center" vertical="center"/>
    </xf>
    <xf numFmtId="174" fontId="82" fillId="0" borderId="224" xfId="0" applyNumberFormat="1" applyFont="1" applyBorder="1" applyAlignment="1">
      <alignment horizontal="center" vertical="center"/>
    </xf>
    <xf numFmtId="174" fontId="82" fillId="0" borderId="241" xfId="0" applyNumberFormat="1" applyFont="1" applyBorder="1" applyAlignment="1">
      <alignment horizontal="center" vertical="center"/>
    </xf>
    <xf numFmtId="174" fontId="82" fillId="0" borderId="0" xfId="0" applyNumberFormat="1" applyFont="1" applyAlignment="1">
      <alignment horizontal="center" vertical="center"/>
    </xf>
    <xf numFmtId="0" fontId="82" fillId="0" borderId="245" xfId="0" applyFont="1" applyBorder="1" applyAlignment="1">
      <alignment horizontal="center" vertical="center"/>
    </xf>
    <xf numFmtId="0" fontId="82" fillId="0" borderId="20" xfId="0" applyFont="1" applyBorder="1" applyAlignment="1">
      <alignment horizontal="center" vertical="center"/>
    </xf>
    <xf numFmtId="0" fontId="82" fillId="0" borderId="81" xfId="0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2" fillId="0" borderId="224" xfId="0" applyFont="1" applyBorder="1" applyAlignment="1">
      <alignment horizontal="center" vertical="center"/>
    </xf>
    <xf numFmtId="0" fontId="82" fillId="0" borderId="241" xfId="0" applyFont="1" applyBorder="1" applyAlignment="1">
      <alignment horizontal="center" vertical="center"/>
    </xf>
    <xf numFmtId="0" fontId="80" fillId="0" borderId="0" xfId="0" applyFont="1" applyAlignment="1">
      <alignment vertical="center"/>
    </xf>
    <xf numFmtId="0" fontId="80" fillId="0" borderId="52" xfId="0" applyFont="1" applyBorder="1" applyAlignment="1">
      <alignment vertical="center"/>
    </xf>
    <xf numFmtId="0" fontId="143" fillId="0" borderId="245" xfId="0" applyFont="1" applyBorder="1" applyAlignment="1">
      <alignment vertical="center" wrapText="1"/>
    </xf>
    <xf numFmtId="0" fontId="143" fillId="0" borderId="224" xfId="0" applyFont="1" applyBorder="1" applyAlignment="1">
      <alignment vertical="center" wrapText="1"/>
    </xf>
    <xf numFmtId="0" fontId="143" fillId="68" borderId="224" xfId="0" applyFont="1" applyFill="1" applyBorder="1" applyAlignment="1">
      <alignment vertical="center" wrapText="1"/>
    </xf>
    <xf numFmtId="0" fontId="51" fillId="0" borderId="245" xfId="158" applyFont="1" applyBorder="1" applyAlignment="1">
      <alignment horizontal="left" vertical="center" wrapText="1"/>
    </xf>
    <xf numFmtId="0" fontId="142" fillId="0" borderId="0" xfId="0" applyFont="1" applyAlignment="1">
      <alignment vertical="center"/>
    </xf>
    <xf numFmtId="0" fontId="142" fillId="0" borderId="53" xfId="0" applyFont="1" applyBorder="1" applyAlignment="1">
      <alignment vertical="center"/>
    </xf>
    <xf numFmtId="10" fontId="77" fillId="0" borderId="47" xfId="151" applyNumberFormat="1" applyFont="1" applyFill="1" applyBorder="1" applyAlignment="1">
      <alignment horizontal="center" vertical="center"/>
    </xf>
    <xf numFmtId="9" fontId="77" fillId="0" borderId="47" xfId="151" applyFont="1" applyFill="1" applyBorder="1" applyAlignment="1">
      <alignment horizontal="center" vertical="center"/>
    </xf>
    <xf numFmtId="0" fontId="77" fillId="68" borderId="0" xfId="0" applyFont="1" applyFill="1" applyAlignment="1">
      <alignment vertical="center"/>
    </xf>
    <xf numFmtId="0" fontId="142" fillId="68" borderId="224" xfId="0" applyFont="1" applyFill="1" applyBorder="1" applyAlignment="1">
      <alignment vertical="center"/>
    </xf>
    <xf numFmtId="0" fontId="77" fillId="68" borderId="224" xfId="0" applyFont="1" applyFill="1" applyBorder="1" applyAlignment="1">
      <alignment vertical="center"/>
    </xf>
    <xf numFmtId="0" fontId="77" fillId="68" borderId="21" xfId="0" applyFont="1" applyFill="1" applyBorder="1" applyAlignment="1">
      <alignment vertical="center"/>
    </xf>
    <xf numFmtId="0" fontId="51" fillId="0" borderId="224" xfId="158" applyFont="1" applyBorder="1" applyAlignment="1">
      <alignment horizontal="left" vertical="center" wrapText="1"/>
    </xf>
    <xf numFmtId="0" fontId="142" fillId="0" borderId="224" xfId="0" applyFont="1" applyBorder="1" applyAlignment="1">
      <alignment vertical="center" wrapText="1"/>
    </xf>
    <xf numFmtId="0" fontId="142" fillId="0" borderId="241" xfId="0" applyFont="1" applyBorder="1" applyAlignment="1">
      <alignment vertical="center" wrapText="1"/>
    </xf>
    <xf numFmtId="0" fontId="77" fillId="0" borderId="241" xfId="0" applyFont="1" applyBorder="1" applyAlignment="1">
      <alignment vertical="center" wrapText="1"/>
    </xf>
    <xf numFmtId="0" fontId="81" fillId="60" borderId="244" xfId="0" applyFont="1" applyFill="1" applyBorder="1" applyAlignment="1">
      <alignment horizontal="center" vertical="center" wrapText="1"/>
    </xf>
    <xf numFmtId="0" fontId="80" fillId="60" borderId="241" xfId="0" applyFont="1" applyFill="1" applyBorder="1" applyAlignment="1">
      <alignment horizontal="center" vertical="center" wrapText="1"/>
    </xf>
    <xf numFmtId="0" fontId="142" fillId="0" borderId="241" xfId="0" applyFont="1" applyBorder="1" applyAlignment="1">
      <alignment vertical="center"/>
    </xf>
    <xf numFmtId="0" fontId="77" fillId="0" borderId="241" xfId="0" applyFont="1" applyBorder="1" applyAlignment="1">
      <alignment vertical="center"/>
    </xf>
    <xf numFmtId="0" fontId="143" fillId="0" borderId="241" xfId="0" applyFont="1" applyBorder="1" applyAlignment="1">
      <alignment vertical="center" wrapText="1"/>
    </xf>
    <xf numFmtId="0" fontId="51" fillId="0" borderId="241" xfId="158" applyFont="1" applyBorder="1" applyAlignment="1">
      <alignment horizontal="left" vertical="center" wrapText="1"/>
    </xf>
    <xf numFmtId="0" fontId="142" fillId="0" borderId="224" xfId="0" applyFont="1" applyBorder="1" applyAlignment="1">
      <alignment horizontal="center" vertical="center"/>
    </xf>
    <xf numFmtId="0" fontId="77" fillId="69" borderId="224" xfId="0" applyFont="1" applyFill="1" applyBorder="1" applyAlignment="1">
      <alignment horizontal="center" vertical="center"/>
    </xf>
    <xf numFmtId="17" fontId="79" fillId="69" borderId="224" xfId="0" applyNumberFormat="1" applyFont="1" applyFill="1" applyBorder="1" applyAlignment="1">
      <alignment horizontal="center" vertical="center"/>
    </xf>
    <xf numFmtId="0" fontId="94" fillId="65" borderId="79" xfId="0" applyFont="1" applyFill="1" applyBorder="1" applyAlignment="1">
      <alignment horizontal="left" vertical="center"/>
    </xf>
    <xf numFmtId="0" fontId="94" fillId="65" borderId="52" xfId="0" applyFont="1" applyFill="1" applyBorder="1" applyAlignment="1">
      <alignment horizontal="center" vertical="center"/>
    </xf>
    <xf numFmtId="0" fontId="94" fillId="65" borderId="54" xfId="0" applyFont="1" applyFill="1" applyBorder="1" applyAlignment="1">
      <alignment vertical="center"/>
    </xf>
    <xf numFmtId="0" fontId="94" fillId="65" borderId="74" xfId="0" applyFont="1" applyFill="1" applyBorder="1" applyAlignment="1">
      <alignment horizontal="right" vertical="center"/>
    </xf>
    <xf numFmtId="0" fontId="94" fillId="65" borderId="64" xfId="0" applyFont="1" applyFill="1" applyBorder="1" applyAlignment="1">
      <alignment horizontal="center" vertical="center"/>
    </xf>
    <xf numFmtId="0" fontId="94" fillId="65" borderId="0" xfId="0" applyFont="1" applyFill="1" applyAlignment="1">
      <alignment horizontal="left" vertical="center"/>
    </xf>
    <xf numFmtId="175" fontId="94" fillId="65" borderId="0" xfId="0" applyNumberFormat="1" applyFont="1" applyFill="1" applyAlignment="1">
      <alignment horizontal="center" vertical="center"/>
    </xf>
    <xf numFmtId="0" fontId="94" fillId="65" borderId="0" xfId="0" applyFont="1" applyFill="1" applyAlignment="1">
      <alignment horizontal="center" vertical="center"/>
    </xf>
    <xf numFmtId="0" fontId="0" fillId="65" borderId="0" xfId="0" applyFill="1" applyAlignment="1">
      <alignment vertical="center"/>
    </xf>
    <xf numFmtId="167" fontId="94" fillId="65" borderId="0" xfId="0" applyNumberFormat="1" applyFont="1" applyFill="1" applyAlignment="1">
      <alignment horizontal="right" vertical="center"/>
    </xf>
    <xf numFmtId="43" fontId="0" fillId="65" borderId="69" xfId="154" applyFont="1" applyFill="1" applyBorder="1" applyAlignment="1">
      <alignment horizontal="center" vertical="center"/>
    </xf>
    <xf numFmtId="0" fontId="94" fillId="65" borderId="79" xfId="0" applyFont="1" applyFill="1" applyBorder="1" applyAlignment="1">
      <alignment horizontal="center" vertical="center"/>
    </xf>
    <xf numFmtId="0" fontId="94" fillId="65" borderId="52" xfId="0" applyFont="1" applyFill="1" applyBorder="1" applyAlignment="1">
      <alignment vertical="center"/>
    </xf>
    <xf numFmtId="0" fontId="94" fillId="65" borderId="52" xfId="0" applyFont="1" applyFill="1" applyBorder="1" applyAlignment="1">
      <alignment horizontal="right" vertical="center"/>
    </xf>
    <xf numFmtId="0" fontId="94" fillId="65" borderId="94" xfId="0" applyFont="1" applyFill="1" applyBorder="1" applyAlignment="1">
      <alignment horizontal="center" vertical="center"/>
    </xf>
    <xf numFmtId="43" fontId="1" fillId="65" borderId="69" xfId="154" applyFont="1" applyFill="1" applyBorder="1" applyAlignment="1">
      <alignment horizontal="center" vertical="center"/>
    </xf>
    <xf numFmtId="0" fontId="94" fillId="65" borderId="52" xfId="0" applyFont="1" applyFill="1" applyBorder="1" applyAlignment="1">
      <alignment horizontal="left" vertical="center"/>
    </xf>
    <xf numFmtId="0" fontId="93" fillId="65" borderId="79" xfId="0" applyFont="1" applyFill="1" applyBorder="1" applyAlignment="1">
      <alignment horizontal="left" vertical="center"/>
    </xf>
    <xf numFmtId="0" fontId="93" fillId="65" borderId="52" xfId="0" applyFont="1" applyFill="1" applyBorder="1" applyAlignment="1">
      <alignment horizontal="center" vertical="center"/>
    </xf>
    <xf numFmtId="0" fontId="93" fillId="65" borderId="54" xfId="0" applyFont="1" applyFill="1" applyBorder="1" applyAlignment="1">
      <alignment vertical="center"/>
    </xf>
    <xf numFmtId="0" fontId="93" fillId="65" borderId="52" xfId="0" applyFont="1" applyFill="1" applyBorder="1" applyAlignment="1">
      <alignment vertical="center"/>
    </xf>
    <xf numFmtId="0" fontId="93" fillId="65" borderId="52" xfId="0" applyFont="1" applyFill="1" applyBorder="1" applyAlignment="1">
      <alignment horizontal="right" vertical="center"/>
    </xf>
    <xf numFmtId="0" fontId="145" fillId="65" borderId="60" xfId="0" applyFont="1" applyFill="1" applyBorder="1" applyAlignment="1">
      <alignment horizontal="left" vertical="center"/>
    </xf>
    <xf numFmtId="0" fontId="96" fillId="65" borderId="53" xfId="0" applyFont="1" applyFill="1" applyBorder="1" applyAlignment="1">
      <alignment vertical="center"/>
    </xf>
    <xf numFmtId="0" fontId="96" fillId="65" borderId="53" xfId="0" applyFont="1" applyFill="1" applyBorder="1" applyAlignment="1">
      <alignment horizontal="center" vertical="center"/>
    </xf>
    <xf numFmtId="0" fontId="145" fillId="65" borderId="53" xfId="0" applyFont="1" applyFill="1" applyBorder="1" applyAlignment="1">
      <alignment horizontal="center" vertical="center"/>
    </xf>
    <xf numFmtId="0" fontId="96" fillId="65" borderId="61" xfId="0" applyFont="1" applyFill="1" applyBorder="1" applyAlignment="1">
      <alignment horizontal="center" vertical="center"/>
    </xf>
    <xf numFmtId="0" fontId="146" fillId="65" borderId="64" xfId="0" applyFont="1" applyFill="1" applyBorder="1" applyAlignment="1">
      <alignment horizontal="left" vertical="center"/>
    </xf>
    <xf numFmtId="0" fontId="96" fillId="65" borderId="0" xfId="0" applyFont="1" applyFill="1" applyAlignment="1">
      <alignment vertical="center"/>
    </xf>
    <xf numFmtId="0" fontId="146" fillId="65" borderId="0" xfId="0" applyFont="1" applyFill="1" applyAlignment="1">
      <alignment horizontal="center" vertical="center"/>
    </xf>
    <xf numFmtId="0" fontId="146" fillId="65" borderId="0" xfId="0" applyFont="1" applyFill="1" applyAlignment="1">
      <alignment horizontal="right" vertical="center"/>
    </xf>
    <xf numFmtId="0" fontId="146" fillId="65" borderId="69" xfId="0" applyFont="1" applyFill="1" applyBorder="1" applyAlignment="1">
      <alignment horizontal="center" vertical="center"/>
    </xf>
    <xf numFmtId="0" fontId="146" fillId="65" borderId="79" xfId="0" applyFont="1" applyFill="1" applyBorder="1" applyAlignment="1">
      <alignment horizontal="center" vertical="center"/>
    </xf>
    <xf numFmtId="0" fontId="146" fillId="65" borderId="52" xfId="0" applyFont="1" applyFill="1" applyBorder="1" applyAlignment="1">
      <alignment vertical="center" wrapText="1"/>
    </xf>
    <xf numFmtId="43" fontId="146" fillId="65" borderId="52" xfId="154" applyFont="1" applyFill="1" applyBorder="1" applyAlignment="1">
      <alignment vertical="center" wrapText="1"/>
    </xf>
    <xf numFmtId="0" fontId="146" fillId="65" borderId="52" xfId="0" applyFont="1" applyFill="1" applyBorder="1" applyAlignment="1">
      <alignment horizontal="center" vertical="center" wrapText="1"/>
    </xf>
    <xf numFmtId="167" fontId="147" fillId="65" borderId="52" xfId="0" applyNumberFormat="1" applyFont="1" applyFill="1" applyBorder="1" applyAlignment="1">
      <alignment horizontal="right" vertical="center"/>
    </xf>
    <xf numFmtId="0" fontId="147" fillId="65" borderId="94" xfId="0" applyFont="1" applyFill="1" applyBorder="1" applyAlignment="1">
      <alignment horizontal="center" vertical="center"/>
    </xf>
    <xf numFmtId="0" fontId="146" fillId="65" borderId="52" xfId="0" applyFont="1" applyFill="1" applyBorder="1" applyAlignment="1">
      <alignment vertical="center"/>
    </xf>
    <xf numFmtId="0" fontId="145" fillId="65" borderId="64" xfId="0" applyFont="1" applyFill="1" applyBorder="1" applyAlignment="1">
      <alignment horizontal="left" vertical="center"/>
    </xf>
    <xf numFmtId="0" fontId="96" fillId="65" borderId="0" xfId="0" applyFont="1" applyFill="1" applyAlignment="1">
      <alignment horizontal="center" vertical="center"/>
    </xf>
    <xf numFmtId="0" fontId="145" fillId="65" borderId="0" xfId="0" applyFont="1" applyFill="1" applyAlignment="1">
      <alignment horizontal="center" vertical="center"/>
    </xf>
    <xf numFmtId="0" fontId="96" fillId="65" borderId="69" xfId="0" applyFont="1" applyFill="1" applyBorder="1" applyAlignment="1">
      <alignment horizontal="center" vertical="center"/>
    </xf>
    <xf numFmtId="0" fontId="122" fillId="60" borderId="18" xfId="0" applyFont="1" applyFill="1" applyBorder="1" applyAlignment="1">
      <alignment vertical="center"/>
    </xf>
    <xf numFmtId="0" fontId="122" fillId="0" borderId="0" xfId="0" applyFont="1" applyAlignment="1">
      <alignment horizontal="center" vertical="center" wrapText="1"/>
    </xf>
    <xf numFmtId="0" fontId="122" fillId="0" borderId="15" xfId="0" applyFont="1" applyBorder="1" applyAlignment="1">
      <alignment horizontal="center" vertical="center"/>
    </xf>
    <xf numFmtId="0" fontId="122" fillId="60" borderId="0" xfId="0" applyFont="1" applyFill="1" applyAlignment="1">
      <alignment vertical="center"/>
    </xf>
    <xf numFmtId="43" fontId="122" fillId="60" borderId="15" xfId="0" applyNumberFormat="1" applyFont="1" applyFill="1" applyBorder="1" applyAlignment="1">
      <alignment vertical="center"/>
    </xf>
    <xf numFmtId="0" fontId="122" fillId="60" borderId="31" xfId="0" applyFont="1" applyFill="1" applyBorder="1"/>
    <xf numFmtId="0" fontId="126" fillId="0" borderId="225" xfId="76" applyFont="1" applyBorder="1" applyAlignment="1">
      <alignment horizontal="center" vertical="center"/>
    </xf>
    <xf numFmtId="0" fontId="95" fillId="0" borderId="0" xfId="0" applyFont="1" applyAlignment="1">
      <alignment vertical="center"/>
    </xf>
    <xf numFmtId="0" fontId="95" fillId="0" borderId="0" xfId="0" applyFont="1"/>
    <xf numFmtId="167" fontId="94" fillId="81" borderId="0" xfId="0" applyNumberFormat="1" applyFont="1" applyFill="1" applyAlignment="1">
      <alignment horizontal="right" vertical="center"/>
    </xf>
    <xf numFmtId="167" fontId="150" fillId="81" borderId="52" xfId="0" applyNumberFormat="1" applyFont="1" applyFill="1" applyBorder="1" applyAlignment="1">
      <alignment horizontal="right" vertical="center"/>
    </xf>
    <xf numFmtId="167" fontId="93" fillId="81" borderId="0" xfId="0" applyNumberFormat="1" applyFont="1" applyFill="1" applyAlignment="1">
      <alignment horizontal="right" vertical="center"/>
    </xf>
    <xf numFmtId="167" fontId="99" fillId="81" borderId="52" xfId="0" applyNumberFormat="1" applyFont="1" applyFill="1" applyBorder="1" applyAlignment="1">
      <alignment horizontal="right" vertical="center"/>
    </xf>
    <xf numFmtId="167" fontId="150" fillId="81" borderId="52" xfId="0" applyNumberFormat="1" applyFont="1" applyFill="1" applyBorder="1" applyAlignment="1">
      <alignment vertical="center"/>
    </xf>
    <xf numFmtId="0" fontId="0" fillId="81" borderId="0" xfId="0" applyFill="1"/>
    <xf numFmtId="167" fontId="94" fillId="81" borderId="0" xfId="0" applyNumberFormat="1" applyFont="1" applyFill="1" applyAlignment="1">
      <alignment vertical="center"/>
    </xf>
    <xf numFmtId="43" fontId="112" fillId="0" borderId="0" xfId="154" applyFont="1" applyBorder="1" applyAlignment="1">
      <alignment horizontal="center" vertical="center"/>
    </xf>
    <xf numFmtId="196" fontId="112" fillId="0" borderId="0" xfId="154" applyNumberFormat="1" applyFont="1" applyBorder="1" applyAlignment="1">
      <alignment horizontal="center" vertical="center"/>
    </xf>
    <xf numFmtId="43" fontId="122" fillId="60" borderId="0" xfId="0" applyNumberFormat="1" applyFont="1" applyFill="1" applyAlignment="1">
      <alignment vertical="center"/>
    </xf>
    <xf numFmtId="0" fontId="50" fillId="0" borderId="235" xfId="0" applyFont="1" applyBorder="1" applyAlignment="1">
      <alignment horizontal="center" vertical="center" wrapText="1"/>
    </xf>
    <xf numFmtId="44" fontId="50" fillId="80" borderId="235" xfId="159" applyFont="1" applyFill="1" applyBorder="1" applyAlignment="1">
      <alignment horizontal="center" vertical="center" wrapText="1"/>
    </xf>
    <xf numFmtId="0" fontId="50" fillId="0" borderId="191" xfId="0" applyFont="1" applyBorder="1" applyAlignment="1">
      <alignment horizontal="center" vertical="center" wrapText="1"/>
    </xf>
    <xf numFmtId="203" fontId="100" fillId="0" borderId="235" xfId="151" applyNumberFormat="1" applyFont="1" applyFill="1" applyBorder="1" applyAlignment="1">
      <alignment horizontal="center" vertical="center" wrapText="1"/>
    </xf>
    <xf numFmtId="44" fontId="50" fillId="0" borderId="0" xfId="0" applyNumberFormat="1" applyFont="1" applyAlignment="1">
      <alignment vertical="center"/>
    </xf>
    <xf numFmtId="0" fontId="95" fillId="0" borderId="0" xfId="0" applyFont="1" applyAlignment="1">
      <alignment horizontal="center" vertical="center"/>
    </xf>
    <xf numFmtId="43" fontId="112" fillId="0" borderId="186" xfId="154" applyFont="1" applyFill="1" applyBorder="1" applyAlignment="1">
      <alignment horizontal="center" vertical="center"/>
    </xf>
    <xf numFmtId="43" fontId="112" fillId="0" borderId="0" xfId="154" applyFont="1" applyFill="1" applyBorder="1" applyAlignment="1">
      <alignment horizontal="center" vertical="center"/>
    </xf>
    <xf numFmtId="43" fontId="112" fillId="0" borderId="0" xfId="154" applyFont="1" applyFill="1" applyAlignment="1">
      <alignment horizontal="center" vertical="center"/>
    </xf>
    <xf numFmtId="0" fontId="53" fillId="0" borderId="157" xfId="75" applyFont="1" applyBorder="1" applyAlignment="1">
      <alignment horizontal="left" vertical="center"/>
    </xf>
    <xf numFmtId="0" fontId="95" fillId="81" borderId="0" xfId="0" applyFont="1" applyFill="1" applyAlignment="1">
      <alignment vertical="center"/>
    </xf>
    <xf numFmtId="0" fontId="148" fillId="81" borderId="51" xfId="0" applyFont="1" applyFill="1" applyBorder="1" applyAlignment="1">
      <alignment horizontal="left" vertical="center"/>
    </xf>
    <xf numFmtId="0" fontId="94" fillId="81" borderId="51" xfId="0" applyFont="1" applyFill="1" applyBorder="1" applyAlignment="1">
      <alignment horizontal="center" vertical="center"/>
    </xf>
    <xf numFmtId="0" fontId="148" fillId="81" borderId="51" xfId="0" applyFont="1" applyFill="1" applyBorder="1" applyAlignment="1">
      <alignment horizontal="right" vertical="center"/>
    </xf>
    <xf numFmtId="0" fontId="68" fillId="81" borderId="0" xfId="0" applyFont="1" applyFill="1" applyAlignment="1">
      <alignment horizontal="left" vertical="center"/>
    </xf>
    <xf numFmtId="0" fontId="95" fillId="81" borderId="0" xfId="0" applyFont="1" applyFill="1"/>
    <xf numFmtId="0" fontId="126" fillId="81" borderId="0" xfId="0" applyFont="1" applyFill="1" applyAlignment="1">
      <alignment horizontal="left" vertical="center"/>
    </xf>
    <xf numFmtId="0" fontId="126" fillId="81" borderId="0" xfId="0" applyFont="1" applyFill="1" applyAlignment="1">
      <alignment horizontal="right" vertical="center"/>
    </xf>
    <xf numFmtId="4" fontId="126" fillId="81" borderId="0" xfId="0" applyNumberFormat="1" applyFont="1" applyFill="1" applyAlignment="1">
      <alignment horizontal="right" vertical="center"/>
    </xf>
    <xf numFmtId="0" fontId="126" fillId="81" borderId="52" xfId="0" applyFont="1" applyFill="1" applyBorder="1" applyAlignment="1">
      <alignment horizontal="left" vertical="center"/>
    </xf>
    <xf numFmtId="0" fontId="126" fillId="81" borderId="52" xfId="0" applyFont="1" applyFill="1" applyBorder="1" applyAlignment="1">
      <alignment vertical="center"/>
    </xf>
    <xf numFmtId="0" fontId="126" fillId="81" borderId="52" xfId="0" applyFont="1" applyFill="1" applyBorder="1" applyAlignment="1">
      <alignment vertical="center" wrapText="1"/>
    </xf>
    <xf numFmtId="0" fontId="149" fillId="81" borderId="52" xfId="0" applyFont="1" applyFill="1" applyBorder="1" applyAlignment="1">
      <alignment vertical="center"/>
    </xf>
    <xf numFmtId="0" fontId="150" fillId="81" borderId="52" xfId="0" applyFont="1" applyFill="1" applyBorder="1" applyAlignment="1">
      <alignment vertical="center"/>
    </xf>
    <xf numFmtId="0" fontId="150" fillId="81" borderId="0" xfId="0" applyFont="1" applyFill="1" applyAlignment="1">
      <alignment horizontal="center" vertical="center"/>
    </xf>
    <xf numFmtId="0" fontId="150" fillId="81" borderId="52" xfId="0" applyFont="1" applyFill="1" applyBorder="1" applyAlignment="1">
      <alignment horizontal="center" vertical="center"/>
    </xf>
    <xf numFmtId="0" fontId="99" fillId="81" borderId="52" xfId="0" applyFont="1" applyFill="1" applyBorder="1" applyAlignment="1">
      <alignment horizontal="center" vertical="center"/>
    </xf>
    <xf numFmtId="0" fontId="99" fillId="81" borderId="0" xfId="0" applyFont="1" applyFill="1" applyAlignment="1">
      <alignment horizontal="center" vertical="center"/>
    </xf>
    <xf numFmtId="0" fontId="99" fillId="81" borderId="0" xfId="0" applyFont="1" applyFill="1" applyAlignment="1">
      <alignment horizontal="left" vertical="center" wrapText="1"/>
    </xf>
    <xf numFmtId="175" fontId="99" fillId="81" borderId="0" xfId="0" applyNumberFormat="1" applyFont="1" applyFill="1" applyAlignment="1">
      <alignment horizontal="center" vertical="center"/>
    </xf>
    <xf numFmtId="4" fontId="99" fillId="81" borderId="0" xfId="0" applyNumberFormat="1" applyFont="1" applyFill="1" applyAlignment="1">
      <alignment horizontal="center" vertical="center"/>
    </xf>
    <xf numFmtId="167" fontId="99" fillId="81" borderId="0" xfId="0" applyNumberFormat="1" applyFont="1" applyFill="1" applyAlignment="1">
      <alignment horizontal="right" vertical="center"/>
    </xf>
    <xf numFmtId="0" fontId="150" fillId="81" borderId="52" xfId="0" applyFont="1" applyFill="1" applyBorder="1" applyAlignment="1">
      <alignment horizontal="right" vertical="center"/>
    </xf>
    <xf numFmtId="0" fontId="150" fillId="81" borderId="52" xfId="0" applyFont="1" applyFill="1" applyBorder="1" applyAlignment="1">
      <alignment horizontal="left" vertical="center"/>
    </xf>
    <xf numFmtId="0" fontId="93" fillId="81" borderId="0" xfId="0" applyFont="1" applyFill="1" applyAlignment="1">
      <alignment vertical="center"/>
    </xf>
    <xf numFmtId="0" fontId="93" fillId="81" borderId="0" xfId="0" applyFont="1" applyFill="1" applyAlignment="1">
      <alignment horizontal="right" vertical="center"/>
    </xf>
    <xf numFmtId="175" fontId="93" fillId="81" borderId="0" xfId="0" applyNumberFormat="1" applyFont="1" applyFill="1" applyAlignment="1">
      <alignment horizontal="right" vertical="center"/>
    </xf>
    <xf numFmtId="0" fontId="99" fillId="81" borderId="51" xfId="0" applyFont="1" applyFill="1" applyBorder="1" applyAlignment="1">
      <alignment horizontal="center" vertical="center"/>
    </xf>
    <xf numFmtId="0" fontId="150" fillId="81" borderId="51" xfId="0" applyFont="1" applyFill="1" applyBorder="1" applyAlignment="1">
      <alignment vertical="center"/>
    </xf>
    <xf numFmtId="4" fontId="150" fillId="81" borderId="51" xfId="0" applyNumberFormat="1" applyFont="1" applyFill="1" applyBorder="1" applyAlignment="1">
      <alignment horizontal="right" vertical="center"/>
    </xf>
    <xf numFmtId="0" fontId="68" fillId="81" borderId="0" xfId="0" applyFont="1" applyFill="1" applyAlignment="1">
      <alignment horizontal="right" vertical="center"/>
    </xf>
    <xf numFmtId="175" fontId="68" fillId="81" borderId="0" xfId="0" applyNumberFormat="1" applyFont="1" applyFill="1" applyAlignment="1">
      <alignment horizontal="left" vertical="center"/>
    </xf>
    <xf numFmtId="175" fontId="126" fillId="81" borderId="0" xfId="0" applyNumberFormat="1" applyFont="1" applyFill="1" applyAlignment="1">
      <alignment horizontal="right" vertical="center"/>
    </xf>
    <xf numFmtId="43" fontId="93" fillId="81" borderId="0" xfId="0" applyNumberFormat="1" applyFont="1" applyFill="1" applyAlignment="1">
      <alignment vertical="center"/>
    </xf>
    <xf numFmtId="43" fontId="150" fillId="81" borderId="52" xfId="0" applyNumberFormat="1" applyFont="1" applyFill="1" applyBorder="1" applyAlignment="1">
      <alignment vertical="center"/>
    </xf>
    <xf numFmtId="0" fontId="94" fillId="81" borderId="51" xfId="0" applyFont="1" applyFill="1" applyBorder="1" applyAlignment="1">
      <alignment vertical="center"/>
    </xf>
    <xf numFmtId="0" fontId="150" fillId="81" borderId="0" xfId="0" applyFont="1" applyFill="1" applyAlignment="1">
      <alignment vertical="center"/>
    </xf>
    <xf numFmtId="0" fontId="99" fillId="81" borderId="0" xfId="0" applyFont="1" applyFill="1" applyAlignment="1">
      <alignment vertical="center"/>
    </xf>
    <xf numFmtId="0" fontId="99" fillId="81" borderId="0" xfId="0" applyFont="1" applyFill="1" applyAlignment="1">
      <alignment vertical="center" wrapText="1"/>
    </xf>
    <xf numFmtId="175" fontId="99" fillId="81" borderId="0" xfId="0" applyNumberFormat="1" applyFont="1" applyFill="1" applyAlignment="1">
      <alignment vertical="center"/>
    </xf>
    <xf numFmtId="167" fontId="99" fillId="81" borderId="0" xfId="0" applyNumberFormat="1" applyFont="1" applyFill="1" applyAlignment="1">
      <alignment vertical="center"/>
    </xf>
    <xf numFmtId="0" fontId="99" fillId="81" borderId="52" xfId="0" applyFont="1" applyFill="1" applyBorder="1" applyAlignment="1">
      <alignment vertical="center"/>
    </xf>
    <xf numFmtId="167" fontId="99" fillId="81" borderId="52" xfId="0" applyNumberFormat="1" applyFont="1" applyFill="1" applyBorder="1" applyAlignment="1">
      <alignment vertical="center"/>
    </xf>
    <xf numFmtId="0" fontId="99" fillId="81" borderId="51" xfId="0" applyFont="1" applyFill="1" applyBorder="1" applyAlignment="1">
      <alignment vertical="center"/>
    </xf>
    <xf numFmtId="0" fontId="150" fillId="81" borderId="51" xfId="0" applyFont="1" applyFill="1" applyBorder="1" applyAlignment="1">
      <alignment horizontal="right" vertical="center"/>
    </xf>
    <xf numFmtId="0" fontId="148" fillId="81" borderId="51" xfId="0" applyFont="1" applyFill="1" applyBorder="1" applyAlignment="1">
      <alignment vertical="center"/>
    </xf>
    <xf numFmtId="0" fontId="68" fillId="81" borderId="0" xfId="0" applyFont="1" applyFill="1" applyAlignment="1">
      <alignment vertical="center"/>
    </xf>
    <xf numFmtId="0" fontId="126" fillId="81" borderId="0" xfId="0" applyFont="1" applyFill="1" applyAlignment="1">
      <alignment vertical="center"/>
    </xf>
    <xf numFmtId="4" fontId="99" fillId="81" borderId="0" xfId="0" applyNumberFormat="1" applyFont="1" applyFill="1" applyAlignment="1">
      <alignment vertical="center"/>
    </xf>
    <xf numFmtId="4" fontId="150" fillId="81" borderId="51" xfId="0" applyNumberFormat="1" applyFont="1" applyFill="1" applyBorder="1" applyAlignment="1">
      <alignment vertical="center"/>
    </xf>
    <xf numFmtId="4" fontId="126" fillId="81" borderId="0" xfId="0" applyNumberFormat="1" applyFont="1" applyFill="1" applyAlignment="1">
      <alignment vertical="center"/>
    </xf>
    <xf numFmtId="4" fontId="50" fillId="0" borderId="21" xfId="0" applyNumberFormat="1" applyFont="1" applyBorder="1" applyAlignment="1">
      <alignment horizontal="center" vertical="center"/>
    </xf>
    <xf numFmtId="0" fontId="50" fillId="0" borderId="31" xfId="0" applyFont="1" applyBorder="1" applyAlignment="1">
      <alignment horizontal="center" vertical="center"/>
    </xf>
    <xf numFmtId="3" fontId="50" fillId="0" borderId="15" xfId="0" applyNumberFormat="1" applyFont="1" applyBorder="1" applyAlignment="1">
      <alignment horizontal="center" vertical="center"/>
    </xf>
    <xf numFmtId="4" fontId="126" fillId="0" borderId="15" xfId="0" applyNumberFormat="1" applyFont="1" applyBorder="1" applyAlignment="1">
      <alignment horizontal="center" vertical="center"/>
    </xf>
    <xf numFmtId="4" fontId="126" fillId="0" borderId="0" xfId="0" applyNumberFormat="1" applyFont="1" applyAlignment="1">
      <alignment horizontal="center" vertical="center"/>
    </xf>
    <xf numFmtId="4" fontId="50" fillId="0" borderId="19" xfId="0" applyNumberFormat="1" applyFont="1" applyBorder="1" applyAlignment="1">
      <alignment horizontal="center" vertical="center"/>
    </xf>
    <xf numFmtId="4" fontId="50" fillId="0" borderId="31" xfId="0" applyNumberFormat="1" applyFont="1" applyBorder="1" applyAlignment="1">
      <alignment horizontal="center" vertical="center" wrapText="1"/>
    </xf>
    <xf numFmtId="4" fontId="50" fillId="0" borderId="18" xfId="0" applyNumberFormat="1" applyFont="1" applyBorder="1" applyAlignment="1">
      <alignment horizontal="center" vertical="center" wrapText="1"/>
    </xf>
    <xf numFmtId="0" fontId="50" fillId="0" borderId="0" xfId="0" applyFont="1" applyAlignment="1">
      <alignment horizontal="left" vertical="center"/>
    </xf>
    <xf numFmtId="4" fontId="50" fillId="0" borderId="0" xfId="0" applyNumberFormat="1" applyFont="1" applyAlignment="1">
      <alignment vertical="center"/>
    </xf>
    <xf numFmtId="0" fontId="48" fillId="0" borderId="0" xfId="150" applyAlignment="1">
      <alignment horizontal="center" vertical="center"/>
    </xf>
    <xf numFmtId="0" fontId="86" fillId="71" borderId="0" xfId="150" applyFont="1" applyFill="1" applyAlignment="1">
      <alignment horizontal="left" vertical="center"/>
    </xf>
    <xf numFmtId="0" fontId="48" fillId="65" borderId="0" xfId="150" applyFill="1" applyAlignment="1">
      <alignment horizontal="left" vertical="center"/>
    </xf>
    <xf numFmtId="0" fontId="86" fillId="70" borderId="0" xfId="150" applyFont="1" applyFill="1" applyAlignment="1">
      <alignment horizontal="left" vertical="center"/>
    </xf>
    <xf numFmtId="0" fontId="48" fillId="0" borderId="31" xfId="150" applyBorder="1" applyAlignment="1">
      <alignment horizontal="left" vertical="center"/>
    </xf>
    <xf numFmtId="0" fontId="48" fillId="0" borderId="0" xfId="150" applyAlignment="1">
      <alignment horizontal="left" vertical="center"/>
    </xf>
    <xf numFmtId="0" fontId="98" fillId="57" borderId="157" xfId="161" applyFont="1" applyFill="1" applyBorder="1" applyAlignment="1">
      <alignment horizontal="left" vertical="center" wrapText="1"/>
    </xf>
    <xf numFmtId="0" fontId="97" fillId="57" borderId="0" xfId="161" applyFont="1" applyFill="1" applyAlignment="1">
      <alignment horizontal="right" vertical="center" wrapText="1"/>
    </xf>
    <xf numFmtId="0" fontId="17" fillId="0" borderId="73" xfId="75" applyFont="1" applyBorder="1" applyAlignment="1">
      <alignment vertical="center"/>
    </xf>
    <xf numFmtId="0" fontId="15" fillId="78" borderId="244" xfId="0" applyFont="1" applyFill="1" applyBorder="1" applyAlignment="1">
      <alignment horizontal="center" vertical="center"/>
    </xf>
    <xf numFmtId="0" fontId="15" fillId="78" borderId="245" xfId="0" applyFont="1" applyFill="1" applyBorder="1" applyAlignment="1">
      <alignment horizontal="center" vertical="center"/>
    </xf>
    <xf numFmtId="17" fontId="15" fillId="77" borderId="245" xfId="0" applyNumberFormat="1" applyFont="1" applyFill="1" applyBorder="1" applyAlignment="1">
      <alignment horizontal="center" vertical="center"/>
    </xf>
    <xf numFmtId="43" fontId="93" fillId="0" borderId="53" xfId="154" applyFont="1" applyFill="1" applyBorder="1" applyAlignment="1">
      <alignment horizontal="center" vertical="center"/>
    </xf>
    <xf numFmtId="0" fontId="15" fillId="0" borderId="240" xfId="0" applyFont="1" applyBorder="1" applyAlignment="1">
      <alignment horizontal="center" vertical="center"/>
    </xf>
    <xf numFmtId="0" fontId="15" fillId="0" borderId="224" xfId="0" applyFont="1" applyBorder="1" applyAlignment="1">
      <alignment horizontal="center" vertical="center"/>
    </xf>
    <xf numFmtId="17" fontId="15" fillId="66" borderId="224" xfId="0" applyNumberFormat="1" applyFont="1" applyFill="1" applyBorder="1" applyAlignment="1">
      <alignment horizontal="center" vertical="center" wrapText="1"/>
    </xf>
    <xf numFmtId="17" fontId="15" fillId="66" borderId="224" xfId="0" applyNumberFormat="1" applyFont="1" applyFill="1" applyBorder="1" applyAlignment="1">
      <alignment horizontal="center" vertical="center"/>
    </xf>
    <xf numFmtId="0" fontId="0" fillId="0" borderId="240" xfId="0" applyBorder="1" applyAlignment="1">
      <alignment horizontal="center" vertical="center"/>
    </xf>
    <xf numFmtId="0" fontId="0" fillId="0" borderId="224" xfId="0" applyBorder="1" applyAlignment="1">
      <alignment horizontal="left" vertical="center"/>
    </xf>
    <xf numFmtId="43" fontId="0" fillId="0" borderId="224" xfId="154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00" fontId="0" fillId="81" borderId="0" xfId="0" applyNumberFormat="1" applyFill="1" applyAlignment="1">
      <alignment horizontal="center" vertical="center"/>
    </xf>
    <xf numFmtId="43" fontId="0" fillId="0" borderId="224" xfId="154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0" fillId="81" borderId="0" xfId="0" applyNumberFormat="1" applyFill="1" applyAlignment="1">
      <alignment horizontal="center" vertical="center"/>
    </xf>
    <xf numFmtId="9" fontId="95" fillId="81" borderId="0" xfId="0" applyNumberFormat="1" applyFont="1" applyFill="1" applyAlignment="1">
      <alignment horizontal="center" vertical="center" wrapText="1"/>
    </xf>
    <xf numFmtId="0" fontId="95" fillId="0" borderId="0" xfId="0" applyFont="1" applyAlignment="1">
      <alignment horizontal="left" vertical="center"/>
    </xf>
    <xf numFmtId="17" fontId="15" fillId="0" borderId="0" xfId="0" applyNumberFormat="1" applyFont="1" applyAlignment="1">
      <alignment horizontal="center" vertical="center"/>
    </xf>
    <xf numFmtId="0" fontId="126" fillId="34" borderId="225" xfId="0" quotePrefix="1" applyFont="1" applyFill="1" applyBorder="1" applyAlignment="1">
      <alignment horizontal="right" vertical="center"/>
    </xf>
    <xf numFmtId="0" fontId="65" fillId="57" borderId="239" xfId="155" applyFont="1" applyFill="1" applyBorder="1" applyAlignment="1">
      <alignment horizontal="center" vertical="center" wrapText="1"/>
    </xf>
    <xf numFmtId="0" fontId="65" fillId="57" borderId="228" xfId="155" applyFont="1" applyFill="1" applyBorder="1" applyAlignment="1">
      <alignment horizontal="left" vertical="center"/>
    </xf>
    <xf numFmtId="9" fontId="65" fillId="57" borderId="221" xfId="155" applyNumberFormat="1" applyFont="1" applyFill="1" applyBorder="1" applyAlignment="1">
      <alignment horizontal="center" vertical="center" wrapText="1"/>
    </xf>
    <xf numFmtId="10" fontId="66" fillId="57" borderId="221" xfId="155" applyNumberFormat="1" applyFont="1" applyFill="1" applyBorder="1" applyAlignment="1">
      <alignment horizontal="right" vertical="center" wrapText="1"/>
    </xf>
    <xf numFmtId="10" fontId="66" fillId="57" borderId="248" xfId="155" applyNumberFormat="1" applyFont="1" applyFill="1" applyBorder="1" applyAlignment="1">
      <alignment horizontal="right" vertical="center" wrapText="1"/>
    </xf>
    <xf numFmtId="4" fontId="61" fillId="0" borderId="0" xfId="155" applyNumberFormat="1" applyAlignment="1">
      <alignment vertical="center"/>
    </xf>
    <xf numFmtId="10" fontId="61" fillId="0" borderId="0" xfId="155" applyNumberFormat="1" applyAlignment="1">
      <alignment vertical="center"/>
    </xf>
    <xf numFmtId="0" fontId="65" fillId="57" borderId="211" xfId="155" applyFont="1" applyFill="1" applyBorder="1" applyAlignment="1">
      <alignment horizontal="left" vertical="center" wrapText="1"/>
    </xf>
    <xf numFmtId="0" fontId="65" fillId="57" borderId="19" xfId="155" applyFont="1" applyFill="1" applyBorder="1" applyAlignment="1">
      <alignment horizontal="left" vertical="center"/>
    </xf>
    <xf numFmtId="4" fontId="65" fillId="57" borderId="20" xfId="155" applyNumberFormat="1" applyFont="1" applyFill="1" applyBorder="1" applyAlignment="1">
      <alignment horizontal="center" vertical="center" wrapText="1"/>
    </xf>
    <xf numFmtId="43" fontId="66" fillId="57" borderId="36" xfId="154" applyFont="1" applyFill="1" applyBorder="1" applyAlignment="1">
      <alignment horizontal="right" vertical="center" wrapText="1"/>
    </xf>
    <xf numFmtId="43" fontId="66" fillId="57" borderId="261" xfId="154" applyFont="1" applyFill="1" applyBorder="1" applyAlignment="1">
      <alignment horizontal="right" vertical="center" wrapText="1"/>
    </xf>
    <xf numFmtId="4" fontId="151" fillId="0" borderId="0" xfId="155" applyNumberFormat="1" applyFont="1" applyAlignment="1">
      <alignment vertical="center"/>
    </xf>
    <xf numFmtId="10" fontId="151" fillId="0" borderId="0" xfId="155" applyNumberFormat="1" applyFont="1" applyAlignment="1">
      <alignment vertical="center"/>
    </xf>
    <xf numFmtId="43" fontId="66" fillId="57" borderId="20" xfId="154" applyFont="1" applyFill="1" applyBorder="1" applyAlignment="1">
      <alignment horizontal="right" vertical="center" wrapText="1"/>
    </xf>
    <xf numFmtId="43" fontId="66" fillId="57" borderId="66" xfId="154" applyFont="1" applyFill="1" applyBorder="1" applyAlignment="1">
      <alignment horizontal="right" vertical="center" wrapText="1"/>
    </xf>
    <xf numFmtId="0" fontId="65" fillId="57" borderId="64" xfId="155" applyFont="1" applyFill="1" applyBorder="1" applyAlignment="1">
      <alignment horizontal="left" vertical="center" wrapText="1"/>
    </xf>
    <xf numFmtId="0" fontId="65" fillId="57" borderId="0" xfId="155" applyFont="1" applyFill="1" applyAlignment="1">
      <alignment horizontal="left" vertical="center" wrapText="1"/>
    </xf>
    <xf numFmtId="4" fontId="65" fillId="57" borderId="0" xfId="155" applyNumberFormat="1" applyFont="1" applyFill="1" applyAlignment="1">
      <alignment horizontal="center" vertical="center" wrapText="1"/>
    </xf>
    <xf numFmtId="4" fontId="66" fillId="57" borderId="0" xfId="155" applyNumberFormat="1" applyFont="1" applyFill="1" applyAlignment="1">
      <alignment horizontal="right" vertical="center" wrapText="1"/>
    </xf>
    <xf numFmtId="4" fontId="66" fillId="57" borderId="69" xfId="155" applyNumberFormat="1" applyFont="1" applyFill="1" applyBorder="1" applyAlignment="1">
      <alignment horizontal="right" vertical="center" wrapText="1"/>
    </xf>
    <xf numFmtId="0" fontId="61" fillId="0" borderId="0" xfId="155" applyAlignment="1">
      <alignment vertical="center"/>
    </xf>
    <xf numFmtId="0" fontId="64" fillId="57" borderId="0" xfId="155" applyFont="1" applyFill="1" applyAlignment="1">
      <alignment horizontal="left" vertical="center" wrapText="1"/>
    </xf>
    <xf numFmtId="10" fontId="64" fillId="57" borderId="0" xfId="155" applyNumberFormat="1" applyFont="1" applyFill="1" applyAlignment="1">
      <alignment horizontal="right" vertical="center" wrapText="1"/>
    </xf>
    <xf numFmtId="10" fontId="64" fillId="57" borderId="69" xfId="155" applyNumberFormat="1" applyFont="1" applyFill="1" applyBorder="1" applyAlignment="1">
      <alignment horizontal="right" vertical="center" wrapText="1"/>
    </xf>
    <xf numFmtId="4" fontId="64" fillId="84" borderId="263" xfId="155" applyNumberFormat="1" applyFont="1" applyFill="1" applyBorder="1" applyAlignment="1">
      <alignment horizontal="left" vertical="center" wrapText="1"/>
    </xf>
    <xf numFmtId="43" fontId="66" fillId="57" borderId="21" xfId="154" applyFont="1" applyFill="1" applyBorder="1" applyAlignment="1">
      <alignment horizontal="right" vertical="center" wrapText="1"/>
    </xf>
    <xf numFmtId="43" fontId="66" fillId="57" borderId="231" xfId="154" applyFont="1" applyFill="1" applyBorder="1" applyAlignment="1">
      <alignment horizontal="right" vertical="center" wrapText="1"/>
    </xf>
    <xf numFmtId="0" fontId="64" fillId="57" borderId="265" xfId="155" applyFont="1" applyFill="1" applyBorder="1" applyAlignment="1">
      <alignment horizontal="left" vertical="center" wrapText="1"/>
    </xf>
    <xf numFmtId="10" fontId="64" fillId="57" borderId="263" xfId="155" applyNumberFormat="1" applyFont="1" applyFill="1" applyBorder="1" applyAlignment="1">
      <alignment horizontal="right" vertical="center" wrapText="1"/>
    </xf>
    <xf numFmtId="10" fontId="64" fillId="57" borderId="56" xfId="155" applyNumberFormat="1" applyFont="1" applyFill="1" applyBorder="1" applyAlignment="1">
      <alignment horizontal="right" vertical="center" wrapText="1"/>
    </xf>
    <xf numFmtId="10" fontId="64" fillId="57" borderId="212" xfId="155" applyNumberFormat="1" applyFont="1" applyFill="1" applyBorder="1" applyAlignment="1">
      <alignment horizontal="right" vertical="center" wrapText="1"/>
    </xf>
    <xf numFmtId="4" fontId="64" fillId="84" borderId="52" xfId="155" applyNumberFormat="1" applyFont="1" applyFill="1" applyBorder="1" applyAlignment="1">
      <alignment horizontal="left" vertical="center" wrapText="1"/>
    </xf>
    <xf numFmtId="43" fontId="66" fillId="57" borderId="52" xfId="154" applyFont="1" applyFill="1" applyBorder="1" applyAlignment="1">
      <alignment horizontal="right" vertical="center" wrapText="1"/>
    </xf>
    <xf numFmtId="43" fontId="66" fillId="57" borderId="94" xfId="154" applyFont="1" applyFill="1" applyBorder="1" applyAlignment="1">
      <alignment horizontal="right" vertical="center" wrapText="1"/>
    </xf>
    <xf numFmtId="0" fontId="63" fillId="65" borderId="266" xfId="155" applyFont="1" applyFill="1" applyBorder="1" applyAlignment="1">
      <alignment horizontal="center" vertical="center" wrapText="1"/>
    </xf>
    <xf numFmtId="0" fontId="63" fillId="65" borderId="0" xfId="155" applyFont="1" applyFill="1" applyAlignment="1">
      <alignment horizontal="left" vertical="center" wrapText="1"/>
    </xf>
    <xf numFmtId="0" fontId="63" fillId="65" borderId="224" xfId="155" applyFont="1" applyFill="1" applyBorder="1" applyAlignment="1">
      <alignment horizontal="center" vertical="center" wrapText="1"/>
    </xf>
    <xf numFmtId="0" fontId="63" fillId="65" borderId="238" xfId="155" applyFont="1" applyFill="1" applyBorder="1" applyAlignment="1">
      <alignment horizontal="center" vertical="center" wrapText="1"/>
    </xf>
    <xf numFmtId="0" fontId="0" fillId="0" borderId="239" xfId="0" applyBorder="1" applyAlignment="1">
      <alignment horizontal="center" vertical="center"/>
    </xf>
    <xf numFmtId="0" fontId="0" fillId="0" borderId="234" xfId="0" applyBorder="1" applyAlignment="1">
      <alignment horizontal="left" vertical="center"/>
    </xf>
    <xf numFmtId="43" fontId="0" fillId="0" borderId="234" xfId="154" applyFont="1" applyFill="1" applyBorder="1" applyAlignment="1">
      <alignment horizontal="center" vertical="center"/>
    </xf>
    <xf numFmtId="43" fontId="0" fillId="0" borderId="0" xfId="154" applyFont="1" applyBorder="1" applyAlignment="1">
      <alignment horizontal="center" vertical="center"/>
    </xf>
    <xf numFmtId="0" fontId="104" fillId="0" borderId="157" xfId="635" applyBorder="1" applyAlignment="1">
      <alignment vertical="center"/>
    </xf>
    <xf numFmtId="44" fontId="87" fillId="65" borderId="15" xfId="160" applyNumberFormat="1" applyFont="1" applyFill="1" applyBorder="1" applyAlignment="1" applyProtection="1">
      <alignment horizontal="right" vertical="center"/>
    </xf>
    <xf numFmtId="44" fontId="86" fillId="62" borderId="15" xfId="160" applyNumberFormat="1" applyFont="1" applyFill="1" applyBorder="1" applyAlignment="1" applyProtection="1">
      <alignment horizontal="right" vertical="center"/>
    </xf>
    <xf numFmtId="0" fontId="48" fillId="62" borderId="0" xfId="150" applyFill="1" applyAlignment="1">
      <alignment horizontal="center" vertical="center"/>
    </xf>
    <xf numFmtId="44" fontId="88" fillId="65" borderId="15" xfId="160" applyNumberFormat="1" applyFont="1" applyFill="1" applyBorder="1" applyAlignment="1" applyProtection="1">
      <alignment horizontal="right" vertical="center"/>
    </xf>
    <xf numFmtId="165" fontId="88" fillId="65" borderId="15" xfId="160" applyNumberFormat="1" applyFont="1" applyFill="1" applyBorder="1" applyAlignment="1" applyProtection="1">
      <alignment horizontal="right" vertical="center"/>
    </xf>
    <xf numFmtId="165" fontId="0" fillId="0" borderId="15" xfId="160" applyNumberFormat="1" applyFont="1" applyBorder="1" applyAlignment="1" applyProtection="1">
      <alignment horizontal="right" vertical="center"/>
    </xf>
    <xf numFmtId="44" fontId="86" fillId="70" borderId="15" xfId="160" applyNumberFormat="1" applyFont="1" applyFill="1" applyBorder="1" applyAlignment="1" applyProtection="1">
      <alignment horizontal="right" vertical="center"/>
    </xf>
    <xf numFmtId="44" fontId="86" fillId="71" borderId="15" xfId="160" applyNumberFormat="1" applyFont="1" applyFill="1" applyBorder="1" applyAlignment="1" applyProtection="1">
      <alignment horizontal="right" vertical="center"/>
    </xf>
    <xf numFmtId="44" fontId="86" fillId="71" borderId="19" xfId="160" applyNumberFormat="1" applyFont="1" applyFill="1" applyBorder="1" applyAlignment="1" applyProtection="1">
      <alignment horizontal="right" vertical="center"/>
    </xf>
    <xf numFmtId="0" fontId="119" fillId="0" borderId="267" xfId="0" applyFont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 wrapText="1"/>
    </xf>
    <xf numFmtId="203" fontId="92" fillId="0" borderId="235" xfId="151" applyNumberFormat="1" applyFont="1" applyFill="1" applyBorder="1" applyAlignment="1">
      <alignment horizontal="center" vertical="center" wrapText="1"/>
    </xf>
    <xf numFmtId="44" fontId="126" fillId="80" borderId="235" xfId="159" applyFont="1" applyFill="1" applyBorder="1" applyAlignment="1">
      <alignment horizontal="center" vertical="center" wrapText="1"/>
    </xf>
    <xf numFmtId="0" fontId="126" fillId="0" borderId="235" xfId="0" applyFont="1" applyBorder="1" applyAlignment="1">
      <alignment horizontal="center" vertical="center" wrapText="1"/>
    </xf>
    <xf numFmtId="43" fontId="56" fillId="34" borderId="223" xfId="154" applyFont="1" applyFill="1" applyBorder="1" applyAlignment="1">
      <alignment vertical="center"/>
    </xf>
    <xf numFmtId="196" fontId="112" fillId="0" borderId="234" xfId="154" applyNumberFormat="1" applyFont="1" applyBorder="1" applyAlignment="1">
      <alignment horizontal="center" vertical="center"/>
    </xf>
    <xf numFmtId="43" fontId="119" fillId="0" borderId="0" xfId="0" applyNumberFormat="1" applyFont="1" applyAlignment="1">
      <alignment vertical="center"/>
    </xf>
    <xf numFmtId="43" fontId="119" fillId="0" borderId="0" xfId="154" applyFont="1" applyAlignment="1">
      <alignment vertical="center"/>
    </xf>
    <xf numFmtId="205" fontId="119" fillId="0" borderId="0" xfId="154" applyNumberFormat="1" applyFont="1" applyAlignment="1">
      <alignment horizontal="center" vertical="center"/>
    </xf>
    <xf numFmtId="204" fontId="119" fillId="0" borderId="0" xfId="0" applyNumberFormat="1" applyFont="1" applyAlignment="1">
      <alignment vertical="center"/>
    </xf>
    <xf numFmtId="179" fontId="126" fillId="0" borderId="15" xfId="154" applyNumberFormat="1" applyFont="1" applyFill="1" applyBorder="1" applyAlignment="1">
      <alignment horizontal="center" vertical="center" wrapText="1"/>
    </xf>
    <xf numFmtId="43" fontId="50" fillId="0" borderId="0" xfId="154" quotePrefix="1" applyFont="1" applyAlignment="1">
      <alignment horizontal="center" vertical="center" wrapText="1"/>
    </xf>
    <xf numFmtId="0" fontId="126" fillId="0" borderId="224" xfId="76" applyFont="1" applyBorder="1" applyAlignment="1">
      <alignment horizontal="center" vertical="center"/>
    </xf>
    <xf numFmtId="170" fontId="126" fillId="0" borderId="224" xfId="76" applyNumberFormat="1" applyFont="1" applyBorder="1" applyAlignment="1">
      <alignment horizontal="center" vertical="center"/>
    </xf>
    <xf numFmtId="174" fontId="77" fillId="63" borderId="245" xfId="0" applyNumberFormat="1" applyFont="1" applyFill="1" applyBorder="1" applyAlignment="1">
      <alignment horizontal="center" vertical="center"/>
    </xf>
    <xf numFmtId="174" fontId="77" fillId="63" borderId="224" xfId="0" applyNumberFormat="1" applyFont="1" applyFill="1" applyBorder="1" applyAlignment="1">
      <alignment horizontal="center" vertical="center"/>
    </xf>
    <xf numFmtId="174" fontId="77" fillId="63" borderId="241" xfId="0" applyNumberFormat="1" applyFont="1" applyFill="1" applyBorder="1" applyAlignment="1">
      <alignment horizontal="center" vertical="center"/>
    </xf>
    <xf numFmtId="0" fontId="77" fillId="63" borderId="75" xfId="0" applyFont="1" applyFill="1" applyBorder="1" applyAlignment="1">
      <alignment horizontal="center" vertical="center"/>
    </xf>
    <xf numFmtId="17" fontId="79" fillId="0" borderId="224" xfId="0" applyNumberFormat="1" applyFont="1" applyBorder="1" applyAlignment="1">
      <alignment horizontal="center" vertical="center"/>
    </xf>
    <xf numFmtId="17" fontId="79" fillId="0" borderId="191" xfId="0" applyNumberFormat="1" applyFont="1" applyBorder="1" applyAlignment="1">
      <alignment horizontal="center" vertical="center"/>
    </xf>
    <xf numFmtId="10" fontId="77" fillId="63" borderId="89" xfId="151" applyNumberFormat="1" applyFont="1" applyFill="1" applyBorder="1" applyAlignment="1">
      <alignment horizontal="center" vertical="center"/>
    </xf>
    <xf numFmtId="9" fontId="77" fillId="63" borderId="89" xfId="151" applyFont="1" applyFill="1" applyBorder="1" applyAlignment="1">
      <alignment horizontal="center" vertical="center"/>
    </xf>
    <xf numFmtId="43" fontId="19" fillId="0" borderId="245" xfId="154" applyFont="1" applyFill="1" applyBorder="1" applyAlignment="1">
      <alignment horizontal="center" vertical="center"/>
    </xf>
    <xf numFmtId="43" fontId="19" fillId="0" borderId="224" xfId="154" applyFont="1" applyFill="1" applyBorder="1" applyAlignment="1">
      <alignment horizontal="center" vertical="center"/>
    </xf>
    <xf numFmtId="43" fontId="19" fillId="0" borderId="241" xfId="154" applyFont="1" applyFill="1" applyBorder="1" applyAlignment="1">
      <alignment horizontal="center" vertical="center"/>
    </xf>
    <xf numFmtId="2" fontId="82" fillId="63" borderId="245" xfId="0" applyNumberFormat="1" applyFont="1" applyFill="1" applyBorder="1" applyAlignment="1">
      <alignment horizontal="center" vertical="center"/>
    </xf>
    <xf numFmtId="2" fontId="82" fillId="63" borderId="224" xfId="0" applyNumberFormat="1" applyFont="1" applyFill="1" applyBorder="1" applyAlignment="1">
      <alignment horizontal="center" vertical="center"/>
    </xf>
    <xf numFmtId="2" fontId="82" fillId="63" borderId="241" xfId="0" applyNumberFormat="1" applyFont="1" applyFill="1" applyBorder="1" applyAlignment="1">
      <alignment horizontal="center" vertical="center"/>
    </xf>
    <xf numFmtId="0" fontId="104" fillId="0" borderId="225" xfId="635" applyFill="1" applyBorder="1" applyAlignment="1">
      <alignment vertical="center"/>
    </xf>
    <xf numFmtId="0" fontId="19" fillId="0" borderId="253" xfId="158" applyFont="1" applyBorder="1" applyAlignment="1">
      <alignment horizontal="center" vertical="center" wrapText="1"/>
    </xf>
    <xf numFmtId="0" fontId="79" fillId="0" borderId="224" xfId="0" applyFont="1" applyBorder="1" applyAlignment="1">
      <alignment horizontal="center" vertical="center" wrapText="1"/>
    </xf>
    <xf numFmtId="174" fontId="77" fillId="63" borderId="249" xfId="0" applyNumberFormat="1" applyFont="1" applyFill="1" applyBorder="1" applyAlignment="1">
      <alignment horizontal="center" vertical="center"/>
    </xf>
    <xf numFmtId="174" fontId="77" fillId="63" borderId="252" xfId="0" applyNumberFormat="1" applyFont="1" applyFill="1" applyBorder="1" applyAlignment="1">
      <alignment horizontal="center" vertical="center"/>
    </xf>
    <xf numFmtId="193" fontId="19" fillId="0" borderId="249" xfId="0" applyNumberFormat="1" applyFont="1" applyBorder="1" applyAlignment="1">
      <alignment horizontal="center" vertical="center"/>
    </xf>
    <xf numFmtId="0" fontId="19" fillId="0" borderId="249" xfId="0" applyFont="1" applyBorder="1" applyAlignment="1">
      <alignment horizontal="center" vertical="center"/>
    </xf>
    <xf numFmtId="193" fontId="19" fillId="0" borderId="224" xfId="0" applyNumberFormat="1" applyFont="1" applyBorder="1" applyAlignment="1">
      <alignment horizontal="center" vertical="center"/>
    </xf>
    <xf numFmtId="0" fontId="19" fillId="0" borderId="224" xfId="0" applyFont="1" applyBorder="1" applyAlignment="1">
      <alignment horizontal="center" vertical="center"/>
    </xf>
    <xf numFmtId="193" fontId="19" fillId="0" borderId="252" xfId="0" applyNumberFormat="1" applyFont="1" applyBorder="1" applyAlignment="1">
      <alignment horizontal="center" vertical="center"/>
    </xf>
    <xf numFmtId="0" fontId="19" fillId="0" borderId="252" xfId="0" applyFont="1" applyBorder="1" applyAlignment="1">
      <alignment horizontal="center" vertical="center"/>
    </xf>
    <xf numFmtId="2" fontId="82" fillId="63" borderId="249" xfId="0" applyNumberFormat="1" applyFont="1" applyFill="1" applyBorder="1" applyAlignment="1">
      <alignment horizontal="center" vertical="center"/>
    </xf>
    <xf numFmtId="2" fontId="82" fillId="63" borderId="252" xfId="0" applyNumberFormat="1" applyFont="1" applyFill="1" applyBorder="1" applyAlignment="1">
      <alignment horizontal="center" vertical="center"/>
    </xf>
    <xf numFmtId="10" fontId="77" fillId="63" borderId="224" xfId="151" applyNumberFormat="1" applyFont="1" applyFill="1" applyBorder="1" applyAlignment="1">
      <alignment horizontal="center" vertical="center"/>
    </xf>
    <xf numFmtId="9" fontId="77" fillId="63" borderId="224" xfId="151" applyFont="1" applyFill="1" applyBorder="1" applyAlignment="1">
      <alignment horizontal="center" vertical="center"/>
    </xf>
    <xf numFmtId="0" fontId="19" fillId="0" borderId="81" xfId="158" applyFont="1" applyBorder="1" applyAlignment="1">
      <alignment horizontal="center" vertical="center" wrapText="1"/>
    </xf>
    <xf numFmtId="0" fontId="129" fillId="0" borderId="225" xfId="635" applyFont="1" applyFill="1" applyBorder="1" applyAlignment="1">
      <alignment vertical="center"/>
    </xf>
    <xf numFmtId="174" fontId="77" fillId="63" borderId="20" xfId="0" applyNumberFormat="1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81" xfId="0" applyFont="1" applyBorder="1" applyAlignment="1">
      <alignment horizontal="center" vertical="center"/>
    </xf>
    <xf numFmtId="0" fontId="19" fillId="0" borderId="241" xfId="0" applyFont="1" applyBorder="1" applyAlignment="1">
      <alignment horizontal="center" vertical="center"/>
    </xf>
    <xf numFmtId="2" fontId="82" fillId="63" borderId="20" xfId="0" applyNumberFormat="1" applyFont="1" applyFill="1" applyBorder="1" applyAlignment="1">
      <alignment horizontal="center" vertical="center"/>
    </xf>
    <xf numFmtId="2" fontId="82" fillId="63" borderId="253" xfId="0" applyNumberFormat="1" applyFont="1" applyFill="1" applyBorder="1" applyAlignment="1">
      <alignment horizontal="center" vertical="center"/>
    </xf>
    <xf numFmtId="0" fontId="83" fillId="63" borderId="224" xfId="0" applyFont="1" applyFill="1" applyBorder="1" applyAlignment="1">
      <alignment horizontal="center" vertical="center"/>
    </xf>
    <xf numFmtId="2" fontId="83" fillId="63" borderId="224" xfId="0" applyNumberFormat="1" applyFont="1" applyFill="1" applyBorder="1" applyAlignment="1">
      <alignment horizontal="center" vertical="center"/>
    </xf>
    <xf numFmtId="0" fontId="83" fillId="63" borderId="241" xfId="0" applyFont="1" applyFill="1" applyBorder="1" applyAlignment="1">
      <alignment horizontal="center" vertical="center"/>
    </xf>
    <xf numFmtId="2" fontId="82" fillId="63" borderId="81" xfId="0" applyNumberFormat="1" applyFont="1" applyFill="1" applyBorder="1" applyAlignment="1">
      <alignment horizontal="center" vertical="center"/>
    </xf>
    <xf numFmtId="0" fontId="50" fillId="0" borderId="31" xfId="75" applyFont="1" applyBorder="1"/>
    <xf numFmtId="0" fontId="50" fillId="0" borderId="33" xfId="76" applyFont="1" applyBorder="1" applyAlignment="1">
      <alignment horizontal="center"/>
    </xf>
    <xf numFmtId="0" fontId="50" fillId="0" borderId="33" xfId="76" applyFont="1" applyBorder="1"/>
    <xf numFmtId="170" fontId="50" fillId="0" borderId="33" xfId="76" applyNumberFormat="1" applyFont="1" applyBorder="1" applyAlignment="1">
      <alignment horizontal="center" vertical="center"/>
    </xf>
    <xf numFmtId="0" fontId="50" fillId="0" borderId="34" xfId="76" applyFont="1" applyBorder="1" applyAlignment="1">
      <alignment horizontal="center"/>
    </xf>
    <xf numFmtId="0" fontId="50" fillId="0" borderId="34" xfId="76" applyFont="1" applyBorder="1"/>
    <xf numFmtId="170" fontId="50" fillId="0" borderId="34" xfId="76" applyNumberFormat="1" applyFont="1" applyBorder="1" applyAlignment="1">
      <alignment horizontal="center" vertical="center"/>
    </xf>
    <xf numFmtId="0" fontId="50" fillId="0" borderId="35" xfId="76" applyFont="1" applyBorder="1" applyAlignment="1">
      <alignment horizontal="center"/>
    </xf>
    <xf numFmtId="0" fontId="50" fillId="0" borderId="35" xfId="76" applyFont="1" applyBorder="1"/>
    <xf numFmtId="170" fontId="50" fillId="0" borderId="35" xfId="76" applyNumberFormat="1" applyFont="1" applyBorder="1" applyAlignment="1">
      <alignment horizontal="center" vertical="center"/>
    </xf>
    <xf numFmtId="0" fontId="126" fillId="0" borderId="224" xfId="76" applyFont="1" applyBorder="1" applyAlignment="1">
      <alignment vertical="center"/>
    </xf>
    <xf numFmtId="0" fontId="50" fillId="0" borderId="35" xfId="76" applyFont="1" applyBorder="1" applyAlignment="1">
      <alignment horizontal="center" vertical="center"/>
    </xf>
    <xf numFmtId="0" fontId="50" fillId="0" borderId="35" xfId="76" applyFont="1" applyBorder="1" applyAlignment="1">
      <alignment horizontal="justify" vertical="center" wrapText="1"/>
    </xf>
    <xf numFmtId="2" fontId="98" fillId="63" borderId="165" xfId="151" applyNumberFormat="1" applyFont="1" applyFill="1" applyBorder="1" applyAlignment="1">
      <alignment horizontal="center" vertical="center" wrapText="1"/>
    </xf>
    <xf numFmtId="2" fontId="98" fillId="0" borderId="162" xfId="151" applyNumberFormat="1" applyFont="1" applyFill="1" applyBorder="1" applyAlignment="1">
      <alignment horizontal="center" vertical="center" wrapText="1"/>
    </xf>
    <xf numFmtId="2" fontId="98" fillId="63" borderId="157" xfId="151" applyNumberFormat="1" applyFont="1" applyFill="1" applyBorder="1" applyAlignment="1">
      <alignment horizontal="center" vertical="center" wrapText="1"/>
    </xf>
    <xf numFmtId="2" fontId="98" fillId="63" borderId="162" xfId="151" applyNumberFormat="1" applyFont="1" applyFill="1" applyBorder="1" applyAlignment="1">
      <alignment horizontal="center" vertical="center" wrapText="1"/>
    </xf>
    <xf numFmtId="194" fontId="62" fillId="63" borderId="157" xfId="0" applyNumberFormat="1" applyFont="1" applyFill="1" applyBorder="1" applyAlignment="1">
      <alignment horizontal="left" vertical="center"/>
    </xf>
    <xf numFmtId="10" fontId="98" fillId="0" borderId="162" xfId="151" applyNumberFormat="1" applyFont="1" applyFill="1" applyBorder="1" applyAlignment="1">
      <alignment horizontal="center" vertical="center" wrapText="1"/>
    </xf>
    <xf numFmtId="7" fontId="0" fillId="63" borderId="0" xfId="159" applyNumberFormat="1" applyFont="1" applyFill="1" applyBorder="1" applyAlignment="1" applyProtection="1">
      <alignment horizontal="center" vertical="center"/>
    </xf>
    <xf numFmtId="0" fontId="112" fillId="63" borderId="0" xfId="0" applyFont="1" applyFill="1"/>
    <xf numFmtId="167" fontId="116" fillId="63" borderId="191" xfId="77" applyNumberFormat="1" applyFont="1" applyFill="1" applyBorder="1"/>
    <xf numFmtId="173" fontId="116" fillId="63" borderId="191" xfId="77" applyNumberFormat="1" applyFont="1" applyFill="1" applyBorder="1"/>
    <xf numFmtId="0" fontId="77" fillId="0" borderId="75" xfId="0" applyFont="1" applyBorder="1" applyAlignment="1">
      <alignment horizontal="center" vertical="center"/>
    </xf>
    <xf numFmtId="2" fontId="43" fillId="63" borderId="89" xfId="65" applyNumberFormat="1" applyFont="1" applyFill="1" applyBorder="1" applyAlignment="1">
      <alignment horizontal="center" vertical="center" wrapText="1"/>
    </xf>
    <xf numFmtId="4" fontId="45" fillId="63" borderId="89" xfId="65" applyNumberFormat="1" applyFont="1" applyFill="1" applyBorder="1" applyAlignment="1">
      <alignment horizontal="center" vertical="center" wrapText="1"/>
    </xf>
    <xf numFmtId="4" fontId="110" fillId="63" borderId="191" xfId="0" applyNumberFormat="1" applyFont="1" applyFill="1" applyBorder="1" applyAlignment="1">
      <alignment horizontal="center" vertical="center" wrapText="1"/>
    </xf>
    <xf numFmtId="196" fontId="112" fillId="63" borderId="0" xfId="154" applyNumberFormat="1" applyFont="1" applyFill="1" applyBorder="1" applyAlignment="1">
      <alignment horizontal="center" vertical="center"/>
    </xf>
    <xf numFmtId="0" fontId="112" fillId="0" borderId="185" xfId="0" applyFont="1" applyBorder="1" applyAlignment="1">
      <alignment horizontal="center" vertical="center"/>
    </xf>
    <xf numFmtId="43" fontId="100" fillId="85" borderId="89" xfId="154" applyFont="1" applyFill="1" applyBorder="1" applyAlignment="1">
      <alignment horizontal="center" vertical="center"/>
    </xf>
    <xf numFmtId="0" fontId="100" fillId="0" borderId="191" xfId="163" applyFont="1" applyBorder="1" applyAlignment="1">
      <alignment horizontal="center" vertical="center" wrapText="1"/>
    </xf>
    <xf numFmtId="0" fontId="100" fillId="0" borderId="89" xfId="0" applyFont="1" applyBorder="1" applyAlignment="1">
      <alignment horizontal="center" vertical="center"/>
    </xf>
    <xf numFmtId="43" fontId="100" fillId="0" borderId="89" xfId="154" applyFont="1" applyFill="1" applyBorder="1" applyAlignment="1">
      <alignment horizontal="center" vertical="center"/>
    </xf>
    <xf numFmtId="10" fontId="66" fillId="65" borderId="221" xfId="155" applyNumberFormat="1" applyFont="1" applyFill="1" applyBorder="1" applyAlignment="1">
      <alignment horizontal="right" vertical="center" wrapText="1"/>
    </xf>
    <xf numFmtId="10" fontId="66" fillId="65" borderId="248" xfId="155" applyNumberFormat="1" applyFont="1" applyFill="1" applyBorder="1" applyAlignment="1">
      <alignment horizontal="right" vertical="center" wrapText="1"/>
    </xf>
    <xf numFmtId="0" fontId="66" fillId="65" borderId="221" xfId="155" applyFont="1" applyFill="1" applyBorder="1" applyAlignment="1">
      <alignment horizontal="right" vertical="center" wrapText="1"/>
    </xf>
    <xf numFmtId="183" fontId="121" fillId="63" borderId="221" xfId="0" applyNumberFormat="1" applyFont="1" applyFill="1" applyBorder="1" applyAlignment="1">
      <alignment horizontal="center" vertical="center" wrapText="1"/>
    </xf>
    <xf numFmtId="43" fontId="100" fillId="63" borderId="89" xfId="154" applyFont="1" applyFill="1" applyBorder="1" applyAlignment="1">
      <alignment horizontal="center" vertical="center"/>
    </xf>
    <xf numFmtId="4" fontId="126" fillId="0" borderId="232" xfId="0" applyNumberFormat="1" applyFont="1" applyBorder="1" applyAlignment="1">
      <alignment horizontal="center" vertical="center" wrapText="1"/>
    </xf>
    <xf numFmtId="4" fontId="126" fillId="0" borderId="233" xfId="0" applyNumberFormat="1" applyFont="1" applyBorder="1" applyAlignment="1">
      <alignment horizontal="center" vertical="center" wrapText="1"/>
    </xf>
    <xf numFmtId="0" fontId="92" fillId="0" borderId="234" xfId="0" applyFont="1" applyBorder="1" applyAlignment="1">
      <alignment horizontal="justify" vertical="center" wrapText="1"/>
    </xf>
    <xf numFmtId="0" fontId="92" fillId="0" borderId="21" xfId="0" applyFont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26" fillId="82" borderId="229" xfId="0" applyFont="1" applyFill="1" applyBorder="1" applyAlignment="1">
      <alignment horizontal="center" vertical="center"/>
    </xf>
    <xf numFmtId="0" fontId="64" fillId="84" borderId="79" xfId="155" applyFont="1" applyFill="1" applyBorder="1" applyAlignment="1">
      <alignment horizontal="left" vertical="center" wrapText="1"/>
    </xf>
    <xf numFmtId="0" fontId="64" fillId="84" borderId="52" xfId="155" applyFont="1" applyFill="1" applyBorder="1" applyAlignment="1">
      <alignment horizontal="left" vertical="center" wrapText="1"/>
    </xf>
    <xf numFmtId="0" fontId="64" fillId="64" borderId="200" xfId="155" applyFont="1" applyFill="1" applyBorder="1" applyAlignment="1">
      <alignment horizontal="center" vertical="center" wrapText="1"/>
    </xf>
    <xf numFmtId="0" fontId="64" fillId="64" borderId="191" xfId="155" applyFont="1" applyFill="1" applyBorder="1" applyAlignment="1">
      <alignment horizontal="center" vertical="center" wrapText="1"/>
    </xf>
    <xf numFmtId="0" fontId="64" fillId="64" borderId="197" xfId="155" applyFont="1" applyFill="1" applyBorder="1" applyAlignment="1">
      <alignment horizontal="center" vertical="center" wrapText="1"/>
    </xf>
    <xf numFmtId="0" fontId="63" fillId="64" borderId="200" xfId="155" applyFont="1" applyFill="1" applyBorder="1" applyAlignment="1">
      <alignment horizontal="center" wrapText="1"/>
    </xf>
    <xf numFmtId="0" fontId="63" fillId="64" borderId="191" xfId="155" applyFont="1" applyFill="1" applyBorder="1" applyAlignment="1">
      <alignment horizontal="center" wrapText="1"/>
    </xf>
    <xf numFmtId="0" fontId="63" fillId="64" borderId="197" xfId="155" applyFont="1" applyFill="1" applyBorder="1" applyAlignment="1">
      <alignment horizontal="center" wrapText="1"/>
    </xf>
    <xf numFmtId="0" fontId="64" fillId="64" borderId="64" xfId="155" applyFont="1" applyFill="1" applyBorder="1" applyAlignment="1">
      <alignment horizontal="left" vertical="center" wrapText="1"/>
    </xf>
    <xf numFmtId="0" fontId="64" fillId="64" borderId="0" xfId="155" applyFont="1" applyFill="1" applyAlignment="1">
      <alignment horizontal="left" vertical="center" wrapText="1"/>
    </xf>
    <xf numFmtId="0" fontId="64" fillId="84" borderId="262" xfId="155" applyFont="1" applyFill="1" applyBorder="1" applyAlignment="1">
      <alignment horizontal="left" vertical="center" wrapText="1"/>
    </xf>
    <xf numFmtId="0" fontId="64" fillId="84" borderId="263" xfId="155" applyFont="1" applyFill="1" applyBorder="1" applyAlignment="1">
      <alignment horizontal="left" vertical="center" wrapText="1"/>
    </xf>
    <xf numFmtId="0" fontId="64" fillId="64" borderId="264" xfId="155" applyFont="1" applyFill="1" applyBorder="1" applyAlignment="1">
      <alignment horizontal="left" vertical="center" wrapText="1"/>
    </xf>
    <xf numFmtId="0" fontId="64" fillId="64" borderId="265" xfId="155" applyFont="1" applyFill="1" applyBorder="1" applyAlignment="1">
      <alignment horizontal="left" vertical="center" wrapText="1"/>
    </xf>
    <xf numFmtId="0" fontId="72" fillId="60" borderId="203" xfId="0" applyFont="1" applyFill="1" applyBorder="1" applyAlignment="1">
      <alignment horizontal="center" vertical="center" wrapText="1"/>
    </xf>
    <xf numFmtId="0" fontId="72" fillId="60" borderId="204" xfId="0" applyFont="1" applyFill="1" applyBorder="1" applyAlignment="1">
      <alignment horizontal="center" vertical="center" wrapText="1"/>
    </xf>
    <xf numFmtId="0" fontId="72" fillId="60" borderId="236" xfId="0" applyFont="1" applyFill="1" applyBorder="1" applyAlignment="1">
      <alignment horizontal="center" vertical="center" wrapText="1"/>
    </xf>
    <xf numFmtId="0" fontId="122" fillId="0" borderId="205" xfId="0" applyFont="1" applyBorder="1" applyAlignment="1">
      <alignment horizontal="center" vertical="center"/>
    </xf>
    <xf numFmtId="0" fontId="122" fillId="0" borderId="206" xfId="0" applyFont="1" applyBorder="1" applyAlignment="1">
      <alignment horizontal="center" vertical="center"/>
    </xf>
    <xf numFmtId="0" fontId="122" fillId="0" borderId="207" xfId="0" applyFont="1" applyBorder="1" applyAlignment="1">
      <alignment horizontal="center" vertical="center"/>
    </xf>
    <xf numFmtId="0" fontId="122" fillId="0" borderId="31" xfId="0" applyFont="1" applyBorder="1" applyAlignment="1">
      <alignment horizontal="center" vertical="center"/>
    </xf>
    <xf numFmtId="0" fontId="122" fillId="0" borderId="0" xfId="0" applyFont="1" applyAlignment="1">
      <alignment horizontal="center" vertical="center"/>
    </xf>
    <xf numFmtId="0" fontId="122" fillId="0" borderId="15" xfId="0" applyFont="1" applyBorder="1" applyAlignment="1">
      <alignment horizontal="center" vertical="center"/>
    </xf>
    <xf numFmtId="0" fontId="122" fillId="60" borderId="186" xfId="0" applyFont="1" applyFill="1" applyBorder="1" applyAlignment="1">
      <alignment horizontal="center"/>
    </xf>
    <xf numFmtId="0" fontId="122" fillId="60" borderId="187" xfId="0" applyFont="1" applyFill="1" applyBorder="1" applyAlignment="1">
      <alignment horizontal="center"/>
    </xf>
    <xf numFmtId="0" fontId="122" fillId="60" borderId="191" xfId="0" applyFont="1" applyFill="1" applyBorder="1" applyAlignment="1">
      <alignment horizontal="center"/>
    </xf>
    <xf numFmtId="0" fontId="122" fillId="60" borderId="186" xfId="0" applyFont="1" applyFill="1" applyBorder="1" applyAlignment="1">
      <alignment horizontal="center" vertical="center"/>
    </xf>
    <xf numFmtId="0" fontId="122" fillId="60" borderId="21" xfId="0" applyFont="1" applyFill="1" applyBorder="1" applyAlignment="1">
      <alignment horizontal="center" vertical="center"/>
    </xf>
    <xf numFmtId="0" fontId="122" fillId="60" borderId="186" xfId="0" applyFont="1" applyFill="1" applyBorder="1" applyAlignment="1">
      <alignment horizontal="center" vertical="center" wrapText="1"/>
    </xf>
    <xf numFmtId="0" fontId="122" fillId="60" borderId="21" xfId="0" applyFont="1" applyFill="1" applyBorder="1" applyAlignment="1">
      <alignment horizontal="center" vertical="center" wrapText="1"/>
    </xf>
    <xf numFmtId="0" fontId="20" fillId="75" borderId="191" xfId="77" applyFont="1" applyFill="1" applyBorder="1" applyAlignment="1">
      <alignment horizontal="center" vertical="center" wrapText="1"/>
    </xf>
    <xf numFmtId="0" fontId="113" fillId="76" borderId="191" xfId="0" applyFont="1" applyFill="1" applyBorder="1" applyAlignment="1">
      <alignment horizontal="left" vertical="center"/>
    </xf>
    <xf numFmtId="0" fontId="113" fillId="76" borderId="189" xfId="0" applyFont="1" applyFill="1" applyBorder="1" applyAlignment="1">
      <alignment horizontal="left" vertical="center"/>
    </xf>
    <xf numFmtId="0" fontId="113" fillId="76" borderId="190" xfId="0" applyFont="1" applyFill="1" applyBorder="1" applyAlignment="1">
      <alignment horizontal="left" vertical="center"/>
    </xf>
    <xf numFmtId="172" fontId="44" fillId="76" borderId="198" xfId="65" applyNumberFormat="1" applyFont="1" applyFill="1" applyBorder="1" applyAlignment="1">
      <alignment horizontal="center" vertical="center" wrapText="1"/>
    </xf>
    <xf numFmtId="172" fontId="44" fillId="76" borderId="20" xfId="65" applyNumberFormat="1" applyFont="1" applyFill="1" applyBorder="1" applyAlignment="1">
      <alignment horizontal="center" vertical="center" wrapText="1"/>
    </xf>
    <xf numFmtId="0" fontId="20" fillId="0" borderId="209" xfId="1" applyFont="1" applyBorder="1" applyAlignment="1">
      <alignment horizontal="right" vertical="center"/>
    </xf>
    <xf numFmtId="0" fontId="20" fillId="0" borderId="210" xfId="1" applyFont="1" applyBorder="1" applyAlignment="1">
      <alignment horizontal="right" vertical="center"/>
    </xf>
    <xf numFmtId="0" fontId="20" fillId="60" borderId="11" xfId="76" applyFont="1" applyFill="1" applyBorder="1" applyAlignment="1">
      <alignment horizontal="right" vertical="center"/>
    </xf>
    <xf numFmtId="0" fontId="20" fillId="60" borderId="12" xfId="76" applyFont="1" applyFill="1" applyBorder="1" applyAlignment="1">
      <alignment horizontal="right" vertical="center"/>
    </xf>
    <xf numFmtId="0" fontId="44" fillId="76" borderId="198" xfId="148" applyFont="1" applyFill="1" applyBorder="1" applyAlignment="1">
      <alignment horizontal="center" vertical="center" wrapText="1"/>
    </xf>
    <xf numFmtId="0" fontId="44" fillId="76" borderId="20" xfId="148" applyFont="1" applyFill="1" applyBorder="1" applyAlignment="1">
      <alignment horizontal="center" vertical="center" wrapText="1"/>
    </xf>
    <xf numFmtId="0" fontId="44" fillId="76" borderId="198" xfId="148" quotePrefix="1" applyFont="1" applyFill="1" applyBorder="1" applyAlignment="1">
      <alignment horizontal="justify" vertical="center" wrapText="1"/>
    </xf>
    <xf numFmtId="0" fontId="44" fillId="76" borderId="20" xfId="148" quotePrefix="1" applyFont="1" applyFill="1" applyBorder="1" applyAlignment="1">
      <alignment horizontal="justify" vertical="center" wrapText="1"/>
    </xf>
    <xf numFmtId="172" fontId="44" fillId="58" borderId="17" xfId="65" applyNumberFormat="1" applyFont="1" applyFill="1" applyBorder="1" applyAlignment="1">
      <alignment horizontal="center" vertical="center" wrapText="1"/>
    </xf>
    <xf numFmtId="172" fontId="44" fillId="58" borderId="20" xfId="65" applyNumberFormat="1" applyFont="1" applyFill="1" applyBorder="1" applyAlignment="1">
      <alignment horizontal="center" vertical="center" wrapText="1"/>
    </xf>
    <xf numFmtId="0" fontId="20" fillId="0" borderId="49" xfId="1" applyFont="1" applyBorder="1" applyAlignment="1">
      <alignment horizontal="right" vertical="center"/>
    </xf>
    <xf numFmtId="0" fontId="20" fillId="0" borderId="50" xfId="1" applyFont="1" applyBorder="1" applyAlignment="1">
      <alignment horizontal="right" vertical="center"/>
    </xf>
    <xf numFmtId="0" fontId="20" fillId="60" borderId="186" xfId="76" applyFont="1" applyFill="1" applyBorder="1" applyAlignment="1">
      <alignment horizontal="right" vertical="center"/>
    </xf>
    <xf numFmtId="0" fontId="20" fillId="60" borderId="187" xfId="76" applyFont="1" applyFill="1" applyBorder="1" applyAlignment="1">
      <alignment horizontal="right" vertical="center"/>
    </xf>
    <xf numFmtId="0" fontId="44" fillId="58" borderId="17" xfId="148" applyFont="1" applyFill="1" applyBorder="1" applyAlignment="1">
      <alignment horizontal="center" vertical="center" wrapText="1"/>
    </xf>
    <xf numFmtId="0" fontId="44" fillId="58" borderId="20" xfId="148" applyFont="1" applyFill="1" applyBorder="1" applyAlignment="1">
      <alignment horizontal="center" vertical="center" wrapText="1"/>
    </xf>
    <xf numFmtId="0" fontId="44" fillId="58" borderId="17" xfId="148" applyFont="1" applyFill="1" applyBorder="1" applyAlignment="1">
      <alignment horizontal="justify" vertical="center" wrapText="1"/>
    </xf>
    <xf numFmtId="0" fontId="44" fillId="58" borderId="20" xfId="148" applyFont="1" applyFill="1" applyBorder="1" applyAlignment="1">
      <alignment horizontal="justify" vertical="center" wrapText="1"/>
    </xf>
    <xf numFmtId="0" fontId="72" fillId="0" borderId="39" xfId="1" applyFont="1" applyBorder="1" applyAlignment="1">
      <alignment horizontal="right" vertical="center"/>
    </xf>
    <xf numFmtId="0" fontId="72" fillId="0" borderId="40" xfId="1" applyFont="1" applyBorder="1" applyAlignment="1">
      <alignment horizontal="right" vertical="center"/>
    </xf>
    <xf numFmtId="0" fontId="72" fillId="58" borderId="17" xfId="148" applyFont="1" applyFill="1" applyBorder="1" applyAlignment="1">
      <alignment horizontal="justify" vertical="center" wrapText="1"/>
    </xf>
    <xf numFmtId="0" fontId="72" fillId="58" borderId="20" xfId="148" applyFont="1" applyFill="1" applyBorder="1" applyAlignment="1">
      <alignment horizontal="justify" vertical="center" wrapText="1"/>
    </xf>
    <xf numFmtId="172" fontId="44" fillId="76" borderId="17" xfId="65" applyNumberFormat="1" applyFont="1" applyFill="1" applyBorder="1" applyAlignment="1">
      <alignment horizontal="center" vertical="center" wrapText="1"/>
    </xf>
    <xf numFmtId="172" fontId="44" fillId="76" borderId="36" xfId="65" applyNumberFormat="1" applyFont="1" applyFill="1" applyBorder="1" applyAlignment="1">
      <alignment horizontal="center" vertical="center" wrapText="1"/>
    </xf>
    <xf numFmtId="0" fontId="44" fillId="76" borderId="17" xfId="148" applyFont="1" applyFill="1" applyBorder="1" applyAlignment="1">
      <alignment horizontal="center" vertical="center" wrapText="1"/>
    </xf>
    <xf numFmtId="0" fontId="44" fillId="76" borderId="36" xfId="148" applyFont="1" applyFill="1" applyBorder="1" applyAlignment="1">
      <alignment horizontal="center" vertical="center" wrapText="1"/>
    </xf>
    <xf numFmtId="0" fontId="44" fillId="76" borderId="17" xfId="148" quotePrefix="1" applyFont="1" applyFill="1" applyBorder="1" applyAlignment="1">
      <alignment horizontal="justify" vertical="center" wrapText="1"/>
    </xf>
    <xf numFmtId="0" fontId="44" fillId="76" borderId="36" xfId="148" applyFont="1" applyFill="1" applyBorder="1" applyAlignment="1">
      <alignment horizontal="justify" vertical="center" wrapText="1"/>
    </xf>
    <xf numFmtId="0" fontId="17" fillId="0" borderId="10" xfId="75" quotePrefix="1" applyFont="1" applyBorder="1" applyAlignment="1">
      <alignment horizontal="center" vertical="center" wrapText="1"/>
    </xf>
    <xf numFmtId="0" fontId="17" fillId="0" borderId="11" xfId="75" quotePrefix="1" applyFont="1" applyBorder="1" applyAlignment="1">
      <alignment horizontal="center" vertical="center" wrapText="1"/>
    </xf>
    <xf numFmtId="0" fontId="17" fillId="0" borderId="12" xfId="75" quotePrefix="1" applyFont="1" applyBorder="1" applyAlignment="1">
      <alignment horizontal="center" vertical="center" wrapText="1"/>
    </xf>
    <xf numFmtId="49" fontId="43" fillId="0" borderId="0" xfId="75" applyNumberFormat="1" applyFont="1" applyAlignment="1">
      <alignment horizontal="center" vertical="top" wrapText="1"/>
    </xf>
    <xf numFmtId="0" fontId="17" fillId="0" borderId="10" xfId="75" applyFont="1" applyBorder="1" applyAlignment="1">
      <alignment horizontal="center" vertical="center" wrapText="1"/>
    </xf>
    <xf numFmtId="0" fontId="17" fillId="0" borderId="11" xfId="75" applyFont="1" applyBorder="1" applyAlignment="1">
      <alignment horizontal="center" vertical="center" wrapText="1"/>
    </xf>
    <xf numFmtId="0" fontId="17" fillId="0" borderId="12" xfId="75" applyFont="1" applyBorder="1" applyAlignment="1">
      <alignment horizontal="center" vertical="center" wrapText="1"/>
    </xf>
    <xf numFmtId="0" fontId="18" fillId="0" borderId="16" xfId="75" quotePrefix="1" applyFont="1" applyBorder="1" applyAlignment="1">
      <alignment horizontal="center" vertical="center" wrapText="1"/>
    </xf>
    <xf numFmtId="0" fontId="18" fillId="0" borderId="13" xfId="75" quotePrefix="1" applyFont="1" applyBorder="1" applyAlignment="1">
      <alignment horizontal="center" vertical="center" wrapText="1"/>
    </xf>
    <xf numFmtId="0" fontId="18" fillId="0" borderId="14" xfId="75" quotePrefix="1" applyFont="1" applyBorder="1" applyAlignment="1">
      <alignment horizontal="center" vertical="center" wrapText="1"/>
    </xf>
    <xf numFmtId="0" fontId="18" fillId="0" borderId="31" xfId="75" quotePrefix="1" applyFont="1" applyBorder="1" applyAlignment="1">
      <alignment horizontal="center" vertical="center" wrapText="1"/>
    </xf>
    <xf numFmtId="0" fontId="18" fillId="0" borderId="0" xfId="75" quotePrefix="1" applyFont="1" applyAlignment="1">
      <alignment horizontal="center" vertical="center" wrapText="1"/>
    </xf>
    <xf numFmtId="0" fontId="18" fillId="0" borderId="15" xfId="75" quotePrefix="1" applyFont="1" applyBorder="1" applyAlignment="1">
      <alignment horizontal="center" vertical="center" wrapText="1"/>
    </xf>
    <xf numFmtId="0" fontId="18" fillId="0" borderId="18" xfId="75" quotePrefix="1" applyFont="1" applyBorder="1" applyAlignment="1">
      <alignment horizontal="center" vertical="center" wrapText="1"/>
    </xf>
    <xf numFmtId="0" fontId="18" fillId="0" borderId="21" xfId="75" quotePrefix="1" applyFont="1" applyBorder="1" applyAlignment="1">
      <alignment horizontal="center" vertical="center" wrapText="1"/>
    </xf>
    <xf numFmtId="0" fontId="18" fillId="0" borderId="19" xfId="75" quotePrefix="1" applyFont="1" applyBorder="1" applyAlignment="1">
      <alignment horizontal="center" vertical="center" wrapText="1"/>
    </xf>
    <xf numFmtId="10" fontId="18" fillId="0" borderId="11" xfId="106" applyNumberFormat="1" applyFont="1" applyBorder="1" applyAlignment="1">
      <alignment horizontal="center" vertical="center" wrapText="1"/>
    </xf>
    <xf numFmtId="10" fontId="18" fillId="0" borderId="12" xfId="106" applyNumberFormat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right" vertical="center" wrapText="1"/>
    </xf>
    <xf numFmtId="0" fontId="18" fillId="0" borderId="14" xfId="1" applyFont="1" applyBorder="1" applyAlignment="1">
      <alignment horizontal="right" vertical="center" wrapText="1"/>
    </xf>
    <xf numFmtId="0" fontId="18" fillId="0" borderId="18" xfId="1" applyFont="1" applyBorder="1" applyAlignment="1">
      <alignment horizontal="right" vertical="center" wrapText="1"/>
    </xf>
    <xf numFmtId="0" fontId="18" fillId="0" borderId="19" xfId="1" applyFont="1" applyBorder="1" applyAlignment="1">
      <alignment horizontal="right" vertical="center" wrapText="1"/>
    </xf>
    <xf numFmtId="0" fontId="112" fillId="0" borderId="202" xfId="0" applyFont="1" applyBorder="1" applyAlignment="1">
      <alignment horizontal="center"/>
    </xf>
    <xf numFmtId="0" fontId="112" fillId="0" borderId="190" xfId="0" applyFont="1" applyBorder="1" applyAlignment="1">
      <alignment horizontal="center"/>
    </xf>
    <xf numFmtId="4" fontId="112" fillId="0" borderId="0" xfId="0" applyNumberFormat="1" applyFont="1" applyAlignment="1">
      <alignment horizontal="center"/>
    </xf>
    <xf numFmtId="0" fontId="112" fillId="0" borderId="0" xfId="0" applyFont="1" applyAlignment="1">
      <alignment horizontal="center"/>
    </xf>
    <xf numFmtId="0" fontId="120" fillId="0" borderId="0" xfId="0" applyFont="1" applyAlignment="1">
      <alignment horizontal="center"/>
    </xf>
    <xf numFmtId="0" fontId="120" fillId="0" borderId="15" xfId="0" applyFont="1" applyBorder="1" applyAlignment="1">
      <alignment horizontal="center"/>
    </xf>
    <xf numFmtId="43" fontId="112" fillId="0" borderId="0" xfId="0" applyNumberFormat="1" applyFont="1" applyAlignment="1">
      <alignment horizontal="center"/>
    </xf>
    <xf numFmtId="43" fontId="112" fillId="0" borderId="0" xfId="154" applyFont="1" applyBorder="1" applyAlignment="1">
      <alignment horizontal="center"/>
    </xf>
    <xf numFmtId="43" fontId="112" fillId="0" borderId="15" xfId="154" applyFont="1" applyBorder="1" applyAlignment="1">
      <alignment horizontal="center"/>
    </xf>
    <xf numFmtId="0" fontId="112" fillId="0" borderId="21" xfId="0" applyFont="1" applyBorder="1" applyAlignment="1">
      <alignment horizontal="center"/>
    </xf>
    <xf numFmtId="4" fontId="112" fillId="0" borderId="0" xfId="0" applyNumberFormat="1" applyFont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2" fillId="0" borderId="15" xfId="0" applyFont="1" applyBorder="1" applyAlignment="1">
      <alignment horizontal="center"/>
    </xf>
    <xf numFmtId="43" fontId="112" fillId="0" borderId="21" xfId="154" applyFont="1" applyFill="1" applyBorder="1" applyAlignment="1">
      <alignment horizontal="center"/>
    </xf>
    <xf numFmtId="43" fontId="112" fillId="0" borderId="19" xfId="154" applyFont="1" applyFill="1" applyBorder="1" applyAlignment="1">
      <alignment horizontal="center"/>
    </xf>
    <xf numFmtId="43" fontId="112" fillId="0" borderId="189" xfId="154" applyFont="1" applyBorder="1" applyAlignment="1">
      <alignment horizontal="center"/>
    </xf>
    <xf numFmtId="43" fontId="112" fillId="0" borderId="190" xfId="154" applyFont="1" applyBorder="1" applyAlignment="1">
      <alignment horizontal="center"/>
    </xf>
    <xf numFmtId="0" fontId="112" fillId="63" borderId="0" xfId="0" applyFont="1" applyFill="1" applyAlignment="1">
      <alignment horizontal="center"/>
    </xf>
    <xf numFmtId="0" fontId="112" fillId="0" borderId="186" xfId="0" applyFont="1" applyBorder="1" applyAlignment="1">
      <alignment horizontal="center"/>
    </xf>
    <xf numFmtId="0" fontId="112" fillId="0" borderId="187" xfId="0" applyFont="1" applyBorder="1" applyAlignment="1">
      <alignment horizontal="center"/>
    </xf>
    <xf numFmtId="43" fontId="112" fillId="63" borderId="0" xfId="154" applyFont="1" applyFill="1" applyBorder="1" applyAlignment="1">
      <alignment horizontal="center"/>
    </xf>
    <xf numFmtId="0" fontId="112" fillId="0" borderId="21" xfId="0" applyFont="1" applyBorder="1" applyAlignment="1">
      <alignment horizontal="right"/>
    </xf>
    <xf numFmtId="0" fontId="120" fillId="0" borderId="21" xfId="0" applyFont="1" applyBorder="1" applyAlignment="1">
      <alignment horizontal="center"/>
    </xf>
    <xf numFmtId="0" fontId="120" fillId="0" borderId="19" xfId="0" applyFont="1" applyBorder="1" applyAlignment="1">
      <alignment horizontal="center"/>
    </xf>
    <xf numFmtId="0" fontId="112" fillId="79" borderId="189" xfId="0" applyFont="1" applyFill="1" applyBorder="1" applyAlignment="1">
      <alignment horizontal="center" vertical="center" wrapText="1"/>
    </xf>
    <xf numFmtId="0" fontId="112" fillId="79" borderId="202" xfId="0" applyFont="1" applyFill="1" applyBorder="1" applyAlignment="1">
      <alignment horizontal="center" vertical="center" wrapText="1"/>
    </xf>
    <xf numFmtId="0" fontId="112" fillId="79" borderId="190" xfId="0" applyFont="1" applyFill="1" applyBorder="1" applyAlignment="1">
      <alignment horizontal="center" vertical="center" wrapText="1"/>
    </xf>
    <xf numFmtId="0" fontId="112" fillId="0" borderId="189" xfId="0" applyFont="1" applyBorder="1" applyAlignment="1">
      <alignment horizontal="center"/>
    </xf>
    <xf numFmtId="0" fontId="112" fillId="0" borderId="189" xfId="0" applyFont="1" applyBorder="1" applyAlignment="1">
      <alignment horizontal="center" wrapText="1"/>
    </xf>
    <xf numFmtId="0" fontId="112" fillId="0" borderId="202" xfId="0" applyFont="1" applyBorder="1" applyAlignment="1">
      <alignment horizontal="center" wrapText="1"/>
    </xf>
    <xf numFmtId="0" fontId="121" fillId="0" borderId="222" xfId="77" applyFont="1" applyBorder="1" applyAlignment="1">
      <alignment horizontal="left" wrapText="1"/>
    </xf>
    <xf numFmtId="0" fontId="121" fillId="0" borderId="225" xfId="77" applyFont="1" applyBorder="1" applyAlignment="1">
      <alignment horizontal="left" wrapText="1"/>
    </xf>
    <xf numFmtId="0" fontId="121" fillId="0" borderId="223" xfId="77" applyFont="1" applyBorder="1" applyAlignment="1">
      <alignment horizontal="left" wrapText="1"/>
    </xf>
    <xf numFmtId="0" fontId="72" fillId="79" borderId="189" xfId="77" applyFont="1" applyFill="1" applyBorder="1" applyAlignment="1">
      <alignment horizontal="center" vertical="center" wrapText="1"/>
    </xf>
    <xf numFmtId="0" fontId="72" fillId="79" borderId="202" xfId="77" applyFont="1" applyFill="1" applyBorder="1" applyAlignment="1">
      <alignment horizontal="center" vertical="center" wrapText="1"/>
    </xf>
    <xf numFmtId="0" fontId="72" fillId="79" borderId="190" xfId="77" applyFont="1" applyFill="1" applyBorder="1" applyAlignment="1">
      <alignment horizontal="center" vertical="center" wrapText="1"/>
    </xf>
    <xf numFmtId="0" fontId="121" fillId="79" borderId="189" xfId="77" applyFont="1" applyFill="1" applyBorder="1" applyAlignment="1">
      <alignment horizontal="center"/>
    </xf>
    <xf numFmtId="0" fontId="121" fillId="79" borderId="202" xfId="77" applyFont="1" applyFill="1" applyBorder="1" applyAlignment="1">
      <alignment horizontal="center"/>
    </xf>
    <xf numFmtId="0" fontId="121" fillId="79" borderId="190" xfId="77" applyFont="1" applyFill="1" applyBorder="1" applyAlignment="1">
      <alignment horizontal="center"/>
    </xf>
    <xf numFmtId="0" fontId="112" fillId="74" borderId="189" xfId="0" applyFont="1" applyFill="1" applyBorder="1" applyAlignment="1">
      <alignment horizontal="center"/>
    </xf>
    <xf numFmtId="0" fontId="112" fillId="74" borderId="202" xfId="0" applyFont="1" applyFill="1" applyBorder="1" applyAlignment="1">
      <alignment horizontal="center"/>
    </xf>
    <xf numFmtId="0" fontId="112" fillId="74" borderId="190" xfId="0" applyFont="1" applyFill="1" applyBorder="1" applyAlignment="1">
      <alignment horizontal="center"/>
    </xf>
    <xf numFmtId="2" fontId="112" fillId="0" borderId="0" xfId="0" applyNumberFormat="1" applyFont="1" applyAlignment="1">
      <alignment horizontal="center"/>
    </xf>
    <xf numFmtId="44" fontId="112" fillId="0" borderId="186" xfId="159" applyFont="1" applyFill="1" applyBorder="1" applyAlignment="1">
      <alignment horizontal="center"/>
    </xf>
    <xf numFmtId="44" fontId="112" fillId="0" borderId="187" xfId="159" applyFont="1" applyFill="1" applyBorder="1" applyAlignment="1">
      <alignment horizontal="center"/>
    </xf>
    <xf numFmtId="9" fontId="112" fillId="0" borderId="0" xfId="151" applyFont="1" applyBorder="1" applyAlignment="1">
      <alignment horizontal="center"/>
    </xf>
    <xf numFmtId="44" fontId="112" fillId="0" borderId="0" xfId="159" applyFont="1" applyBorder="1" applyAlignment="1">
      <alignment horizontal="center"/>
    </xf>
    <xf numFmtId="44" fontId="112" fillId="0" borderId="15" xfId="159" applyFont="1" applyBorder="1" applyAlignment="1">
      <alignment horizontal="center"/>
    </xf>
    <xf numFmtId="44" fontId="112" fillId="0" borderId="0" xfId="159" applyFont="1" applyFill="1" applyBorder="1" applyAlignment="1">
      <alignment horizontal="center"/>
    </xf>
    <xf numFmtId="44" fontId="112" fillId="0" borderId="15" xfId="159" applyFont="1" applyFill="1" applyBorder="1" applyAlignment="1">
      <alignment horizontal="center"/>
    </xf>
    <xf numFmtId="0" fontId="112" fillId="0" borderId="0" xfId="0" quotePrefix="1" applyFont="1" applyAlignment="1">
      <alignment horizontal="center"/>
    </xf>
    <xf numFmtId="0" fontId="112" fillId="73" borderId="202" xfId="0" applyFont="1" applyFill="1" applyBorder="1" applyAlignment="1">
      <alignment horizontal="center"/>
    </xf>
    <xf numFmtId="0" fontId="112" fillId="73" borderId="190" xfId="0" applyFont="1" applyFill="1" applyBorder="1" applyAlignment="1">
      <alignment horizontal="center"/>
    </xf>
    <xf numFmtId="0" fontId="112" fillId="0" borderId="21" xfId="0" applyFont="1" applyBorder="1" applyAlignment="1">
      <alignment horizontal="right" vertical="center"/>
    </xf>
    <xf numFmtId="0" fontId="112" fillId="0" borderId="21" xfId="0" applyFont="1" applyBorder="1" applyAlignment="1">
      <alignment horizontal="center" vertical="center"/>
    </xf>
    <xf numFmtId="0" fontId="112" fillId="0" borderId="19" xfId="0" applyFont="1" applyBorder="1" applyAlignment="1">
      <alignment horizontal="center" vertical="center"/>
    </xf>
    <xf numFmtId="0" fontId="112" fillId="73" borderId="189" xfId="0" applyFont="1" applyFill="1" applyBorder="1" applyAlignment="1">
      <alignment horizontal="center" vertical="center" wrapText="1"/>
    </xf>
    <xf numFmtId="0" fontId="112" fillId="73" borderId="202" xfId="0" applyFont="1" applyFill="1" applyBorder="1" applyAlignment="1">
      <alignment horizontal="center" vertical="center" wrapText="1"/>
    </xf>
    <xf numFmtId="0" fontId="112" fillId="73" borderId="190" xfId="0" applyFont="1" applyFill="1" applyBorder="1" applyAlignment="1">
      <alignment horizontal="center" vertical="center" wrapText="1"/>
    </xf>
    <xf numFmtId="0" fontId="112" fillId="0" borderId="15" xfId="0" applyFont="1" applyBorder="1" applyAlignment="1">
      <alignment horizontal="center" vertical="center"/>
    </xf>
    <xf numFmtId="0" fontId="112" fillId="67" borderId="189" xfId="0" applyFont="1" applyFill="1" applyBorder="1" applyAlignment="1">
      <alignment horizontal="center" vertical="center" wrapText="1"/>
    </xf>
    <xf numFmtId="0" fontId="112" fillId="67" borderId="202" xfId="0" applyFont="1" applyFill="1" applyBorder="1" applyAlignment="1">
      <alignment horizontal="center" vertical="center" wrapText="1"/>
    </xf>
    <xf numFmtId="0" fontId="112" fillId="67" borderId="190" xfId="0" applyFont="1" applyFill="1" applyBorder="1" applyAlignment="1">
      <alignment horizontal="center" vertical="center" wrapText="1"/>
    </xf>
    <xf numFmtId="0" fontId="112" fillId="61" borderId="189" xfId="0" applyFont="1" applyFill="1" applyBorder="1" applyAlignment="1">
      <alignment horizontal="center" wrapText="1"/>
    </xf>
    <xf numFmtId="0" fontId="112" fillId="61" borderId="202" xfId="0" applyFont="1" applyFill="1" applyBorder="1" applyAlignment="1">
      <alignment horizontal="center" wrapText="1"/>
    </xf>
    <xf numFmtId="0" fontId="112" fillId="61" borderId="190" xfId="0" applyFont="1" applyFill="1" applyBorder="1" applyAlignment="1">
      <alignment horizontal="center" wrapText="1"/>
    </xf>
    <xf numFmtId="43" fontId="112" fillId="0" borderId="0" xfId="154" applyFont="1" applyBorder="1" applyAlignment="1">
      <alignment horizontal="right"/>
    </xf>
    <xf numFmtId="43" fontId="112" fillId="0" borderId="15" xfId="154" applyFont="1" applyBorder="1" applyAlignment="1">
      <alignment horizontal="right"/>
    </xf>
    <xf numFmtId="43" fontId="112" fillId="0" borderId="21" xfId="154" applyFont="1" applyFill="1" applyBorder="1" applyAlignment="1">
      <alignment horizontal="right"/>
    </xf>
    <xf numFmtId="43" fontId="112" fillId="0" borderId="19" xfId="154" applyFont="1" applyFill="1" applyBorder="1" applyAlignment="1">
      <alignment horizontal="right"/>
    </xf>
    <xf numFmtId="43" fontId="112" fillId="0" borderId="0" xfId="154" applyFont="1" applyBorder="1" applyAlignment="1"/>
    <xf numFmtId="43" fontId="112" fillId="0" borderId="15" xfId="154" applyFont="1" applyBorder="1" applyAlignment="1"/>
    <xf numFmtId="43" fontId="112" fillId="0" borderId="21" xfId="0" applyNumberFormat="1" applyFont="1" applyBorder="1" applyAlignment="1">
      <alignment horizontal="center"/>
    </xf>
    <xf numFmtId="43" fontId="112" fillId="0" borderId="19" xfId="0" applyNumberFormat="1" applyFont="1" applyBorder="1" applyAlignment="1">
      <alignment horizontal="center"/>
    </xf>
    <xf numFmtId="0" fontId="19" fillId="0" borderId="189" xfId="75" applyBorder="1" applyAlignment="1">
      <alignment horizontal="center"/>
    </xf>
    <xf numFmtId="0" fontId="19" fillId="0" borderId="202" xfId="75" applyBorder="1" applyAlignment="1">
      <alignment horizontal="center"/>
    </xf>
    <xf numFmtId="0" fontId="19" fillId="0" borderId="190" xfId="75" applyBorder="1" applyAlignment="1">
      <alignment horizontal="center"/>
    </xf>
    <xf numFmtId="0" fontId="19" fillId="0" borderId="189" xfId="75" applyBorder="1" applyAlignment="1">
      <alignment horizontal="center" vertical="center"/>
    </xf>
    <xf numFmtId="0" fontId="19" fillId="0" borderId="202" xfId="75" applyBorder="1" applyAlignment="1">
      <alignment horizontal="center" vertical="center"/>
    </xf>
    <xf numFmtId="0" fontId="19" fillId="0" borderId="190" xfId="75" applyBorder="1" applyAlignment="1">
      <alignment horizontal="center" vertical="center"/>
    </xf>
    <xf numFmtId="0" fontId="86" fillId="0" borderId="31" xfId="150" applyFont="1" applyBorder="1" applyAlignment="1">
      <alignment horizontal="center" vertical="center"/>
    </xf>
    <xf numFmtId="0" fontId="86" fillId="0" borderId="0" xfId="150" applyFont="1" applyAlignment="1">
      <alignment horizontal="center" vertical="center"/>
    </xf>
    <xf numFmtId="0" fontId="85" fillId="70" borderId="189" xfId="150" applyFont="1" applyFill="1" applyBorder="1" applyAlignment="1">
      <alignment horizontal="center" vertical="center"/>
    </xf>
    <xf numFmtId="0" fontId="85" fillId="70" borderId="202" xfId="150" applyFont="1" applyFill="1" applyBorder="1" applyAlignment="1">
      <alignment horizontal="center" vertical="center"/>
    </xf>
    <xf numFmtId="0" fontId="85" fillId="70" borderId="190" xfId="150" applyFont="1" applyFill="1" applyBorder="1" applyAlignment="1">
      <alignment horizontal="center" vertical="center"/>
    </xf>
    <xf numFmtId="0" fontId="48" fillId="0" borderId="0" xfId="150" applyAlignment="1">
      <alignment horizontal="center" vertical="center"/>
    </xf>
    <xf numFmtId="0" fontId="86" fillId="71" borderId="31" xfId="150" applyFont="1" applyFill="1" applyBorder="1" applyAlignment="1">
      <alignment horizontal="left" vertical="center"/>
    </xf>
    <xf numFmtId="0" fontId="86" fillId="71" borderId="0" xfId="150" applyFont="1" applyFill="1" applyAlignment="1">
      <alignment horizontal="left" vertical="center"/>
    </xf>
    <xf numFmtId="0" fontId="48" fillId="65" borderId="31" xfId="150" applyFill="1" applyBorder="1" applyAlignment="1">
      <alignment horizontal="left" vertical="center"/>
    </xf>
    <xf numFmtId="0" fontId="48" fillId="65" borderId="0" xfId="150" applyFill="1" applyAlignment="1">
      <alignment horizontal="left" vertical="center"/>
    </xf>
    <xf numFmtId="0" fontId="86" fillId="70" borderId="31" xfId="150" applyFont="1" applyFill="1" applyBorder="1" applyAlignment="1">
      <alignment horizontal="left" vertical="center"/>
    </xf>
    <xf numFmtId="0" fontId="86" fillId="70" borderId="0" xfId="150" applyFont="1" applyFill="1" applyAlignment="1">
      <alignment horizontal="left" vertical="center"/>
    </xf>
    <xf numFmtId="0" fontId="48" fillId="0" borderId="31" xfId="150" applyBorder="1" applyAlignment="1">
      <alignment horizontal="left" vertical="center"/>
    </xf>
    <xf numFmtId="0" fontId="48" fillId="0" borderId="0" xfId="150" applyAlignment="1">
      <alignment horizontal="left" vertical="center"/>
    </xf>
    <xf numFmtId="0" fontId="98" fillId="57" borderId="157" xfId="161" applyFont="1" applyFill="1" applyBorder="1" applyAlignment="1">
      <alignment horizontal="left" vertical="center" wrapText="1"/>
    </xf>
    <xf numFmtId="0" fontId="97" fillId="57" borderId="0" xfId="161" applyFont="1" applyFill="1" applyAlignment="1">
      <alignment horizontal="right" vertical="center" wrapText="1"/>
    </xf>
    <xf numFmtId="0" fontId="97" fillId="0" borderId="194" xfId="0" applyFont="1" applyBorder="1" applyAlignment="1">
      <alignment horizontal="center" vertical="center"/>
    </xf>
    <xf numFmtId="0" fontId="97" fillId="0" borderId="195" xfId="0" applyFont="1" applyBorder="1" applyAlignment="1">
      <alignment horizontal="center" vertical="center"/>
    </xf>
    <xf numFmtId="0" fontId="97" fillId="0" borderId="196" xfId="0" applyFont="1" applyBorder="1" applyAlignment="1">
      <alignment horizontal="center" vertical="center"/>
    </xf>
    <xf numFmtId="0" fontId="97" fillId="0" borderId="166" xfId="0" applyFont="1" applyBorder="1" applyAlignment="1">
      <alignment horizontal="center" vertical="center" wrapText="1"/>
    </xf>
    <xf numFmtId="0" fontId="97" fillId="0" borderId="192" xfId="0" applyFont="1" applyBorder="1" applyAlignment="1">
      <alignment horizontal="center" vertical="center" wrapText="1"/>
    </xf>
    <xf numFmtId="0" fontId="97" fillId="0" borderId="193" xfId="0" applyFont="1" applyBorder="1" applyAlignment="1">
      <alignment horizontal="center" vertical="center" wrapText="1"/>
    </xf>
    <xf numFmtId="0" fontId="95" fillId="57" borderId="157" xfId="161" applyFont="1" applyFill="1" applyBorder="1" applyAlignment="1">
      <alignment horizontal="left" vertical="center" wrapText="1"/>
    </xf>
    <xf numFmtId="0" fontId="126" fillId="0" borderId="222" xfId="76" applyFont="1" applyBorder="1" applyAlignment="1">
      <alignment horizontal="center" vertical="center"/>
    </xf>
    <xf numFmtId="0" fontId="126" fillId="0" borderId="225" xfId="76" applyFont="1" applyBorder="1" applyAlignment="1">
      <alignment horizontal="center" vertical="center"/>
    </xf>
    <xf numFmtId="0" fontId="126" fillId="0" borderId="223" xfId="76" applyFont="1" applyBorder="1" applyAlignment="1">
      <alignment horizontal="center" vertical="center"/>
    </xf>
    <xf numFmtId="0" fontId="50" fillId="0" borderId="222" xfId="76" applyFont="1" applyBorder="1" applyAlignment="1">
      <alignment horizontal="center"/>
    </xf>
    <xf numFmtId="0" fontId="50" fillId="0" borderId="225" xfId="76" applyFont="1" applyBorder="1" applyAlignment="1">
      <alignment horizontal="center"/>
    </xf>
    <xf numFmtId="0" fontId="50" fillId="0" borderId="223" xfId="76" applyFont="1" applyBorder="1" applyAlignment="1">
      <alignment horizontal="center"/>
    </xf>
    <xf numFmtId="0" fontId="126" fillId="0" borderId="224" xfId="76" applyFont="1" applyBorder="1" applyAlignment="1">
      <alignment horizontal="center" vertical="center"/>
    </xf>
    <xf numFmtId="0" fontId="131" fillId="0" borderId="0" xfId="0" applyFont="1" applyAlignment="1">
      <alignment horizontal="left" vertical="center"/>
    </xf>
    <xf numFmtId="0" fontId="50" fillId="0" borderId="226" xfId="75" applyFont="1" applyBorder="1" applyAlignment="1">
      <alignment horizontal="center" vertical="center" wrapText="1"/>
    </xf>
    <xf numFmtId="0" fontId="50" fillId="0" borderId="227" xfId="75" applyFont="1" applyBorder="1" applyAlignment="1">
      <alignment horizontal="center" vertical="center" wrapText="1"/>
    </xf>
    <xf numFmtId="0" fontId="50" fillId="0" borderId="228" xfId="75" applyFont="1" applyBorder="1" applyAlignment="1">
      <alignment horizontal="center" vertical="center" wrapText="1"/>
    </xf>
    <xf numFmtId="0" fontId="50" fillId="0" borderId="18" xfId="75" applyFont="1" applyBorder="1" applyAlignment="1">
      <alignment horizontal="center" vertical="center" wrapText="1"/>
    </xf>
    <xf numFmtId="0" fontId="50" fillId="0" borderId="21" xfId="75" applyFont="1" applyBorder="1" applyAlignment="1">
      <alignment horizontal="center" vertical="center" wrapText="1"/>
    </xf>
    <xf numFmtId="0" fontId="50" fillId="0" borderId="19" xfId="75" applyFont="1" applyBorder="1" applyAlignment="1">
      <alignment horizontal="center" vertical="center" wrapText="1"/>
    </xf>
    <xf numFmtId="170" fontId="126" fillId="0" borderId="224" xfId="76" applyNumberFormat="1" applyFont="1" applyBorder="1" applyAlignment="1">
      <alignment horizontal="center" vertical="center"/>
    </xf>
    <xf numFmtId="0" fontId="70" fillId="0" borderId="70" xfId="0" applyFont="1" applyBorder="1" applyAlignment="1">
      <alignment horizontal="left"/>
    </xf>
    <xf numFmtId="0" fontId="70" fillId="0" borderId="71" xfId="0" applyFont="1" applyBorder="1" applyAlignment="1">
      <alignment horizontal="left"/>
    </xf>
    <xf numFmtId="0" fontId="70" fillId="0" borderId="72" xfId="0" applyFont="1" applyBorder="1" applyAlignment="1">
      <alignment horizontal="left"/>
    </xf>
    <xf numFmtId="0" fontId="70" fillId="0" borderId="62" xfId="0" applyFont="1" applyBorder="1" applyAlignment="1">
      <alignment horizontal="left"/>
    </xf>
    <xf numFmtId="0" fontId="70" fillId="0" borderId="49" xfId="0" applyFont="1" applyBorder="1" applyAlignment="1">
      <alignment horizontal="left"/>
    </xf>
    <xf numFmtId="0" fontId="70" fillId="0" borderId="63" xfId="0" applyFont="1" applyBorder="1" applyAlignment="1">
      <alignment horizontal="left"/>
    </xf>
    <xf numFmtId="0" fontId="69" fillId="0" borderId="60" xfId="0" applyFont="1" applyBorder="1" applyAlignment="1">
      <alignment horizontal="center" vertical="center"/>
    </xf>
    <xf numFmtId="0" fontId="69" fillId="0" borderId="53" xfId="0" applyFont="1" applyBorder="1" applyAlignment="1">
      <alignment horizontal="center" vertical="center"/>
    </xf>
    <xf numFmtId="0" fontId="69" fillId="0" borderId="61" xfId="0" applyFont="1" applyBorder="1" applyAlignment="1">
      <alignment horizontal="center" vertical="center"/>
    </xf>
    <xf numFmtId="0" fontId="69" fillId="0" borderId="64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9" fillId="0" borderId="69" xfId="0" applyFont="1" applyBorder="1" applyAlignment="1">
      <alignment horizontal="center" vertical="center"/>
    </xf>
    <xf numFmtId="0" fontId="70" fillId="61" borderId="67" xfId="0" applyFont="1" applyFill="1" applyBorder="1" applyAlignment="1">
      <alignment horizontal="center"/>
    </xf>
    <xf numFmtId="0" fontId="70" fillId="61" borderId="47" xfId="0" applyFont="1" applyFill="1" applyBorder="1" applyAlignment="1">
      <alignment horizontal="center"/>
    </xf>
    <xf numFmtId="0" fontId="70" fillId="61" borderId="68" xfId="0" applyFont="1" applyFill="1" applyBorder="1" applyAlignment="1">
      <alignment horizontal="center"/>
    </xf>
    <xf numFmtId="193" fontId="77" fillId="0" borderId="234" xfId="0" applyNumberFormat="1" applyFont="1" applyBorder="1" applyAlignment="1">
      <alignment horizontal="center" vertical="center"/>
    </xf>
    <xf numFmtId="193" fontId="77" fillId="0" borderId="0" xfId="0" applyNumberFormat="1" applyFont="1" applyAlignment="1">
      <alignment horizontal="center" vertical="center"/>
    </xf>
    <xf numFmtId="193" fontId="77" fillId="0" borderId="21" xfId="0" applyNumberFormat="1" applyFont="1" applyBorder="1" applyAlignment="1">
      <alignment horizontal="center" vertical="center"/>
    </xf>
    <xf numFmtId="0" fontId="128" fillId="0" borderId="234" xfId="0" applyFont="1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128" fillId="0" borderId="21" xfId="0" applyFont="1" applyBorder="1" applyAlignment="1">
      <alignment horizontal="center" vertical="center"/>
    </xf>
    <xf numFmtId="0" fontId="77" fillId="0" borderId="227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0" fontId="77" fillId="0" borderId="21" xfId="0" applyFont="1" applyBorder="1" applyAlignment="1">
      <alignment horizontal="center" vertical="center" wrapText="1"/>
    </xf>
    <xf numFmtId="0" fontId="52" fillId="60" borderId="247" xfId="158" applyFont="1" applyFill="1" applyBorder="1" applyAlignment="1">
      <alignment horizontal="center" vertical="center" wrapText="1"/>
    </xf>
    <xf numFmtId="0" fontId="52" fillId="60" borderId="81" xfId="158" applyFont="1" applyFill="1" applyBorder="1" applyAlignment="1">
      <alignment horizontal="center" vertical="center" wrapText="1"/>
    </xf>
    <xf numFmtId="0" fontId="77" fillId="0" borderId="222" xfId="0" applyFont="1" applyBorder="1" applyAlignment="1">
      <alignment horizontal="center" vertical="center"/>
    </xf>
    <xf numFmtId="0" fontId="77" fillId="0" borderId="223" xfId="0" applyFont="1" applyBorder="1" applyAlignment="1">
      <alignment horizontal="center" vertical="center"/>
    </xf>
    <xf numFmtId="0" fontId="68" fillId="0" borderId="20" xfId="158" applyFont="1" applyBorder="1" applyAlignment="1">
      <alignment horizontal="center" vertical="center" wrapText="1"/>
    </xf>
    <xf numFmtId="0" fontId="68" fillId="0" borderId="224" xfId="158" applyFont="1" applyBorder="1" applyAlignment="1">
      <alignment horizontal="center" vertical="center" wrapText="1"/>
    </xf>
    <xf numFmtId="0" fontId="68" fillId="0" borderId="241" xfId="158" applyFont="1" applyBorder="1" applyAlignment="1">
      <alignment horizontal="center" vertical="center" wrapText="1"/>
    </xf>
    <xf numFmtId="0" fontId="52" fillId="60" borderId="245" xfId="158" applyFont="1" applyFill="1" applyBorder="1" applyAlignment="1">
      <alignment horizontal="center" vertical="center" wrapText="1"/>
    </xf>
    <xf numFmtId="0" fontId="81" fillId="60" borderId="245" xfId="0" applyFont="1" applyFill="1" applyBorder="1" applyAlignment="1">
      <alignment horizontal="center" vertical="center" wrapText="1"/>
    </xf>
    <xf numFmtId="0" fontId="77" fillId="0" borderId="224" xfId="0" applyFont="1" applyBorder="1" applyAlignment="1">
      <alignment horizontal="center" vertical="center"/>
    </xf>
    <xf numFmtId="0" fontId="144" fillId="60" borderId="73" xfId="0" applyFont="1" applyFill="1" applyBorder="1" applyAlignment="1">
      <alignment horizontal="center" vertical="center"/>
    </xf>
    <xf numFmtId="0" fontId="144" fillId="60" borderId="54" xfId="0" applyFont="1" applyFill="1" applyBorder="1" applyAlignment="1">
      <alignment horizontal="center" vertical="center"/>
    </xf>
    <xf numFmtId="0" fontId="77" fillId="0" borderId="222" xfId="0" applyFont="1" applyBorder="1" applyAlignment="1">
      <alignment horizontal="center" vertical="center" wrapText="1"/>
    </xf>
    <xf numFmtId="0" fontId="77" fillId="0" borderId="225" xfId="0" applyFont="1" applyBorder="1" applyAlignment="1">
      <alignment horizontal="center" vertical="center" wrapText="1"/>
    </xf>
    <xf numFmtId="0" fontId="77" fillId="0" borderId="223" xfId="0" applyFont="1" applyBorder="1" applyAlignment="1">
      <alignment horizontal="center" vertical="center" wrapText="1"/>
    </xf>
    <xf numFmtId="0" fontId="55" fillId="0" borderId="259" xfId="158" applyFont="1" applyBorder="1" applyAlignment="1">
      <alignment horizontal="center" vertical="center" wrapText="1"/>
    </xf>
    <xf numFmtId="0" fontId="55" fillId="0" borderId="80" xfId="158" applyFont="1" applyBorder="1" applyAlignment="1">
      <alignment horizontal="center" vertical="center" wrapText="1"/>
    </xf>
    <xf numFmtId="0" fontId="55" fillId="0" borderId="199" xfId="158" applyFont="1" applyBorder="1" applyAlignment="1">
      <alignment horizontal="center" vertical="center" wrapText="1"/>
    </xf>
    <xf numFmtId="193" fontId="77" fillId="0" borderId="227" xfId="0" applyNumberFormat="1" applyFont="1" applyBorder="1" applyAlignment="1">
      <alignment horizontal="center" vertical="center"/>
    </xf>
    <xf numFmtId="0" fontId="127" fillId="0" borderId="234" xfId="0" applyFont="1" applyBorder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127" fillId="0" borderId="21" xfId="0" applyFont="1" applyBorder="1" applyAlignment="1">
      <alignment horizontal="center" vertical="center" wrapText="1"/>
    </xf>
    <xf numFmtId="0" fontId="55" fillId="0" borderId="245" xfId="158" applyFont="1" applyBorder="1" applyAlignment="1">
      <alignment horizontal="center" vertical="center" wrapText="1"/>
    </xf>
    <xf numFmtId="0" fontId="55" fillId="0" borderId="224" xfId="158" applyFont="1" applyBorder="1" applyAlignment="1">
      <alignment horizontal="center" vertical="center" wrapText="1"/>
    </xf>
    <xf numFmtId="0" fontId="55" fillId="0" borderId="241" xfId="158" applyFont="1" applyBorder="1" applyAlignment="1">
      <alignment horizontal="center" vertical="center" wrapText="1"/>
    </xf>
    <xf numFmtId="0" fontId="77" fillId="0" borderId="47" xfId="0" applyFont="1" applyBorder="1" applyAlignment="1">
      <alignment horizontal="center" vertical="center"/>
    </xf>
    <xf numFmtId="0" fontId="52" fillId="60" borderId="224" xfId="158" applyFont="1" applyFill="1" applyBorder="1" applyAlignment="1">
      <alignment horizontal="center" vertical="center" wrapText="1"/>
    </xf>
    <xf numFmtId="0" fontId="52" fillId="60" borderId="241" xfId="158" applyFont="1" applyFill="1" applyBorder="1" applyAlignment="1">
      <alignment horizontal="center" vertical="center" wrapText="1"/>
    </xf>
    <xf numFmtId="0" fontId="52" fillId="68" borderId="224" xfId="158" applyFont="1" applyFill="1" applyBorder="1" applyAlignment="1">
      <alignment horizontal="center" vertical="center" wrapText="1"/>
    </xf>
    <xf numFmtId="0" fontId="81" fillId="60" borderId="247" xfId="0" applyFont="1" applyFill="1" applyBorder="1" applyAlignment="1">
      <alignment horizontal="center" vertical="center" wrapText="1"/>
    </xf>
    <xf numFmtId="0" fontId="81" fillId="60" borderId="81" xfId="0" applyFont="1" applyFill="1" applyBorder="1" applyAlignment="1">
      <alignment horizontal="center" vertical="center" wrapText="1"/>
    </xf>
    <xf numFmtId="0" fontId="77" fillId="0" borderId="240" xfId="0" applyFont="1" applyBorder="1" applyAlignment="1">
      <alignment horizontal="center" vertical="center"/>
    </xf>
    <xf numFmtId="0" fontId="93" fillId="0" borderId="52" xfId="0" applyFont="1" applyBorder="1" applyAlignment="1">
      <alignment horizontal="right" vertical="center"/>
    </xf>
  </cellXfs>
  <cellStyles count="6388">
    <cellStyle name="20% - Ênfase1 2" xfId="3" xr:uid="{00000000-0005-0000-0000-000000000000}"/>
    <cellStyle name="20% - Ênfase1 3" xfId="4" xr:uid="{00000000-0005-0000-0000-000001000000}"/>
    <cellStyle name="20% - Ênfase2 2" xfId="5" xr:uid="{00000000-0005-0000-0000-000002000000}"/>
    <cellStyle name="20% - Ênfase2 3" xfId="6" xr:uid="{00000000-0005-0000-0000-000003000000}"/>
    <cellStyle name="20% - Ênfase3 2" xfId="7" xr:uid="{00000000-0005-0000-0000-000004000000}"/>
    <cellStyle name="20% - Ênfase3 3" xfId="8" xr:uid="{00000000-0005-0000-0000-000005000000}"/>
    <cellStyle name="20% - Ênfase4 2" xfId="9" xr:uid="{00000000-0005-0000-0000-000006000000}"/>
    <cellStyle name="20% - Ênfase4 3" xfId="10" xr:uid="{00000000-0005-0000-0000-000007000000}"/>
    <cellStyle name="20% - Ênfase5 2" xfId="11" xr:uid="{00000000-0005-0000-0000-000008000000}"/>
    <cellStyle name="20% - Ênfase5 3" xfId="12" xr:uid="{00000000-0005-0000-0000-000009000000}"/>
    <cellStyle name="20% - Ênfase6 2" xfId="13" xr:uid="{00000000-0005-0000-0000-00000A000000}"/>
    <cellStyle name="20% - Ênfase6 3" xfId="14" xr:uid="{00000000-0005-0000-0000-00000B000000}"/>
    <cellStyle name="40% - Ênfase1 2" xfId="15" xr:uid="{00000000-0005-0000-0000-00000C000000}"/>
    <cellStyle name="40% - Ênfase1 3" xfId="16" xr:uid="{00000000-0005-0000-0000-00000D000000}"/>
    <cellStyle name="40% - Ênfase2 2" xfId="17" xr:uid="{00000000-0005-0000-0000-00000E000000}"/>
    <cellStyle name="40% - Ênfase2 3" xfId="18" xr:uid="{00000000-0005-0000-0000-00000F000000}"/>
    <cellStyle name="40% - Ênfase3 2" xfId="19" xr:uid="{00000000-0005-0000-0000-000010000000}"/>
    <cellStyle name="40% - Ênfase3 3" xfId="20" xr:uid="{00000000-0005-0000-0000-000011000000}"/>
    <cellStyle name="40% - Ênfase4 2" xfId="21" xr:uid="{00000000-0005-0000-0000-000012000000}"/>
    <cellStyle name="40% - Ênfase4 3" xfId="22" xr:uid="{00000000-0005-0000-0000-000013000000}"/>
    <cellStyle name="40% - Ênfase5 2" xfId="23" xr:uid="{00000000-0005-0000-0000-000014000000}"/>
    <cellStyle name="40% - Ênfase5 3" xfId="24" xr:uid="{00000000-0005-0000-0000-000015000000}"/>
    <cellStyle name="40% - Ênfase6 2" xfId="25" xr:uid="{00000000-0005-0000-0000-000016000000}"/>
    <cellStyle name="40% - Ênfase6 3" xfId="26" xr:uid="{00000000-0005-0000-0000-000017000000}"/>
    <cellStyle name="60% - Ênfase1 2" xfId="27" xr:uid="{00000000-0005-0000-0000-000018000000}"/>
    <cellStyle name="60% - Ênfase1 3" xfId="28" xr:uid="{00000000-0005-0000-0000-000019000000}"/>
    <cellStyle name="60% - Ênfase2 2" xfId="29" xr:uid="{00000000-0005-0000-0000-00001A000000}"/>
    <cellStyle name="60% - Ênfase2 3" xfId="30" xr:uid="{00000000-0005-0000-0000-00001B000000}"/>
    <cellStyle name="60% - Ênfase3 2" xfId="31" xr:uid="{00000000-0005-0000-0000-00001C000000}"/>
    <cellStyle name="60% - Ênfase3 3" xfId="32" xr:uid="{00000000-0005-0000-0000-00001D000000}"/>
    <cellStyle name="60% - Ênfase4 2" xfId="33" xr:uid="{00000000-0005-0000-0000-00001E000000}"/>
    <cellStyle name="60% - Ênfase4 3" xfId="34" xr:uid="{00000000-0005-0000-0000-00001F000000}"/>
    <cellStyle name="60% - Ênfase5 2" xfId="35" xr:uid="{00000000-0005-0000-0000-000020000000}"/>
    <cellStyle name="60% - Ênfase5 3" xfId="36" xr:uid="{00000000-0005-0000-0000-000021000000}"/>
    <cellStyle name="60% - Ênfase6 2" xfId="37" xr:uid="{00000000-0005-0000-0000-000022000000}"/>
    <cellStyle name="60% - Ênfase6 3" xfId="38" xr:uid="{00000000-0005-0000-0000-000023000000}"/>
    <cellStyle name="Bom 2" xfId="39" xr:uid="{00000000-0005-0000-0000-000024000000}"/>
    <cellStyle name="Bom 3" xfId="40" xr:uid="{00000000-0005-0000-0000-000025000000}"/>
    <cellStyle name="Cálculo 2" xfId="41" xr:uid="{00000000-0005-0000-0000-000026000000}"/>
    <cellStyle name="Cálculo 3" xfId="42" xr:uid="{00000000-0005-0000-0000-000027000000}"/>
    <cellStyle name="Cálculo 3 2" xfId="172" xr:uid="{00000000-0005-0000-0000-000028000000}"/>
    <cellStyle name="Cálculo 3 2 10" xfId="329" xr:uid="{00000000-0005-0000-0000-000029000000}"/>
    <cellStyle name="Cálculo 3 2 10 10" xfId="5028" xr:uid="{7C700BE3-23CA-4704-8202-7FF3794D4634}"/>
    <cellStyle name="Cálculo 3 2 10 11" xfId="4545" xr:uid="{6DCB3AAA-662D-4816-B6F0-75E1E0E756BB}"/>
    <cellStyle name="Cálculo 3 2 10 12" xfId="5725" xr:uid="{93DCFBC0-C7A3-4A4B-A9C8-B19F5F1EB7CC}"/>
    <cellStyle name="Cálculo 3 2 10 13" xfId="6081" xr:uid="{28117F26-2E09-45F3-82DF-29F17948E39A}"/>
    <cellStyle name="Cálculo 3 2 10 14" xfId="1104" xr:uid="{90794504-5B66-44BE-A326-11B302D53357}"/>
    <cellStyle name="Cálculo 3 2 10 2" xfId="1567" xr:uid="{F1211EB7-AF00-40A8-9BD6-362177ACB165}"/>
    <cellStyle name="Cálculo 3 2 10 3" xfId="2055" xr:uid="{CB1BC662-E1D0-4C59-A5C1-E3A18E8A1E06}"/>
    <cellStyle name="Cálculo 3 2 10 4" xfId="2471" xr:uid="{9D2BBCE4-9C65-491B-AA55-30D58262DCA1}"/>
    <cellStyle name="Cálculo 3 2 10 5" xfId="2941" xr:uid="{29904533-CC57-4BC3-9ACF-83DDD2405968}"/>
    <cellStyle name="Cálculo 3 2 10 6" xfId="3295" xr:uid="{C7BF813E-C3ED-423F-A189-083E29E88CCC}"/>
    <cellStyle name="Cálculo 3 2 10 7" xfId="3769" xr:uid="{34C1A8EE-F09A-404E-AD21-0C7601DDAC52}"/>
    <cellStyle name="Cálculo 3 2 10 8" xfId="4227" xr:uid="{0E31D2F6-5442-4509-95C6-6AB0C540D745}"/>
    <cellStyle name="Cálculo 3 2 10 9" xfId="4912" xr:uid="{0A2C40A7-58CB-40ED-BEAA-C84F51260106}"/>
    <cellStyle name="Cálculo 3 2 11" xfId="485" xr:uid="{00000000-0005-0000-0000-00002A000000}"/>
    <cellStyle name="Cálculo 3 2 11 10" xfId="5155" xr:uid="{F0A001CF-A071-44CC-8B05-CE6A1FF4AF3C}"/>
    <cellStyle name="Cálculo 3 2 11 11" xfId="5412" xr:uid="{3141AE73-8386-49BD-963D-3EDC8510A0C1}"/>
    <cellStyle name="Cálculo 3 2 11 12" xfId="5881" xr:uid="{F41C47A9-CCF5-4922-B7F6-5CDAB194979B}"/>
    <cellStyle name="Cálculo 3 2 11 13" xfId="6237" xr:uid="{58AC353B-39AF-433A-899A-2566F2830E12}"/>
    <cellStyle name="Cálculo 3 2 11 14" xfId="1260" xr:uid="{BE4D8B10-5887-4262-8E25-F958454C7B6A}"/>
    <cellStyle name="Cálculo 3 2 11 2" xfId="1723" xr:uid="{0EC2AD86-29F8-4C47-8C1C-9CC60AB27226}"/>
    <cellStyle name="Cálculo 3 2 11 3" xfId="2211" xr:uid="{7F8E48D6-D1DB-408D-850B-401C6BEA5082}"/>
    <cellStyle name="Cálculo 3 2 11 4" xfId="2627" xr:uid="{01CAC742-05B5-4B04-93E2-D99F202A3B2F}"/>
    <cellStyle name="Cálculo 3 2 11 5" xfId="3097" xr:uid="{984D69EF-BC0F-44E4-81DB-12B8039E5DEA}"/>
    <cellStyle name="Cálculo 3 2 11 6" xfId="3451" xr:uid="{235C247A-2BC1-4108-BDD3-1DF84D4D21E7}"/>
    <cellStyle name="Cálculo 3 2 11 7" xfId="3925" xr:uid="{74D3603E-43F2-41A9-BFAD-C5F7B9124DA1}"/>
    <cellStyle name="Cálculo 3 2 11 8" xfId="4383" xr:uid="{616BB3CA-0944-4C18-B375-B69BD2163ACB}"/>
    <cellStyle name="Cálculo 3 2 11 9" xfId="4613" xr:uid="{155CFC36-779A-4E3A-883F-56E53FD9609B}"/>
    <cellStyle name="Cálculo 3 2 12" xfId="950" xr:uid="{3C8F79E8-D370-4E05-AB48-B176D71551DC}"/>
    <cellStyle name="Cálculo 3 2 13" xfId="1410" xr:uid="{4F103FE1-E0B5-4E06-87F2-0AF31D7E0AE9}"/>
    <cellStyle name="Cálculo 3 2 14" xfId="940" xr:uid="{8895CA5F-3F49-4960-9881-EC710DDEBE98}"/>
    <cellStyle name="Cálculo 3 2 15" xfId="2934" xr:uid="{29A34903-DD37-4DE7-89A5-873D889F3157}"/>
    <cellStyle name="Cálculo 3 2 16" xfId="2781" xr:uid="{505D8167-D72A-4977-8310-CB93AFFD13D2}"/>
    <cellStyle name="Cálculo 3 2 17" xfId="4808" xr:uid="{ECF068A7-500B-49BC-A799-01201E74C920}"/>
    <cellStyle name="Cálculo 3 2 18" xfId="929" xr:uid="{2ED73CB3-8B3A-4C5F-8095-BC507E88F4A8}"/>
    <cellStyle name="Cálculo 3 2 19" xfId="5562" xr:uid="{DF3A711F-2237-4545-85FB-78A551895F09}"/>
    <cellStyle name="Cálculo 3 2 2" xfId="191" xr:uid="{00000000-0005-0000-0000-00002B000000}"/>
    <cellStyle name="Cálculo 3 2 2 10" xfId="4089" xr:uid="{CF0C37A0-CDD4-426B-BFD2-571714638092}"/>
    <cellStyle name="Cálculo 3 2 2 11" xfId="4837" xr:uid="{6A5EC388-07C6-4049-999F-3BA0279BD277}"/>
    <cellStyle name="Cálculo 3 2 2 12" xfId="4963" xr:uid="{1D9501D0-70CF-485A-8632-B7ECC8CE6E1C}"/>
    <cellStyle name="Cálculo 3 2 2 13" xfId="5673" xr:uid="{810E6577-9818-45A0-A0E6-CA4607B88C44}"/>
    <cellStyle name="Cálculo 3 2 2 14" xfId="685" xr:uid="{ADBB987E-9028-4A19-B3BA-2BCFF0F71D0F}"/>
    <cellStyle name="Cálculo 3 2 2 2" xfId="348" xr:uid="{00000000-0005-0000-0000-00002C000000}"/>
    <cellStyle name="Cálculo 3 2 2 2 10" xfId="5042" xr:uid="{9924C6F3-D0C0-429E-BDD7-11A8CB06D819}"/>
    <cellStyle name="Cálculo 3 2 2 2 11" xfId="4711" xr:uid="{F1D069E4-6B55-4F3A-A5BF-155A45CCFEF0}"/>
    <cellStyle name="Cálculo 3 2 2 2 12" xfId="5744" xr:uid="{5524F530-B7BC-497D-AE79-1F6E209B24E5}"/>
    <cellStyle name="Cálculo 3 2 2 2 13" xfId="6100" xr:uid="{D5A75F47-63AE-4305-99C9-447B92BD72ED}"/>
    <cellStyle name="Cálculo 3 2 2 2 14" xfId="1123" xr:uid="{68A67519-CEE6-4BF7-958F-D8FF866118C1}"/>
    <cellStyle name="Cálculo 3 2 2 2 2" xfId="1586" xr:uid="{CE7D9FEF-F47E-4535-A67D-931756B10DE3}"/>
    <cellStyle name="Cálculo 3 2 2 2 3" xfId="2074" xr:uid="{5ECAA153-6B14-40D7-9068-45E9BDA84875}"/>
    <cellStyle name="Cálculo 3 2 2 2 4" xfId="2490" xr:uid="{FB3EDE91-7469-4E9A-8582-E1BA7255BF63}"/>
    <cellStyle name="Cálculo 3 2 2 2 5" xfId="2960" xr:uid="{27E85AD3-6A8E-4907-927A-BB1EB68988FA}"/>
    <cellStyle name="Cálculo 3 2 2 2 6" xfId="3314" xr:uid="{17B078DB-8310-400B-A3E7-FF933D79FBE8}"/>
    <cellStyle name="Cálculo 3 2 2 2 7" xfId="3788" xr:uid="{2679537C-79E2-405E-A939-25302742108D}"/>
    <cellStyle name="Cálculo 3 2 2 2 8" xfId="4246" xr:uid="{3A7C9C52-D82C-4C75-AEC4-CFF2FBCE0B03}"/>
    <cellStyle name="Cálculo 3 2 2 2 9" xfId="4693" xr:uid="{EBFDE5DF-F99B-45BE-B76E-4867C824A155}"/>
    <cellStyle name="Cálculo 3 2 2 3" xfId="504" xr:uid="{00000000-0005-0000-0000-00002D000000}"/>
    <cellStyle name="Cálculo 3 2 2 3 10" xfId="5169" xr:uid="{F84CF080-3B3C-4824-B916-E9DE7DB6598A}"/>
    <cellStyle name="Cálculo 3 2 2 3 11" xfId="5431" xr:uid="{6BDE2162-3147-4E0C-8F39-13C899239298}"/>
    <cellStyle name="Cálculo 3 2 2 3 12" xfId="5900" xr:uid="{259FF1D5-0D10-46FB-95CF-C693C8F8CCE6}"/>
    <cellStyle name="Cálculo 3 2 2 3 13" xfId="6256" xr:uid="{0DC79BF7-702C-42FC-A2DA-FAA9D8B8713A}"/>
    <cellStyle name="Cálculo 3 2 2 3 14" xfId="1279" xr:uid="{66113269-46A4-4A5A-9EB7-AED5A580ECAB}"/>
    <cellStyle name="Cálculo 3 2 2 3 2" xfId="1742" xr:uid="{2D806275-8868-4C4F-834A-F6FFA151D920}"/>
    <cellStyle name="Cálculo 3 2 2 3 3" xfId="2230" xr:uid="{B7A3451F-96B7-4915-B2AB-237C5D2D8894}"/>
    <cellStyle name="Cálculo 3 2 2 3 4" xfId="2646" xr:uid="{E54049D5-0809-4259-A2FB-FA1CF83224B6}"/>
    <cellStyle name="Cálculo 3 2 2 3 5" xfId="3116" xr:uid="{A92A896F-E39E-4F77-B94F-B0439EC18AEA}"/>
    <cellStyle name="Cálculo 3 2 2 3 6" xfId="3470" xr:uid="{229F5D0B-899A-45E7-8459-7C674A74F5D2}"/>
    <cellStyle name="Cálculo 3 2 2 3 7" xfId="3944" xr:uid="{411BA476-2096-4CD5-8A17-DDC44548917F}"/>
    <cellStyle name="Cálculo 3 2 2 3 8" xfId="4402" xr:uid="{4A883372-4951-41B6-BF3B-74A0A2F8E4A8}"/>
    <cellStyle name="Cálculo 3 2 2 3 9" xfId="912" xr:uid="{DFA6D46B-3BEA-45CE-B44D-B15ED16E8FFA}"/>
    <cellStyle name="Cálculo 3 2 2 4" xfId="968" xr:uid="{41D4E538-7C00-4AC0-859B-83B305A5E225}"/>
    <cellStyle name="Cálculo 3 2 2 5" xfId="1429" xr:uid="{FB2F74A5-02EE-4EF9-BD74-7ADDC7499112}"/>
    <cellStyle name="Cálculo 3 2 2 6" xfId="1917" xr:uid="{318D5A1D-E9CB-482A-A437-136C8722E8A4}"/>
    <cellStyle name="Cálculo 3 2 2 7" xfId="865" xr:uid="{EE3BABD6-5322-47ED-B3D0-E7C00DAB308D}"/>
    <cellStyle name="Cálculo 3 2 2 8" xfId="1067" xr:uid="{2F82734A-EB41-448C-8534-24FDF4831DDA}"/>
    <cellStyle name="Cálculo 3 2 2 9" xfId="3631" xr:uid="{710E00F2-B4D7-4A4A-8F3C-0D93722DD6FF}"/>
    <cellStyle name="Cálculo 3 2 3" xfId="207" xr:uid="{00000000-0005-0000-0000-00002E000000}"/>
    <cellStyle name="Cálculo 3 2 3 10" xfId="4105" xr:uid="{BA3E8C42-DA28-46E4-9461-85D7A32283A4}"/>
    <cellStyle name="Cálculo 3 2 3 11" xfId="4916" xr:uid="{F5537DE7-1DE7-4817-888F-56B6065715D9}"/>
    <cellStyle name="Cálculo 3 2 3 12" xfId="911" xr:uid="{05875246-E0ED-4743-AC30-C4333E2E34D7}"/>
    <cellStyle name="Cálculo 3 2 3 13" xfId="5617" xr:uid="{BAB7597C-4F9A-4A44-AD12-1B544F54788B}"/>
    <cellStyle name="Cálculo 3 2 3 14" xfId="701" xr:uid="{CCE38BBA-4E14-41F1-8315-C265E03B002B}"/>
    <cellStyle name="Cálculo 3 2 3 2" xfId="364" xr:uid="{00000000-0005-0000-0000-00002F000000}"/>
    <cellStyle name="Cálculo 3 2 3 2 10" xfId="5055" xr:uid="{5E0DC0F8-6B8B-46F3-B3CA-A8A8B7528371}"/>
    <cellStyle name="Cálculo 3 2 3 2 11" xfId="5291" xr:uid="{DB33AB57-2289-42EC-BD5D-1328F5825FF2}"/>
    <cellStyle name="Cálculo 3 2 3 2 12" xfId="5760" xr:uid="{FCB5B595-D951-4758-A676-1AF422BE38D5}"/>
    <cellStyle name="Cálculo 3 2 3 2 13" xfId="6116" xr:uid="{0DDB242A-8EB0-4CBD-B90A-84D87A03BE4C}"/>
    <cellStyle name="Cálculo 3 2 3 2 14" xfId="1139" xr:uid="{7C90D24E-269A-4177-AFA8-67D19F720708}"/>
    <cellStyle name="Cálculo 3 2 3 2 2" xfId="1602" xr:uid="{F01C2B1E-E1EF-48F4-97E5-A9E25D611AAE}"/>
    <cellStyle name="Cálculo 3 2 3 2 3" xfId="2090" xr:uid="{BA5E1023-2D2F-4D8C-B455-389E550EC8D8}"/>
    <cellStyle name="Cálculo 3 2 3 2 4" xfId="2506" xr:uid="{8BBBEF9C-B90C-40E2-8D3C-462509D9216B}"/>
    <cellStyle name="Cálculo 3 2 3 2 5" xfId="2976" xr:uid="{FD8B3813-2E55-4AF1-BB91-B770CA670711}"/>
    <cellStyle name="Cálculo 3 2 3 2 6" xfId="3330" xr:uid="{FE8F19AB-46EF-4CFD-9086-30B52E7E8891}"/>
    <cellStyle name="Cálculo 3 2 3 2 7" xfId="3804" xr:uid="{4DBEE9DE-7607-4429-A6DF-A2042A585F96}"/>
    <cellStyle name="Cálculo 3 2 3 2 8" xfId="4262" xr:uid="{4311234A-9FD6-4545-9E1E-39398FCB4F7E}"/>
    <cellStyle name="Cálculo 3 2 3 2 9" xfId="4631" xr:uid="{3F062181-187C-47F0-B363-7F693B340923}"/>
    <cellStyle name="Cálculo 3 2 3 3" xfId="520" xr:uid="{00000000-0005-0000-0000-000030000000}"/>
    <cellStyle name="Cálculo 3 2 3 3 10" xfId="5182" xr:uid="{4D0CA34C-4430-41F0-800C-549045B5249B}"/>
    <cellStyle name="Cálculo 3 2 3 3 11" xfId="5447" xr:uid="{8F938F6F-5E98-4D2C-BE2F-CBD7BCEB457D}"/>
    <cellStyle name="Cálculo 3 2 3 3 12" xfId="5916" xr:uid="{0C17A8EA-B9AC-4893-B1F6-DD7F014F1A86}"/>
    <cellStyle name="Cálculo 3 2 3 3 13" xfId="6272" xr:uid="{5BCA7B38-079E-408B-8094-0CA3597012EE}"/>
    <cellStyle name="Cálculo 3 2 3 3 14" xfId="1295" xr:uid="{457A1373-8F79-4DE6-A04E-13ECD2FB7DAA}"/>
    <cellStyle name="Cálculo 3 2 3 3 2" xfId="1758" xr:uid="{F6305B66-5EDD-47FD-ADE1-D995B2F09577}"/>
    <cellStyle name="Cálculo 3 2 3 3 3" xfId="2246" xr:uid="{BF852289-B462-41EF-A011-5126F125A25A}"/>
    <cellStyle name="Cálculo 3 2 3 3 4" xfId="2662" xr:uid="{32795429-DB48-4082-93B9-2C0C50914382}"/>
    <cellStyle name="Cálculo 3 2 3 3 5" xfId="3132" xr:uid="{7A884967-1DA0-495D-AA30-5CED600EF481}"/>
    <cellStyle name="Cálculo 3 2 3 3 6" xfId="3486" xr:uid="{FB400E7D-B018-4B90-9986-6A83F3607BA4}"/>
    <cellStyle name="Cálculo 3 2 3 3 7" xfId="3960" xr:uid="{2C7507D9-5FE4-4E92-8E1A-3BBFB5C77580}"/>
    <cellStyle name="Cálculo 3 2 3 3 8" xfId="4418" xr:uid="{5A1A70A9-CC66-4EF4-9A4A-96A977DFD350}"/>
    <cellStyle name="Cálculo 3 2 3 3 9" xfId="4788" xr:uid="{F0E27482-1668-4EA0-80A9-A7FEEC13AC70}"/>
    <cellStyle name="Cálculo 3 2 3 4" xfId="984" xr:uid="{862D8468-48BC-40A1-A75C-4D4AA8EE84A6}"/>
    <cellStyle name="Cálculo 3 2 3 5" xfId="1445" xr:uid="{757E375C-52C8-4645-99F9-13AFCA92FE8D}"/>
    <cellStyle name="Cálculo 3 2 3 6" xfId="1933" xr:uid="{D1ED5CC8-80CD-43CF-A491-099EAD1A3CFC}"/>
    <cellStyle name="Cálculo 3 2 3 7" xfId="854" xr:uid="{82757131-21DF-49C0-8F8B-FE33DC6EC465}"/>
    <cellStyle name="Cálculo 3 2 3 8" xfId="2807" xr:uid="{F386C725-7EAF-401C-B3F9-B56749F2CB06}"/>
    <cellStyle name="Cálculo 3 2 3 9" xfId="3647" xr:uid="{55B1B06E-DB9E-4004-9906-B48035BAF9AC}"/>
    <cellStyle name="Cálculo 3 2 4" xfId="223" xr:uid="{00000000-0005-0000-0000-000031000000}"/>
    <cellStyle name="Cálculo 3 2 4 10" xfId="4121" xr:uid="{EABB4696-F530-4CBB-9319-98CE74126B20}"/>
    <cellStyle name="Cálculo 3 2 4 11" xfId="4710" xr:uid="{41349247-C3EB-4741-A96E-DB639F304F2E}"/>
    <cellStyle name="Cálculo 3 2 4 12" xfId="4620" xr:uid="{34F0A3A3-676F-4320-9A16-C15141B9F591}"/>
    <cellStyle name="Cálculo 3 2 4 13" xfId="5686" xr:uid="{F48C41B8-04A6-4976-9015-544DC52EF45A}"/>
    <cellStyle name="Cálculo 3 2 4 14" xfId="717" xr:uid="{DCA1DD37-D92D-46AE-8610-2F266D816640}"/>
    <cellStyle name="Cálculo 3 2 4 2" xfId="380" xr:uid="{00000000-0005-0000-0000-000032000000}"/>
    <cellStyle name="Cálculo 3 2 4 2 10" xfId="5068" xr:uid="{BC307F6B-62D9-4D38-A15C-26AE3926A504}"/>
    <cellStyle name="Cálculo 3 2 4 2 11" xfId="5307" xr:uid="{C2735A4C-DBCD-4978-83B3-20C0CBD814D4}"/>
    <cellStyle name="Cálculo 3 2 4 2 12" xfId="5776" xr:uid="{AA6F92E7-24B9-4448-9CF7-120DCC85BD61}"/>
    <cellStyle name="Cálculo 3 2 4 2 13" xfId="6132" xr:uid="{B1F0784A-6FED-4792-8B8B-75B56FE84F7C}"/>
    <cellStyle name="Cálculo 3 2 4 2 14" xfId="1155" xr:uid="{AC2FE413-FBA6-4D9A-BDA7-50D39BFC917B}"/>
    <cellStyle name="Cálculo 3 2 4 2 2" xfId="1618" xr:uid="{9B6A54EF-57CE-485F-95A7-7B3EB734599E}"/>
    <cellStyle name="Cálculo 3 2 4 2 3" xfId="2106" xr:uid="{FF684294-3D60-4894-95CD-89C04780D28B}"/>
    <cellStyle name="Cálculo 3 2 4 2 4" xfId="2522" xr:uid="{75F84247-32AD-4C86-A45A-3CB5A4FA499A}"/>
    <cellStyle name="Cálculo 3 2 4 2 5" xfId="2992" xr:uid="{E0F0DF0D-D903-4391-B2EE-9B5D247C60C4}"/>
    <cellStyle name="Cálculo 3 2 4 2 6" xfId="3346" xr:uid="{A1A4EF6C-28D5-49F0-A03C-2E743B506B39}"/>
    <cellStyle name="Cálculo 3 2 4 2 7" xfId="3820" xr:uid="{247512CE-92DC-4734-BB14-9ADC9CBFBBD5}"/>
    <cellStyle name="Cálculo 3 2 4 2 8" xfId="4278" xr:uid="{6826B458-71E7-4153-BB4C-0DC69F3DB163}"/>
    <cellStyle name="Cálculo 3 2 4 2 9" xfId="4817" xr:uid="{6FB18FB8-F44D-46BB-B065-5A8C376D9256}"/>
    <cellStyle name="Cálculo 3 2 4 3" xfId="536" xr:uid="{00000000-0005-0000-0000-000033000000}"/>
    <cellStyle name="Cálculo 3 2 4 3 10" xfId="5195" xr:uid="{0D40FC3C-6907-48DB-93BE-6E40E669658C}"/>
    <cellStyle name="Cálculo 3 2 4 3 11" xfId="5463" xr:uid="{B116BDF5-1991-4FA6-B494-7ACC7BF3D561}"/>
    <cellStyle name="Cálculo 3 2 4 3 12" xfId="5932" xr:uid="{2703208A-A7A4-490B-BCB0-968430E5C144}"/>
    <cellStyle name="Cálculo 3 2 4 3 13" xfId="6288" xr:uid="{2EA117B8-6AE3-4C1D-9FB5-1BCE1361FD09}"/>
    <cellStyle name="Cálculo 3 2 4 3 14" xfId="1311" xr:uid="{B8930C3B-8DB3-4AE2-AB12-D60A2B552938}"/>
    <cellStyle name="Cálculo 3 2 4 3 2" xfId="1774" xr:uid="{A2E3C8E0-DFF9-4A73-9CB9-F6A9F5E0232D}"/>
    <cellStyle name="Cálculo 3 2 4 3 3" xfId="2262" xr:uid="{A075981B-517F-45DC-A7F8-644C70AF60CB}"/>
    <cellStyle name="Cálculo 3 2 4 3 4" xfId="2678" xr:uid="{FE382C94-3D99-42FB-B06C-EB0B5CCE4C95}"/>
    <cellStyle name="Cálculo 3 2 4 3 5" xfId="3148" xr:uid="{DB198EB5-F9C0-481B-8F69-E539A43A81B0}"/>
    <cellStyle name="Cálculo 3 2 4 3 6" xfId="3502" xr:uid="{4B3C7609-A97F-4B83-9763-CC64B6098FE1}"/>
    <cellStyle name="Cálculo 3 2 4 3 7" xfId="3976" xr:uid="{BCD420E9-F0F6-4196-BFCD-BBD5588E8E24}"/>
    <cellStyle name="Cálculo 3 2 4 3 8" xfId="4434" xr:uid="{7F73B1A4-4AE3-41DC-A22B-533574F487F6}"/>
    <cellStyle name="Cálculo 3 2 4 3 9" xfId="4581" xr:uid="{D5BA4120-9948-493A-8D29-87780A9FED73}"/>
    <cellStyle name="Cálculo 3 2 4 4" xfId="1000" xr:uid="{1351D2C7-0094-4D40-9F14-5A282F7DB565}"/>
    <cellStyle name="Cálculo 3 2 4 5" xfId="1461" xr:uid="{13B557DC-8D80-473A-9B2D-1F75588C5F6E}"/>
    <cellStyle name="Cálculo 3 2 4 6" xfId="1949" xr:uid="{C720EA59-A97B-4093-9C43-4508D2305E13}"/>
    <cellStyle name="Cálculo 3 2 4 7" xfId="2365" xr:uid="{D54CDDF9-8DA5-4643-81FA-DD5E67493E3A}"/>
    <cellStyle name="Cálculo 3 2 4 8" xfId="827" xr:uid="{68F51853-1163-4117-9828-D88CF861EEFA}"/>
    <cellStyle name="Cálculo 3 2 4 9" xfId="3663" xr:uid="{06984FD1-6212-4E60-BB95-7E551E3CDE3B}"/>
    <cellStyle name="Cálculo 3 2 5" xfId="239" xr:uid="{00000000-0005-0000-0000-000034000000}"/>
    <cellStyle name="Cálculo 3 2 5 10" xfId="4137" xr:uid="{9932FADE-C5F6-47AD-9554-3D9C2BF70CCA}"/>
    <cellStyle name="Cálculo 3 2 5 11" xfId="4636" xr:uid="{76CDD017-27EB-4DD2-9134-A31BDE60478E}"/>
    <cellStyle name="Cálculo 3 2 5 12" xfId="4809" xr:uid="{A09CD749-6D63-433B-8F81-582763CBB47A}"/>
    <cellStyle name="Cálculo 3 2 5 13" xfId="5601" xr:uid="{43CF30E3-3554-48C2-9033-3E34D33638FD}"/>
    <cellStyle name="Cálculo 3 2 5 14" xfId="733" xr:uid="{5CD5B1BC-3187-40AE-B103-540895E2CCE3}"/>
    <cellStyle name="Cálculo 3 2 5 2" xfId="396" xr:uid="{00000000-0005-0000-0000-000035000000}"/>
    <cellStyle name="Cálculo 3 2 5 2 10" xfId="5081" xr:uid="{1FE90791-929B-4174-BE81-EFD925625BD6}"/>
    <cellStyle name="Cálculo 3 2 5 2 11" xfId="5323" xr:uid="{257D102E-54DC-418B-9DCB-43DD0157264E}"/>
    <cellStyle name="Cálculo 3 2 5 2 12" xfId="5792" xr:uid="{35856B13-FE75-443A-92B5-CFB2899C94FB}"/>
    <cellStyle name="Cálculo 3 2 5 2 13" xfId="6148" xr:uid="{1EC1C9FD-E5E8-4A01-825C-A71383015204}"/>
    <cellStyle name="Cálculo 3 2 5 2 14" xfId="1171" xr:uid="{2D2F1D97-95F2-4916-8378-95AB88048D46}"/>
    <cellStyle name="Cálculo 3 2 5 2 2" xfId="1634" xr:uid="{86F0BFFB-6204-49E1-8469-DDE0FE393B85}"/>
    <cellStyle name="Cálculo 3 2 5 2 3" xfId="2122" xr:uid="{9BBE4C32-F31A-491B-8B17-AFEEAE5A99B6}"/>
    <cellStyle name="Cálculo 3 2 5 2 4" xfId="2538" xr:uid="{0D5C149B-2F55-4B61-8676-8DFE182B0621}"/>
    <cellStyle name="Cálculo 3 2 5 2 5" xfId="3008" xr:uid="{360F36A4-9563-4C7F-8B44-FD6BCD9E3551}"/>
    <cellStyle name="Cálculo 3 2 5 2 6" xfId="3362" xr:uid="{5BE3C6BB-4295-4620-B197-359C18DAD9A1}"/>
    <cellStyle name="Cálculo 3 2 5 2 7" xfId="3836" xr:uid="{61EF1616-B18C-4F2F-BD84-A1049B856901}"/>
    <cellStyle name="Cálculo 3 2 5 2 8" xfId="4294" xr:uid="{908E01EE-6B71-4C74-8484-BF0091767AC4}"/>
    <cellStyle name="Cálculo 3 2 5 2 9" xfId="2839" xr:uid="{9E81B985-ECB0-44B8-810F-2E044FFABCF7}"/>
    <cellStyle name="Cálculo 3 2 5 3" xfId="552" xr:uid="{00000000-0005-0000-0000-000036000000}"/>
    <cellStyle name="Cálculo 3 2 5 3 10" xfId="5208" xr:uid="{6123AE19-5E01-4718-A097-D0819088152A}"/>
    <cellStyle name="Cálculo 3 2 5 3 11" xfId="5479" xr:uid="{B405EDB2-AE04-45B0-A457-DA265267077E}"/>
    <cellStyle name="Cálculo 3 2 5 3 12" xfId="5948" xr:uid="{DE6BE360-3290-4D0C-9102-8163A942B194}"/>
    <cellStyle name="Cálculo 3 2 5 3 13" xfId="6304" xr:uid="{B2C2F420-D220-4F2F-A388-2D84E9A4BAC2}"/>
    <cellStyle name="Cálculo 3 2 5 3 14" xfId="1327" xr:uid="{22E53C78-84F6-4CA1-ADD1-FA58F8749E4B}"/>
    <cellStyle name="Cálculo 3 2 5 3 2" xfId="1790" xr:uid="{789F453C-EE4F-43ED-AAC2-8DA0D4BFDE6F}"/>
    <cellStyle name="Cálculo 3 2 5 3 3" xfId="2278" xr:uid="{F95781D5-063A-49ED-912E-2B6733935B59}"/>
    <cellStyle name="Cálculo 3 2 5 3 4" xfId="2694" xr:uid="{4FC39A50-69DD-4A45-B497-32EE4D02E2F5}"/>
    <cellStyle name="Cálculo 3 2 5 3 5" xfId="3164" xr:uid="{25303D45-CB00-4E53-920E-70D997755337}"/>
    <cellStyle name="Cálculo 3 2 5 3 6" xfId="3518" xr:uid="{67D1406F-CF4B-490A-BCE8-708F050AA404}"/>
    <cellStyle name="Cálculo 3 2 5 3 7" xfId="3992" xr:uid="{FAE17A0A-0BAF-4CBC-9500-4E33B2111E76}"/>
    <cellStyle name="Cálculo 3 2 5 3 8" xfId="4450" xr:uid="{6B7CE039-780A-4FCF-B281-9F4879D87DE0}"/>
    <cellStyle name="Cálculo 3 2 5 3 9" xfId="4914" xr:uid="{287262E6-D652-408F-A5D4-587CD0EB9779}"/>
    <cellStyle name="Cálculo 3 2 5 4" xfId="1016" xr:uid="{651BF5CD-20C0-4A0D-A33C-57D471DCC240}"/>
    <cellStyle name="Cálculo 3 2 5 5" xfId="1477" xr:uid="{20E96423-F16B-43C4-8723-F7D0E3DADD6C}"/>
    <cellStyle name="Cálculo 3 2 5 6" xfId="1965" xr:uid="{5297E697-CD60-4413-A3F5-05ACA470B2A8}"/>
    <cellStyle name="Cálculo 3 2 5 7" xfId="2381" xr:uid="{F85B6312-4163-4BB3-8A0F-F3038861C18A}"/>
    <cellStyle name="Cálculo 3 2 5 8" xfId="2806" xr:uid="{FEAC1F71-A0E8-4965-9018-DAA6CD1692E5}"/>
    <cellStyle name="Cálculo 3 2 5 9" xfId="3679" xr:uid="{3DEE5CC7-985F-496C-84E7-C705F1A47D4D}"/>
    <cellStyle name="Cálculo 3 2 6" xfId="255" xr:uid="{00000000-0005-0000-0000-000037000000}"/>
    <cellStyle name="Cálculo 3 2 6 10" xfId="4153" xr:uid="{B7EF8352-F10D-4A4C-8D27-F0F943B3AD79}"/>
    <cellStyle name="Cálculo 3 2 6 11" xfId="4826" xr:uid="{E0F1FC7F-A8F4-4121-8546-45FDE7EE7AEC}"/>
    <cellStyle name="Cálculo 3 2 6 12" xfId="4999" xr:uid="{68773981-C228-48F9-A48F-653761D4C53C}"/>
    <cellStyle name="Cálculo 3 2 6 13" xfId="5585" xr:uid="{5B4EBB11-2ACD-4FFF-952D-C45563312795}"/>
    <cellStyle name="Cálculo 3 2 6 14" xfId="749" xr:uid="{0339577B-C44D-47B2-B9C3-67BAE2B65289}"/>
    <cellStyle name="Cálculo 3 2 6 2" xfId="412" xr:uid="{00000000-0005-0000-0000-000038000000}"/>
    <cellStyle name="Cálculo 3 2 6 2 10" xfId="5094" xr:uid="{3724B717-03C2-4A6C-B8F1-DDAB663E8610}"/>
    <cellStyle name="Cálculo 3 2 6 2 11" xfId="5339" xr:uid="{6C3DF680-5C22-4792-BF29-D74BE2D93C5A}"/>
    <cellStyle name="Cálculo 3 2 6 2 12" xfId="5808" xr:uid="{DA9EAD0A-7874-44E2-860C-A3B593E98E33}"/>
    <cellStyle name="Cálculo 3 2 6 2 13" xfId="6164" xr:uid="{867DE99D-79A0-49F2-95BD-33E408E7ABCF}"/>
    <cellStyle name="Cálculo 3 2 6 2 14" xfId="1187" xr:uid="{8830CB86-A712-4528-8615-BC5A9141358E}"/>
    <cellStyle name="Cálculo 3 2 6 2 2" xfId="1650" xr:uid="{529AE140-E52E-4844-A5CC-BC818EA9297C}"/>
    <cellStyle name="Cálculo 3 2 6 2 3" xfId="2138" xr:uid="{06B02A8E-D16B-46B5-9349-0F8AA25398DE}"/>
    <cellStyle name="Cálculo 3 2 6 2 4" xfId="2554" xr:uid="{47DF4B12-81D6-495A-9CBD-C07E6385493D}"/>
    <cellStyle name="Cálculo 3 2 6 2 5" xfId="3024" xr:uid="{BB43B539-C673-41BB-B48C-BDB5C4CDF1A0}"/>
    <cellStyle name="Cálculo 3 2 6 2 6" xfId="3378" xr:uid="{DF1D53CF-4D35-4098-A4ED-A2F532AB0405}"/>
    <cellStyle name="Cálculo 3 2 6 2 7" xfId="3852" xr:uid="{5B4C9E77-3694-48B9-908D-CD1BEA8879A1}"/>
    <cellStyle name="Cálculo 3 2 6 2 8" xfId="4310" xr:uid="{A9112E81-F1C8-4491-AA17-5AB6454ADB94}"/>
    <cellStyle name="Cálculo 3 2 6 2 9" xfId="2846" xr:uid="{E2D5133C-3C7B-492E-9792-0DD3AC33EDB8}"/>
    <cellStyle name="Cálculo 3 2 6 3" xfId="568" xr:uid="{00000000-0005-0000-0000-000039000000}"/>
    <cellStyle name="Cálculo 3 2 6 3 10" xfId="5221" xr:uid="{7F5E1B2B-67D4-42AF-A145-939D01F4816E}"/>
    <cellStyle name="Cálculo 3 2 6 3 11" xfId="5495" xr:uid="{22F22165-38E1-4B63-BAE6-F67F618444BE}"/>
    <cellStyle name="Cálculo 3 2 6 3 12" xfId="5964" xr:uid="{2A36D5E1-B3AC-41C9-A5AD-5F48F6F77F54}"/>
    <cellStyle name="Cálculo 3 2 6 3 13" xfId="6320" xr:uid="{107ADE0E-969C-4D90-8DD7-8796C9D1A500}"/>
    <cellStyle name="Cálculo 3 2 6 3 14" xfId="1343" xr:uid="{D4DE1D8C-B667-476C-8242-0C7384350706}"/>
    <cellStyle name="Cálculo 3 2 6 3 2" xfId="1806" xr:uid="{E4407E7F-646A-47AA-94AA-217E00B62F0E}"/>
    <cellStyle name="Cálculo 3 2 6 3 3" xfId="2294" xr:uid="{E6A62C70-5067-4AC3-919A-2B7515353C23}"/>
    <cellStyle name="Cálculo 3 2 6 3 4" xfId="2710" xr:uid="{95931BF8-B5C1-4614-8D49-D7BC8E2ADC2C}"/>
    <cellStyle name="Cálculo 3 2 6 3 5" xfId="3180" xr:uid="{22F17DF7-18FD-4739-A655-617FFE2167EC}"/>
    <cellStyle name="Cálculo 3 2 6 3 6" xfId="3534" xr:uid="{DE640936-812E-4B8D-854C-FD770448AEC4}"/>
    <cellStyle name="Cálculo 3 2 6 3 7" xfId="4008" xr:uid="{177E17D4-FDFA-409B-8BB4-4D909AA48D1D}"/>
    <cellStyle name="Cálculo 3 2 6 3 8" xfId="4466" xr:uid="{B9AE6EAD-8BD5-4B30-9089-A4B6A5A6B8F1}"/>
    <cellStyle name="Cálculo 3 2 6 3 9" xfId="4708" xr:uid="{6D23CE4A-C88B-4A6E-8CAF-7642E6B24409}"/>
    <cellStyle name="Cálculo 3 2 6 4" xfId="1032" xr:uid="{3F329D0F-ADF3-426C-A895-6C3C870B3FFA}"/>
    <cellStyle name="Cálculo 3 2 6 5" xfId="1493" xr:uid="{39BD20AC-9E6C-432C-85E5-F563D39A4615}"/>
    <cellStyle name="Cálculo 3 2 6 6" xfId="1981" xr:uid="{04268D6A-C545-4EAB-A8AD-1D2B9EA1DC78}"/>
    <cellStyle name="Cálculo 3 2 6 7" xfId="2397" xr:uid="{85D82B8D-61EC-46EC-BE0C-C22F554B8B47}"/>
    <cellStyle name="Cálculo 3 2 6 8" xfId="897" xr:uid="{4B663B8A-4E17-4367-814B-CED31F21A145}"/>
    <cellStyle name="Cálculo 3 2 6 9" xfId="3695" xr:uid="{714028AE-0DAA-4890-BC08-26AAC227D877}"/>
    <cellStyle name="Cálculo 3 2 7" xfId="271" xr:uid="{00000000-0005-0000-0000-00003A000000}"/>
    <cellStyle name="Cálculo 3 2 7 10" xfId="4169" xr:uid="{1CAF0E49-BD2C-4B76-BDF6-C98F1FF25481}"/>
    <cellStyle name="Cálculo 3 2 7 11" xfId="4769" xr:uid="{6C64DB56-3490-402C-837D-0B9279EEA36E}"/>
    <cellStyle name="Cálculo 3 2 7 12" xfId="4588" xr:uid="{E10D2D37-786C-495B-B89A-7C8128E495B5}"/>
    <cellStyle name="Cálculo 3 2 7 13" xfId="5569" xr:uid="{A6F7CEA9-A133-4B96-B7C0-B6B0A68BCB4E}"/>
    <cellStyle name="Cálculo 3 2 7 14" xfId="765" xr:uid="{929E3B63-5927-4838-A8E8-BE482F38F813}"/>
    <cellStyle name="Cálculo 3 2 7 2" xfId="428" xr:uid="{00000000-0005-0000-0000-00003B000000}"/>
    <cellStyle name="Cálculo 3 2 7 2 10" xfId="5107" xr:uid="{CB19E717-1279-44B6-A2BE-C269842181DC}"/>
    <cellStyle name="Cálculo 3 2 7 2 11" xfId="5355" xr:uid="{96F5C70D-6996-46F6-B5A2-3514F701E77E}"/>
    <cellStyle name="Cálculo 3 2 7 2 12" xfId="5824" xr:uid="{D6564BE5-9383-4310-9239-E3B9C04FDB37}"/>
    <cellStyle name="Cálculo 3 2 7 2 13" xfId="6180" xr:uid="{826D4906-4CFE-42CE-8F6D-87E89E7F130C}"/>
    <cellStyle name="Cálculo 3 2 7 2 14" xfId="1203" xr:uid="{D9547CA7-D2FE-43ED-81D5-98ED678668D4}"/>
    <cellStyle name="Cálculo 3 2 7 2 2" xfId="1666" xr:uid="{732CE8C3-F78F-443E-9866-1A8DE31D5D92}"/>
    <cellStyle name="Cálculo 3 2 7 2 3" xfId="2154" xr:uid="{AEA23684-5504-46D8-B95E-BF268260378F}"/>
    <cellStyle name="Cálculo 3 2 7 2 4" xfId="2570" xr:uid="{204FA95E-BDCA-4B30-92FF-5CB78E5BA456}"/>
    <cellStyle name="Cálculo 3 2 7 2 5" xfId="3040" xr:uid="{1BFD5518-141D-4D4A-BADC-89E7E6AE8BA0}"/>
    <cellStyle name="Cálculo 3 2 7 2 6" xfId="3394" xr:uid="{3678D16D-1426-4437-8ADE-104B1CD9C89C}"/>
    <cellStyle name="Cálculo 3 2 7 2 7" xfId="3868" xr:uid="{8EF96A1E-FA49-4CCC-82EC-C5D5C7E5DBD7}"/>
    <cellStyle name="Cálculo 3 2 7 2 8" xfId="4326" xr:uid="{60623119-897B-4413-A021-301E3757778A}"/>
    <cellStyle name="Cálculo 3 2 7 2 9" xfId="2888" xr:uid="{79DEE633-20F6-4BF4-91ED-1C1AC7F456CF}"/>
    <cellStyle name="Cálculo 3 2 7 3" xfId="584" xr:uid="{00000000-0005-0000-0000-00003C000000}"/>
    <cellStyle name="Cálculo 3 2 7 3 10" xfId="5234" xr:uid="{DAB0E3C6-C8F8-4800-9CF5-0BCE1637422A}"/>
    <cellStyle name="Cálculo 3 2 7 3 11" xfId="5511" xr:uid="{E022EF79-BA2B-4212-9ECF-E0F5AF171352}"/>
    <cellStyle name="Cálculo 3 2 7 3 12" xfId="5980" xr:uid="{FAC7BBC4-6261-45CC-AFBD-5CC185CA9DC2}"/>
    <cellStyle name="Cálculo 3 2 7 3 13" xfId="6336" xr:uid="{EEAF008D-A395-4838-B730-D740B48C6E97}"/>
    <cellStyle name="Cálculo 3 2 7 3 14" xfId="1359" xr:uid="{8D278484-BC6B-4BF4-B68D-870583179E2A}"/>
    <cellStyle name="Cálculo 3 2 7 3 2" xfId="1822" xr:uid="{65C07702-189C-48D5-B2B6-18571281F99F}"/>
    <cellStyle name="Cálculo 3 2 7 3 3" xfId="2310" xr:uid="{28EDF0FB-7616-46A0-BB78-AB3178DA592B}"/>
    <cellStyle name="Cálculo 3 2 7 3 4" xfId="2726" xr:uid="{090D8482-3452-4516-9C01-5968E9E63B5B}"/>
    <cellStyle name="Cálculo 3 2 7 3 5" xfId="3196" xr:uid="{84CA7014-CDB1-4A22-B5E8-D2B59DB6E3C3}"/>
    <cellStyle name="Cálculo 3 2 7 3 6" xfId="3550" xr:uid="{761B2356-A235-4D7F-9315-51F8C21C95B7}"/>
    <cellStyle name="Cálculo 3 2 7 3 7" xfId="4024" xr:uid="{9237F3A4-ED2A-4117-B366-9C9D3B2A6E6E}"/>
    <cellStyle name="Cálculo 3 2 7 3 8" xfId="4482" xr:uid="{679E039C-C5B2-4177-A167-E246B980C8A6}"/>
    <cellStyle name="Cálculo 3 2 7 3 9" xfId="2885" xr:uid="{36176987-FE31-4270-989C-16E55AECC916}"/>
    <cellStyle name="Cálculo 3 2 7 4" xfId="1048" xr:uid="{CEA8079B-0347-430D-9E57-3CA128B64BFB}"/>
    <cellStyle name="Cálculo 3 2 7 5" xfId="1509" xr:uid="{03CB7BCC-313F-4AEE-9B0E-3B98B2AB8B69}"/>
    <cellStyle name="Cálculo 3 2 7 6" xfId="1997" xr:uid="{6BD065E2-D239-4105-832D-1359C826885B}"/>
    <cellStyle name="Cálculo 3 2 7 7" xfId="2413" xr:uid="{AAF2773C-EC1F-487C-A8E7-278D7641D3F9}"/>
    <cellStyle name="Cálculo 3 2 7 8" xfId="1881" xr:uid="{D93DE518-A992-4658-8BE7-0A0A89D7A6C8}"/>
    <cellStyle name="Cálculo 3 2 7 9" xfId="3711" xr:uid="{07C463E3-2528-4F5C-86A6-7650652AD285}"/>
    <cellStyle name="Cálculo 3 2 8" xfId="287" xr:uid="{00000000-0005-0000-0000-00003D000000}"/>
    <cellStyle name="Cálculo 3 2 8 10" xfId="3727" xr:uid="{48B924F3-B4FE-49F4-9D5D-CB320D313252}"/>
    <cellStyle name="Cálculo 3 2 8 11" xfId="4185" xr:uid="{866EA02E-544D-4F07-94C8-4473BE14AAAE}"/>
    <cellStyle name="Cálculo 3 2 8 12" xfId="4561" xr:uid="{0A7E1194-0A29-4077-94F6-E59E2CAF40E2}"/>
    <cellStyle name="Cálculo 3 2 8 13" xfId="4917" xr:uid="{10F738B1-ED9D-447C-94A0-1B2321C4FF08}"/>
    <cellStyle name="Cálculo 3 2 8 14" xfId="6040" xr:uid="{AAD0838E-F279-4EEB-AE4A-9466A6AD770F}"/>
    <cellStyle name="Cálculo 3 2 8 15" xfId="781" xr:uid="{407AFCB4-9300-4832-A079-7F434073D4C0}"/>
    <cellStyle name="Cálculo 3 2 8 2" xfId="444" xr:uid="{00000000-0005-0000-0000-00003E000000}"/>
    <cellStyle name="Cálculo 3 2 8 2 10" xfId="5120" xr:uid="{9E7492DD-09FC-4E85-8E5A-6D06274CACF2}"/>
    <cellStyle name="Cálculo 3 2 8 2 11" xfId="5371" xr:uid="{F7431BB1-E127-4550-A766-35D3474571BE}"/>
    <cellStyle name="Cálculo 3 2 8 2 12" xfId="5840" xr:uid="{4FC31969-9665-486C-8FD6-95753D99007B}"/>
    <cellStyle name="Cálculo 3 2 8 2 13" xfId="6196" xr:uid="{8D7F7075-7A76-4FDD-A54C-F6ACB00EA25B}"/>
    <cellStyle name="Cálculo 3 2 8 2 14" xfId="1219" xr:uid="{D12D026D-0F77-4CA2-9A9D-C0784A35FCDA}"/>
    <cellStyle name="Cálculo 3 2 8 2 2" xfId="1682" xr:uid="{01AD6619-D3AA-452A-BCA3-0C34F5AA3034}"/>
    <cellStyle name="Cálculo 3 2 8 2 3" xfId="2170" xr:uid="{340588FF-A17F-4AA8-A52E-95B32F33BDA7}"/>
    <cellStyle name="Cálculo 3 2 8 2 4" xfId="2586" xr:uid="{77C3CE41-E2AF-4481-8156-73C48D79D4DE}"/>
    <cellStyle name="Cálculo 3 2 8 2 5" xfId="3056" xr:uid="{821048C9-A2AD-4155-93B5-036885E1B238}"/>
    <cellStyle name="Cálculo 3 2 8 2 6" xfId="3410" xr:uid="{CB5C7D92-593B-4ACE-A588-774D47F8C19F}"/>
    <cellStyle name="Cálculo 3 2 8 2 7" xfId="3884" xr:uid="{2F06540C-7724-48C3-9549-58EFD73FA9CF}"/>
    <cellStyle name="Cálculo 3 2 8 2 8" xfId="4342" xr:uid="{4BAC7C70-2B8C-410B-A624-CA21C2DDAB46}"/>
    <cellStyle name="Cálculo 3 2 8 2 9" xfId="4926" xr:uid="{36F4621B-4B30-4E78-94CA-2A19E9C04D3B}"/>
    <cellStyle name="Cálculo 3 2 8 3" xfId="600" xr:uid="{00000000-0005-0000-0000-00003F000000}"/>
    <cellStyle name="Cálculo 3 2 8 3 10" xfId="5247" xr:uid="{8F667D0E-39C1-4095-8047-A61884295F76}"/>
    <cellStyle name="Cálculo 3 2 8 3 11" xfId="5527" xr:uid="{BC2C6AEA-413B-4C96-9947-3631BB3D05CD}"/>
    <cellStyle name="Cálculo 3 2 8 3 12" xfId="5996" xr:uid="{C793BEE7-B867-4AF3-A37A-4C632BBEB8D1}"/>
    <cellStyle name="Cálculo 3 2 8 3 13" xfId="6352" xr:uid="{E40583B4-A01B-4C0B-B61F-D6ABEAA246B0}"/>
    <cellStyle name="Cálculo 3 2 8 3 14" xfId="1375" xr:uid="{072301CB-3955-47F1-851C-603419862639}"/>
    <cellStyle name="Cálculo 3 2 8 3 2" xfId="1838" xr:uid="{C9DE573E-6B9C-4B58-8891-DD17A4A98922}"/>
    <cellStyle name="Cálculo 3 2 8 3 3" xfId="2326" xr:uid="{3A578955-479A-43EC-B1D5-F64B6CC6269C}"/>
    <cellStyle name="Cálculo 3 2 8 3 4" xfId="2742" xr:uid="{0ED7002E-3D46-4566-AA68-A140A0EB0D15}"/>
    <cellStyle name="Cálculo 3 2 8 3 5" xfId="3212" xr:uid="{43EFEE07-717A-46E0-B965-FD2D85FCE7BD}"/>
    <cellStyle name="Cálculo 3 2 8 3 6" xfId="3566" xr:uid="{32E7E339-E87A-4C88-A202-E0DFE2770788}"/>
    <cellStyle name="Cálculo 3 2 8 3 7" xfId="4040" xr:uid="{B4FEDEA5-1C61-421F-8135-7BF3623B075C}"/>
    <cellStyle name="Cálculo 3 2 8 3 8" xfId="4498" xr:uid="{88ECD85E-082F-4BCB-8A14-4F35241E9E65}"/>
    <cellStyle name="Cálculo 3 2 8 3 9" xfId="2832" xr:uid="{01CBA343-3E31-4F8E-8476-E9A047479401}"/>
    <cellStyle name="Cálculo 3 2 8 4" xfId="1063" xr:uid="{222F4BAF-FF58-49F8-9B06-A1C9049C92CA}"/>
    <cellStyle name="Cálculo 3 2 8 5" xfId="1525" xr:uid="{75C23B03-6EEA-452D-BFA0-1E7970B63087}"/>
    <cellStyle name="Cálculo 3 2 8 6" xfId="2013" xr:uid="{36C85977-77A0-4712-B221-6C56F09FCE16}"/>
    <cellStyle name="Cálculo 3 2 8 7" xfId="2429" xr:uid="{69A635C0-B903-487D-BD7A-8F6C0C60B7A0}"/>
    <cellStyle name="Cálculo 3 2 8 8" xfId="2899" xr:uid="{3716D64C-267A-4490-BF76-EB948F4E2B7C}"/>
    <cellStyle name="Cálculo 3 2 8 9" xfId="3253" xr:uid="{A54CCD99-5913-4F98-A65E-B8238E7F6241}"/>
    <cellStyle name="Cálculo 3 2 9" xfId="312" xr:uid="{00000000-0005-0000-0000-000040000000}"/>
    <cellStyle name="Cálculo 3 2 9 10" xfId="3752" xr:uid="{E8BA7CFA-EB70-4A01-AA7D-A598C76C95B8}"/>
    <cellStyle name="Cálculo 3 2 9 11" xfId="4210" xr:uid="{4370C77C-B6CC-45F7-BF20-2806C8549332}"/>
    <cellStyle name="Cálculo 3 2 9 12" xfId="4730" xr:uid="{2566F091-9D28-4E7D-A146-FF10B5E1C343}"/>
    <cellStyle name="Cálculo 3 2 9 13" xfId="4803" xr:uid="{84EBFB50-9AA2-4EC6-AD65-95F66D48646A}"/>
    <cellStyle name="Cálculo 3 2 9 14" xfId="5709" xr:uid="{293ADBF9-DDA2-4816-997D-A292EAD628C5}"/>
    <cellStyle name="Cálculo 3 2 9 15" xfId="6065" xr:uid="{5BB4151C-52F5-434A-9E55-42EB40342205}"/>
    <cellStyle name="Cálculo 3 2 9 16" xfId="806" xr:uid="{589EBE9A-A8C4-460B-ABC8-3ABF48265754}"/>
    <cellStyle name="Cálculo 3 2 9 2" xfId="469" xr:uid="{00000000-0005-0000-0000-000041000000}"/>
    <cellStyle name="Cálculo 3 2 9 2 10" xfId="5142" xr:uid="{997C6132-C3A8-4FE1-864C-361D279D08E5}"/>
    <cellStyle name="Cálculo 3 2 9 2 11" xfId="5396" xr:uid="{C4FC5CEE-2F95-48A5-8EFB-99906A4D7DF9}"/>
    <cellStyle name="Cálculo 3 2 9 2 12" xfId="5865" xr:uid="{646C5BFA-6011-4DE6-BA4A-14E62E7F30DA}"/>
    <cellStyle name="Cálculo 3 2 9 2 13" xfId="6221" xr:uid="{9A078074-14F4-408F-90D1-84D39F814072}"/>
    <cellStyle name="Cálculo 3 2 9 2 14" xfId="1244" xr:uid="{D52D2432-A598-45B4-B319-4858380952B7}"/>
    <cellStyle name="Cálculo 3 2 9 2 2" xfId="1707" xr:uid="{6027AAB0-DDFB-48B0-8C0B-3716FD021570}"/>
    <cellStyle name="Cálculo 3 2 9 2 3" xfId="2195" xr:uid="{F1D887F5-8116-4850-B84A-D7102C335209}"/>
    <cellStyle name="Cálculo 3 2 9 2 4" xfId="2611" xr:uid="{81E7AA73-7471-483E-B9E3-BEFBA6B2833D}"/>
    <cellStyle name="Cálculo 3 2 9 2 5" xfId="3081" xr:uid="{EDEE9F07-8BCE-4A4F-B272-7896A4391860}"/>
    <cellStyle name="Cálculo 3 2 9 2 6" xfId="3435" xr:uid="{8588BADD-6F17-4FC5-9043-CE19016D2CBD}"/>
    <cellStyle name="Cálculo 3 2 9 2 7" xfId="3909" xr:uid="{A9C0543B-D89F-432B-B1EB-663D21D2B93C}"/>
    <cellStyle name="Cálculo 3 2 9 2 8" xfId="4367" xr:uid="{0C0CBF10-C03F-405A-94CC-746F9E079694}"/>
    <cellStyle name="Cálculo 3 2 9 2 9" xfId="4678" xr:uid="{4448FF61-FCFD-4F95-ACE1-D225F49A1C77}"/>
    <cellStyle name="Cálculo 3 2 9 3" xfId="625" xr:uid="{00000000-0005-0000-0000-000042000000}"/>
    <cellStyle name="Cálculo 3 2 9 3 10" xfId="5269" xr:uid="{7CC4A6C7-CBA3-42D4-A137-94A385D911B6}"/>
    <cellStyle name="Cálculo 3 2 9 3 11" xfId="5552" xr:uid="{33C2ECBD-26A3-4A41-A433-E9CEE3B5A1CC}"/>
    <cellStyle name="Cálculo 3 2 9 3 12" xfId="6021" xr:uid="{0288259C-CE98-4E62-8714-D3DF928D10B5}"/>
    <cellStyle name="Cálculo 3 2 9 3 13" xfId="6377" xr:uid="{719BF17C-704E-49F9-9E4A-73ACE70EE72B}"/>
    <cellStyle name="Cálculo 3 2 9 3 14" xfId="1400" xr:uid="{3CAFAF44-EB14-4069-83D8-15807405700C}"/>
    <cellStyle name="Cálculo 3 2 9 3 2" xfId="1863" xr:uid="{0249372B-33FC-4B14-BDCC-6BB3478EBA74}"/>
    <cellStyle name="Cálculo 3 2 9 3 3" xfId="2351" xr:uid="{9623EF3C-52AC-4FE9-A6A7-8A3C65B34DF2}"/>
    <cellStyle name="Cálculo 3 2 9 3 4" xfId="2767" xr:uid="{13ECB349-BB0B-4431-9CF3-BC40D773C071}"/>
    <cellStyle name="Cálculo 3 2 9 3 5" xfId="3237" xr:uid="{628AC708-6FA5-4F8B-9E46-BDDD55792300}"/>
    <cellStyle name="Cálculo 3 2 9 3 6" xfId="3591" xr:uid="{D3DA2589-F103-404E-9754-FE72DD7CB0D3}"/>
    <cellStyle name="Cálculo 3 2 9 3 7" xfId="4065" xr:uid="{F0BF9E67-1573-493C-8953-7981E8FF20F0}"/>
    <cellStyle name="Cálculo 3 2 9 3 8" xfId="4523" xr:uid="{22A2ECBE-566E-4D1E-ACDB-D15EDDB6379A}"/>
    <cellStyle name="Cálculo 3 2 9 3 9" xfId="4952" xr:uid="{D79D9E9A-FA8C-4229-BBA6-4B46596E83E1}"/>
    <cellStyle name="Cálculo 3 2 9 4" xfId="1088" xr:uid="{01106050-4383-4465-9D79-EF382003C7F5}"/>
    <cellStyle name="Cálculo 3 2 9 5" xfId="1550" xr:uid="{FA9C2B6C-B255-47AF-B9A5-A62CCAC46FC1}"/>
    <cellStyle name="Cálculo 3 2 9 6" xfId="2038" xr:uid="{297D225B-1A80-412E-90F6-B4845FD85DEB}"/>
    <cellStyle name="Cálculo 3 2 9 7" xfId="2454" xr:uid="{929338E2-2955-444F-99A2-97ED0BBA140E}"/>
    <cellStyle name="Cálculo 3 2 9 8" xfId="2924" xr:uid="{8BF181FA-4BCB-43CB-BFE8-453FB8506CBC}"/>
    <cellStyle name="Cálculo 3 2 9 9" xfId="3278" xr:uid="{85E5A949-621E-4824-8B0E-0B134C7486F2}"/>
    <cellStyle name="Cálculo 3 3" xfId="169" xr:uid="{00000000-0005-0000-0000-000043000000}"/>
    <cellStyle name="Cálculo 3 3 10" xfId="309" xr:uid="{00000000-0005-0000-0000-000044000000}"/>
    <cellStyle name="Cálculo 3 3 10 10" xfId="3749" xr:uid="{D344CC7F-9E5D-45B4-80A6-0A6320E91ADA}"/>
    <cellStyle name="Cálculo 3 3 10 11" xfId="4207" xr:uid="{AE88E40D-CDD7-4BD7-8C02-D554E2DCE259}"/>
    <cellStyle name="Cálculo 3 3 10 12" xfId="4743" xr:uid="{28D586D1-3883-4AA0-868F-2318C9897CDD}"/>
    <cellStyle name="Cálculo 3 3 10 13" xfId="4757" xr:uid="{4A71BC24-73C6-4CA2-B4F6-648F707DA307}"/>
    <cellStyle name="Cálculo 3 3 10 14" xfId="5706" xr:uid="{086D4E0E-48A4-43B4-BBF7-8CEE000A8C0C}"/>
    <cellStyle name="Cálculo 3 3 10 15" xfId="6062" xr:uid="{1C0462E2-059D-4DAD-AB23-AF89E82D0CCA}"/>
    <cellStyle name="Cálculo 3 3 10 16" xfId="803" xr:uid="{36E5EB0F-11A4-45FF-A436-6781625AFA80}"/>
    <cellStyle name="Cálculo 3 3 10 2" xfId="466" xr:uid="{00000000-0005-0000-0000-000045000000}"/>
    <cellStyle name="Cálculo 3 3 10 2 10" xfId="5139" xr:uid="{87EFAE39-51D8-4922-9C42-C4DD595F47A3}"/>
    <cellStyle name="Cálculo 3 3 10 2 11" xfId="5393" xr:uid="{1EEA833D-4742-426C-9293-E05A37BC3192}"/>
    <cellStyle name="Cálculo 3 3 10 2 12" xfId="5862" xr:uid="{EE8D840D-4B29-479B-B307-F966E18625A5}"/>
    <cellStyle name="Cálculo 3 3 10 2 13" xfId="6218" xr:uid="{7D6306BC-5C5D-4C3F-A885-E09C9D88A49E}"/>
    <cellStyle name="Cálculo 3 3 10 2 14" xfId="1241" xr:uid="{B9892FC4-EB78-4B7E-ABF4-800529107488}"/>
    <cellStyle name="Cálculo 3 3 10 2 2" xfId="1704" xr:uid="{0F361466-52E7-4A2D-AF94-98271B0D256D}"/>
    <cellStyle name="Cálculo 3 3 10 2 3" xfId="2192" xr:uid="{76D9A9B1-3F60-4394-A287-0B63EDED2167}"/>
    <cellStyle name="Cálculo 3 3 10 2 4" xfId="2608" xr:uid="{0FFD5478-ACEE-4D06-A039-B33E22053B2F}"/>
    <cellStyle name="Cálculo 3 3 10 2 5" xfId="3078" xr:uid="{3E51171F-6DA9-4DBF-A39C-299BA54BEA32}"/>
    <cellStyle name="Cálculo 3 3 10 2 6" xfId="3432" xr:uid="{7C00B1AC-FF02-43DE-87E5-8BA568EA1523}"/>
    <cellStyle name="Cálculo 3 3 10 2 7" xfId="3906" xr:uid="{F3E1F7F1-DD46-49F7-915C-558C8EFB0E31}"/>
    <cellStyle name="Cálculo 3 3 10 2 8" xfId="4364" xr:uid="{013A631C-38A2-4D47-B486-832317C227C0}"/>
    <cellStyle name="Cálculo 3 3 10 2 9" xfId="4694" xr:uid="{2C59D46B-9795-4BB1-9B04-0692F537E716}"/>
    <cellStyle name="Cálculo 3 3 10 3" xfId="622" xr:uid="{00000000-0005-0000-0000-000046000000}"/>
    <cellStyle name="Cálculo 3 3 10 3 10" xfId="5266" xr:uid="{E2EC520D-F001-41DF-A966-A4E7ED35E602}"/>
    <cellStyle name="Cálculo 3 3 10 3 11" xfId="5549" xr:uid="{2567AFF0-F2B1-4F90-84F5-78A5403324C7}"/>
    <cellStyle name="Cálculo 3 3 10 3 12" xfId="6018" xr:uid="{8164C52C-5D67-4037-AFD1-1726C60D6771}"/>
    <cellStyle name="Cálculo 3 3 10 3 13" xfId="6374" xr:uid="{3BF70141-162B-46AE-A987-E8B3BDB127B4}"/>
    <cellStyle name="Cálculo 3 3 10 3 14" xfId="1397" xr:uid="{F530DF8A-1BC5-4B4E-A6AD-4EA6C905F152}"/>
    <cellStyle name="Cálculo 3 3 10 3 2" xfId="1860" xr:uid="{90CD0FDC-3B7D-45C6-80A8-F94B585491C8}"/>
    <cellStyle name="Cálculo 3 3 10 3 3" xfId="2348" xr:uid="{6C413891-B0C9-4C53-8D6C-6126B3A4DC5D}"/>
    <cellStyle name="Cálculo 3 3 10 3 4" xfId="2764" xr:uid="{C68946DF-E5DF-4B5F-A876-759563B39591}"/>
    <cellStyle name="Cálculo 3 3 10 3 5" xfId="3234" xr:uid="{42DCD406-18E6-48AD-8186-98361E64C04F}"/>
    <cellStyle name="Cálculo 3 3 10 3 6" xfId="3588" xr:uid="{036E5872-B10E-4F40-A568-493E79BF7028}"/>
    <cellStyle name="Cálculo 3 3 10 3 7" xfId="4062" xr:uid="{14A473C0-75E8-433D-9760-27036B00B13D}"/>
    <cellStyle name="Cálculo 3 3 10 3 8" xfId="4520" xr:uid="{CACB0DE0-66CD-427F-9401-8309D3FB5DEC}"/>
    <cellStyle name="Cálculo 3 3 10 3 9" xfId="4949" xr:uid="{BE1E0401-D637-4680-A4A3-9F9A91566566}"/>
    <cellStyle name="Cálculo 3 3 10 4" xfId="1085" xr:uid="{EBC3CC69-9013-4237-87D0-718F85FAB4F0}"/>
    <cellStyle name="Cálculo 3 3 10 5" xfId="1547" xr:uid="{46C08B41-6B56-448A-A122-4C9D5C41ACAB}"/>
    <cellStyle name="Cálculo 3 3 10 6" xfId="2035" xr:uid="{F42DED3C-6000-485A-9FEA-84807A58342E}"/>
    <cellStyle name="Cálculo 3 3 10 7" xfId="2451" xr:uid="{1DB082EA-8F53-4951-A1E7-48D9CAF5676F}"/>
    <cellStyle name="Cálculo 3 3 10 8" xfId="2921" xr:uid="{8DDC3FA2-B874-40DC-9185-C697E23B43B2}"/>
    <cellStyle name="Cálculo 3 3 10 9" xfId="3275" xr:uid="{83E4E096-2669-4451-BE92-5100536C826C}"/>
    <cellStyle name="Cálculo 3 3 11" xfId="326" xr:uid="{00000000-0005-0000-0000-000047000000}"/>
    <cellStyle name="Cálculo 3 3 11 10" xfId="5025" xr:uid="{ACA0B854-84C5-4B91-9CF9-FC204238FA95}"/>
    <cellStyle name="Cálculo 3 3 11 11" xfId="4894" xr:uid="{46AD0628-DD44-4828-8C8F-1AE508A08E1F}"/>
    <cellStyle name="Cálculo 3 3 11 12" xfId="5722" xr:uid="{3ED479E6-DB2C-45F9-A01B-7EEAB4A0CF93}"/>
    <cellStyle name="Cálculo 3 3 11 13" xfId="6078" xr:uid="{106CEF76-9D7E-49B7-A4D2-63F1731F19D9}"/>
    <cellStyle name="Cálculo 3 3 11 14" xfId="1101" xr:uid="{CE7EF2FF-41FC-42BB-AFFF-CFCBB7228423}"/>
    <cellStyle name="Cálculo 3 3 11 2" xfId="1564" xr:uid="{A0A5840D-0FE5-4582-B773-3B62340E6546}"/>
    <cellStyle name="Cálculo 3 3 11 3" xfId="2052" xr:uid="{7460BC3D-ED46-43B3-BA7D-44BE24A046E4}"/>
    <cellStyle name="Cálculo 3 3 11 4" xfId="2468" xr:uid="{B921B6BD-04AF-4356-8616-74B45CA3B4F4}"/>
    <cellStyle name="Cálculo 3 3 11 5" xfId="2938" xr:uid="{491AFDBD-F3C3-424B-BB3B-C0B1FD2A2A23}"/>
    <cellStyle name="Cálculo 3 3 11 6" xfId="3292" xr:uid="{30957292-E1DC-4B28-940E-15563706657D}"/>
    <cellStyle name="Cálculo 3 3 11 7" xfId="3766" xr:uid="{F749AA85-B51A-4F5C-8696-D976BF12CEEC}"/>
    <cellStyle name="Cálculo 3 3 11 8" xfId="4224" xr:uid="{454AF58A-0337-418E-B850-D7448E86B8D3}"/>
    <cellStyle name="Cálculo 3 3 11 9" xfId="4925" xr:uid="{9DC3038F-5618-4CA1-92E2-222F96912653}"/>
    <cellStyle name="Cálculo 3 3 12" xfId="482" xr:uid="{00000000-0005-0000-0000-000048000000}"/>
    <cellStyle name="Cálculo 3 3 12 10" xfId="5152" xr:uid="{AD941B3F-38F4-44F4-95DB-DA5B999207A0}"/>
    <cellStyle name="Cálculo 3 3 12 11" xfId="5409" xr:uid="{A632EAA1-ACFE-4B1A-8785-551259181A2C}"/>
    <cellStyle name="Cálculo 3 3 12 12" xfId="5878" xr:uid="{09340311-6722-4F54-ADF2-7F2B269BA34C}"/>
    <cellStyle name="Cálculo 3 3 12 13" xfId="6234" xr:uid="{8FE73ABF-F36F-4BF5-8FF7-2B4F699374B0}"/>
    <cellStyle name="Cálculo 3 3 12 14" xfId="1257" xr:uid="{94B67C03-7F13-49F8-AB59-7D97FC914B8A}"/>
    <cellStyle name="Cálculo 3 3 12 2" xfId="1720" xr:uid="{C19BF4FC-3667-41AB-9290-52B9DC34F247}"/>
    <cellStyle name="Cálculo 3 3 12 3" xfId="2208" xr:uid="{6C78B38F-7184-4AF6-B445-6C3005193A7B}"/>
    <cellStyle name="Cálculo 3 3 12 4" xfId="2624" xr:uid="{99BAEBA6-0BDC-4E69-AD38-7C3C8B62B00C}"/>
    <cellStyle name="Cálculo 3 3 12 5" xfId="3094" xr:uid="{37B8EC76-1840-4BBB-BF11-6B703602C097}"/>
    <cellStyle name="Cálculo 3 3 12 6" xfId="3448" xr:uid="{0EF5766F-2453-4620-B330-CE357ECA8C61}"/>
    <cellStyle name="Cálculo 3 3 12 7" xfId="3922" xr:uid="{160D5160-9456-4331-BFD7-AB14EC993D4B}"/>
    <cellStyle name="Cálculo 3 3 12 8" xfId="4380" xr:uid="{71E9B100-9505-443F-8BA1-EC8CE80930AD}"/>
    <cellStyle name="Cálculo 3 3 12 9" xfId="4628" xr:uid="{71AEB954-6DE6-4CCC-9385-20E256171549}"/>
    <cellStyle name="Cálculo 3 3 13" xfId="821" xr:uid="{7CE205A0-8C2E-4C14-B166-19DB45B91A67}"/>
    <cellStyle name="Cálculo 3 3 14" xfId="817" xr:uid="{D96231A8-EB38-487F-B057-73E153CD6644}"/>
    <cellStyle name="Cálculo 3 3 15" xfId="876" xr:uid="{DB70B5E7-4FA4-4E61-B8DE-FC7E695B2D88}"/>
    <cellStyle name="Cálculo 3 3 16" xfId="953" xr:uid="{3605BA44-79F5-423B-9846-8F9519593B83}"/>
    <cellStyle name="Cálculo 3 3 17" xfId="4703" xr:uid="{F5552737-8DE6-4C8F-96F2-E7E4E146FE50}"/>
    <cellStyle name="Cálculo 3 3 18" xfId="4985" xr:uid="{FEF41E93-55D3-473A-AB5B-777493176BB3}"/>
    <cellStyle name="Cálculo 3 3 19" xfId="5640" xr:uid="{D82EFF3A-04F5-4A6C-B217-44D2AE6CE7B8}"/>
    <cellStyle name="Cálculo 3 3 2" xfId="188" xr:uid="{00000000-0005-0000-0000-000049000000}"/>
    <cellStyle name="Cálculo 3 3 2 10" xfId="4086" xr:uid="{0EA5F47F-4974-4015-991D-A21FE169E581}"/>
    <cellStyle name="Cálculo 3 3 2 11" xfId="4729" xr:uid="{E80B7BD4-6138-4E1D-94E3-1E4497987EEC}"/>
    <cellStyle name="Cálculo 3 3 2 12" xfId="4993" xr:uid="{5B1BCC9A-F51C-4180-B8BC-B79F1867C713}"/>
    <cellStyle name="Cálculo 3 3 2 13" xfId="5694" xr:uid="{C64EB9DC-CF0B-4B02-9B25-875E81A13B3A}"/>
    <cellStyle name="Cálculo 3 3 2 14" xfId="682" xr:uid="{D497A5B1-EF93-4C29-8900-B23E0D2C05F0}"/>
    <cellStyle name="Cálculo 3 3 2 2" xfId="345" xr:uid="{00000000-0005-0000-0000-00004A000000}"/>
    <cellStyle name="Cálculo 3 3 2 2 10" xfId="5039" xr:uid="{903F1A3C-A04E-4E35-916A-ECB35700D15A}"/>
    <cellStyle name="Cálculo 3 3 2 2 11" xfId="4863" xr:uid="{9A4E6D44-0C2D-4E9C-86B1-F7BDD3244C2C}"/>
    <cellStyle name="Cálculo 3 3 2 2 12" xfId="5741" xr:uid="{C7040817-F0EA-45C4-A34B-250C3387A433}"/>
    <cellStyle name="Cálculo 3 3 2 2 13" xfId="6097" xr:uid="{F9D36BF7-6FB2-48B0-8ECA-8FBDF298293D}"/>
    <cellStyle name="Cálculo 3 3 2 2 14" xfId="1120" xr:uid="{FDBCB3F1-5F97-462E-9DA3-DCDBF3953E45}"/>
    <cellStyle name="Cálculo 3 3 2 2 2" xfId="1583" xr:uid="{2E252255-1999-46B1-9C8F-A308D5673CCE}"/>
    <cellStyle name="Cálculo 3 3 2 2 3" xfId="2071" xr:uid="{B687C807-0638-408D-A089-3108251F16D3}"/>
    <cellStyle name="Cálculo 3 3 2 2 4" xfId="2487" xr:uid="{2A06E55C-ABB0-482A-AE14-0C8718808C11}"/>
    <cellStyle name="Cálculo 3 3 2 2 5" xfId="2957" xr:uid="{B851F003-E11C-4F96-A4E9-C1E7D59B0C27}"/>
    <cellStyle name="Cálculo 3 3 2 2 6" xfId="3311" xr:uid="{3A260262-9684-44F6-98EB-297C8229EBD0}"/>
    <cellStyle name="Cálculo 3 3 2 2 7" xfId="3785" xr:uid="{AB6BE894-9A68-40F5-9607-987F8A293170}"/>
    <cellStyle name="Cálculo 3 3 2 2 8" xfId="4243" xr:uid="{CAB4FF52-F68D-4D84-9DC6-11F52637EDC9}"/>
    <cellStyle name="Cálculo 3 3 2 2 9" xfId="4706" xr:uid="{FCBB0C85-3143-4228-B838-074743693716}"/>
    <cellStyle name="Cálculo 3 3 2 3" xfId="501" xr:uid="{00000000-0005-0000-0000-00004B000000}"/>
    <cellStyle name="Cálculo 3 3 2 3 10" xfId="5166" xr:uid="{BE01098D-19D9-4A73-A9F8-C2E83856D2D1}"/>
    <cellStyle name="Cálculo 3 3 2 3 11" xfId="5428" xr:uid="{7F12D265-2A6B-4BD6-A83B-AE1FBE7431C4}"/>
    <cellStyle name="Cálculo 3 3 2 3 12" xfId="5897" xr:uid="{E0A00048-CBDB-4A6A-BE4C-7A73332429EF}"/>
    <cellStyle name="Cálculo 3 3 2 3 13" xfId="6253" xr:uid="{1590415C-3289-4872-A723-83FEAD0E467D}"/>
    <cellStyle name="Cálculo 3 3 2 3 14" xfId="1276" xr:uid="{E7B72384-978D-48CF-B299-8F3D0383350C}"/>
    <cellStyle name="Cálculo 3 3 2 3 2" xfId="1739" xr:uid="{30B91187-A888-45C2-8F30-E386FEC263E5}"/>
    <cellStyle name="Cálculo 3 3 2 3 3" xfId="2227" xr:uid="{3C1F2DDD-49DD-4DB3-BB66-C901A47D2B8D}"/>
    <cellStyle name="Cálculo 3 3 2 3 4" xfId="2643" xr:uid="{2FDFE5F3-19B4-4784-99D3-017F38A28D9E}"/>
    <cellStyle name="Cálculo 3 3 2 3 5" xfId="3113" xr:uid="{17D12513-F5FE-435C-8746-800670636017}"/>
    <cellStyle name="Cálculo 3 3 2 3 6" xfId="3467" xr:uid="{0E7B2228-5C13-4FCF-9C19-1C347804C426}"/>
    <cellStyle name="Cálculo 3 3 2 3 7" xfId="3941" xr:uid="{6E473134-A72E-4224-8691-1A60AFCD14DD}"/>
    <cellStyle name="Cálculo 3 3 2 3 8" xfId="4399" xr:uid="{6257F750-2ED2-4396-AAAE-B18BC3C93432}"/>
    <cellStyle name="Cálculo 3 3 2 3 9" xfId="914" xr:uid="{E30A46F1-03E5-4DE0-93ED-0BC4EAB2B6D2}"/>
    <cellStyle name="Cálculo 3 3 2 4" xfId="965" xr:uid="{9C2C7351-CBFC-4230-95B4-D67A96CC8FB6}"/>
    <cellStyle name="Cálculo 3 3 2 5" xfId="1426" xr:uid="{C349ABDB-79F0-4A54-8C1E-0997C8B3DE53}"/>
    <cellStyle name="Cálculo 3 3 2 6" xfId="1914" xr:uid="{DAEF6AA3-493A-4170-B55A-E36BBF3144F1}"/>
    <cellStyle name="Cálculo 3 3 2 7" xfId="835" xr:uid="{05542CCA-ACEB-41E4-AB4D-E84717CA12AD}"/>
    <cellStyle name="Cálculo 3 3 2 8" xfId="1947" xr:uid="{6E07BF0B-5F4A-4329-9D5A-A84985065143}"/>
    <cellStyle name="Cálculo 3 3 2 9" xfId="3628" xr:uid="{334CCD67-63F3-4D23-A1BF-C837F75FF6D1}"/>
    <cellStyle name="Cálculo 3 3 3" xfId="204" xr:uid="{00000000-0005-0000-0000-00004C000000}"/>
    <cellStyle name="Cálculo 3 3 3 10" xfId="4102" xr:uid="{48BA765A-4A08-4AF8-94E0-5B159721B630}"/>
    <cellStyle name="Cálculo 3 3 3 11" xfId="4927" xr:uid="{9DE1D776-B38C-4849-949D-A8D4E10A2E10}"/>
    <cellStyle name="Cálculo 3 3 3 12" xfId="904" xr:uid="{B59669C9-0222-41BA-8757-EE4E6A7B8620}"/>
    <cellStyle name="Cálculo 3 3 3 13" xfId="5620" xr:uid="{EA996D0C-42D0-41A4-8AE1-FF3B01B3AE7D}"/>
    <cellStyle name="Cálculo 3 3 3 14" xfId="698" xr:uid="{9576B184-C002-4C99-9BD7-735C430A4C9C}"/>
    <cellStyle name="Cálculo 3 3 3 2" xfId="361" xr:uid="{00000000-0005-0000-0000-00004D000000}"/>
    <cellStyle name="Cálculo 3 3 3 2 10" xfId="5052" xr:uid="{76917225-F31E-44D1-A503-1D125ECE6A88}"/>
    <cellStyle name="Cálculo 3 3 3 2 11" xfId="5288" xr:uid="{9D4526D7-C11A-4524-998B-3902DF689948}"/>
    <cellStyle name="Cálculo 3 3 3 2 12" xfId="5757" xr:uid="{A1F9D1FF-05C9-42F7-880A-38F1C6697C23}"/>
    <cellStyle name="Cálculo 3 3 3 2 13" xfId="6113" xr:uid="{A7D245C1-1CE3-4E3F-8CB0-05B71197A56E}"/>
    <cellStyle name="Cálculo 3 3 3 2 14" xfId="1136" xr:uid="{FCD8266C-B820-4F6E-8F89-8254DD45183C}"/>
    <cellStyle name="Cálculo 3 3 3 2 2" xfId="1599" xr:uid="{839212CF-1806-40A4-B11F-9488205F1F12}"/>
    <cellStyle name="Cálculo 3 3 3 2 3" xfId="2087" xr:uid="{228F7E70-F5FB-464A-B884-5C1070DC728F}"/>
    <cellStyle name="Cálculo 3 3 3 2 4" xfId="2503" xr:uid="{107C8F98-31EC-47E7-9BEA-D633C60AF85E}"/>
    <cellStyle name="Cálculo 3 3 3 2 5" xfId="2973" xr:uid="{7FC185C6-BFF6-42EB-A7C2-81DE59C1D259}"/>
    <cellStyle name="Cálculo 3 3 3 2 6" xfId="3327" xr:uid="{369298B7-6C28-410C-9CBA-389B374B7DE5}"/>
    <cellStyle name="Cálculo 3 3 3 2 7" xfId="3801" xr:uid="{4496C373-6030-464F-8266-3344006BC9CB}"/>
    <cellStyle name="Cálculo 3 3 3 2 8" xfId="4259" xr:uid="{735F9C68-EC31-4B53-BDF9-A74FFFF7011D}"/>
    <cellStyle name="Cálculo 3 3 3 2 9" xfId="4645" xr:uid="{C332DE75-9340-4FCD-84E9-A1C1F2FB252C}"/>
    <cellStyle name="Cálculo 3 3 3 3" xfId="517" xr:uid="{00000000-0005-0000-0000-00004E000000}"/>
    <cellStyle name="Cálculo 3 3 3 3 10" xfId="5179" xr:uid="{C0505570-2AC0-4509-9C74-7D6C54B3F4A1}"/>
    <cellStyle name="Cálculo 3 3 3 3 11" xfId="5444" xr:uid="{65273560-6635-43B2-80CF-5EB15730C624}"/>
    <cellStyle name="Cálculo 3 3 3 3 12" xfId="5913" xr:uid="{B2B87830-18BD-4C67-BA27-07384CF1F2C7}"/>
    <cellStyle name="Cálculo 3 3 3 3 13" xfId="6269" xr:uid="{E59796D7-C6DC-459A-9E69-2A184902CA8D}"/>
    <cellStyle name="Cálculo 3 3 3 3 14" xfId="1292" xr:uid="{1FC05502-1487-4695-80BF-596F3987CD75}"/>
    <cellStyle name="Cálculo 3 3 3 3 2" xfId="1755" xr:uid="{D8051083-44E6-45D3-A6F9-7FFC4714C056}"/>
    <cellStyle name="Cálculo 3 3 3 3 3" xfId="2243" xr:uid="{1AB49B1F-CDE9-4B3C-9B44-47EEF702BD95}"/>
    <cellStyle name="Cálculo 3 3 3 3 4" xfId="2659" xr:uid="{ED208846-80F2-4B82-94D4-008E0B7E3972}"/>
    <cellStyle name="Cálculo 3 3 3 3 5" xfId="3129" xr:uid="{7E4A117B-D26B-44FA-B85B-AA2CBA240104}"/>
    <cellStyle name="Cálculo 3 3 3 3 6" xfId="3483" xr:uid="{AC9779AC-5882-4CE4-9613-4D738251F15E}"/>
    <cellStyle name="Cálculo 3 3 3 3 7" xfId="3957" xr:uid="{4F9D7532-9204-447E-8A8D-6F9145E4D25E}"/>
    <cellStyle name="Cálculo 3 3 3 3 8" xfId="4415" xr:uid="{7FDEFA3A-F849-4747-BDC9-0A561E258A01}"/>
    <cellStyle name="Cálculo 3 3 3 3 9" xfId="2856" xr:uid="{9515CCB6-3B7B-4049-B5D5-80926F6C42DD}"/>
    <cellStyle name="Cálculo 3 3 3 4" xfId="981" xr:uid="{226BCC27-1827-416B-AD2B-5AC474AC72A7}"/>
    <cellStyle name="Cálculo 3 3 3 5" xfId="1442" xr:uid="{70509F02-AAF6-4BF7-9431-5D8A6EE69E33}"/>
    <cellStyle name="Cálculo 3 3 3 6" xfId="1930" xr:uid="{76032045-9DF3-49AD-BC45-496521438884}"/>
    <cellStyle name="Cálculo 3 3 3 7" xfId="856" xr:uid="{EE6F69E8-F3C9-4979-8113-9280EB3BB33B}"/>
    <cellStyle name="Cálculo 3 3 3 8" xfId="2852" xr:uid="{B6354CAE-687C-41EB-960D-016614771459}"/>
    <cellStyle name="Cálculo 3 3 3 9" xfId="3644" xr:uid="{28A028E1-5B87-472F-9C10-BB981B00B5BC}"/>
    <cellStyle name="Cálculo 3 3 4" xfId="220" xr:uid="{00000000-0005-0000-0000-00004F000000}"/>
    <cellStyle name="Cálculo 3 3 4 10" xfId="4118" xr:uid="{414529A7-C037-4DB3-A0E2-A737E12AA9C0}"/>
    <cellStyle name="Cálculo 3 3 4 11" xfId="4725" xr:uid="{BEB6C6FD-1AE2-44BA-A713-AB25AED37F9D}"/>
    <cellStyle name="Cálculo 3 3 4 12" xfId="4719" xr:uid="{F1A52303-0D2A-40FE-BB80-AB5A643E4332}"/>
    <cellStyle name="Cálculo 3 3 4 13" xfId="5604" xr:uid="{61A3F255-5BEC-469F-B32C-747DC15FF0BA}"/>
    <cellStyle name="Cálculo 3 3 4 14" xfId="714" xr:uid="{E76200B3-C31B-4608-839A-767450E824B0}"/>
    <cellStyle name="Cálculo 3 3 4 2" xfId="377" xr:uid="{00000000-0005-0000-0000-000050000000}"/>
    <cellStyle name="Cálculo 3 3 4 2 10" xfId="5065" xr:uid="{FC07990C-5D0B-4F04-A5ED-0EBCCF063A53}"/>
    <cellStyle name="Cálculo 3 3 4 2 11" xfId="5304" xr:uid="{320C749B-67D4-41ED-B98D-549813CC6CDD}"/>
    <cellStyle name="Cálculo 3 3 4 2 12" xfId="5773" xr:uid="{B61AC51D-D2C2-4EC2-9F1B-8E62228EE66F}"/>
    <cellStyle name="Cálculo 3 3 4 2 13" xfId="6129" xr:uid="{1240FE14-3152-48F3-85A0-925A39A80A81}"/>
    <cellStyle name="Cálculo 3 3 4 2 14" xfId="1152" xr:uid="{2087138E-B441-48EA-A1B0-6CAECE236B75}"/>
    <cellStyle name="Cálculo 3 3 4 2 2" xfId="1615" xr:uid="{005A0DFE-542C-4C66-AA94-4112FF3FEB08}"/>
    <cellStyle name="Cálculo 3 3 4 2 3" xfId="2103" xr:uid="{12FC7E8A-E8AD-48B8-AC68-D416F7BCFD38}"/>
    <cellStyle name="Cálculo 3 3 4 2 4" xfId="2519" xr:uid="{742E12F5-0DE2-454F-BC14-7AFC26191371}"/>
    <cellStyle name="Cálculo 3 3 4 2 5" xfId="2989" xr:uid="{B50276E9-FECA-4C52-B797-25B3FBC61AA1}"/>
    <cellStyle name="Cálculo 3 3 4 2 6" xfId="3343" xr:uid="{765C4EFA-14F3-40CB-AC43-C766FFCF0AA2}"/>
    <cellStyle name="Cálculo 3 3 4 2 7" xfId="3817" xr:uid="{FAB9188E-6348-4EED-B0B3-1F6BD188E769}"/>
    <cellStyle name="Cálculo 3 3 4 2 8" xfId="4275" xr:uid="{7E35EEC0-D68D-4E93-AF46-9CCD88F09EA0}"/>
    <cellStyle name="Cálculo 3 3 4 2 9" xfId="4835" xr:uid="{FAE2A8F2-DCDD-4F99-A729-BC68375D5DCA}"/>
    <cellStyle name="Cálculo 3 3 4 3" xfId="533" xr:uid="{00000000-0005-0000-0000-000051000000}"/>
    <cellStyle name="Cálculo 3 3 4 3 10" xfId="5192" xr:uid="{AA079891-81AC-4157-BBE1-677710E0F74D}"/>
    <cellStyle name="Cálculo 3 3 4 3 11" xfId="5460" xr:uid="{6DCC43BD-E73C-4803-897C-4189A4036252}"/>
    <cellStyle name="Cálculo 3 3 4 3 12" xfId="5929" xr:uid="{BE4D836D-1EF7-4C02-8CEF-8FCD916A925D}"/>
    <cellStyle name="Cálculo 3 3 4 3 13" xfId="6285" xr:uid="{2DA5E77D-FD08-47F1-99F2-6A3F51DCBBD8}"/>
    <cellStyle name="Cálculo 3 3 4 3 14" xfId="1308" xr:uid="{3AEA39DD-7BA7-48B1-8CEF-1EAEC75159A0}"/>
    <cellStyle name="Cálculo 3 3 4 3 2" xfId="1771" xr:uid="{71458D7C-91BC-45F1-9FC7-6EBEA01965DC}"/>
    <cellStyle name="Cálculo 3 3 4 3 3" xfId="2259" xr:uid="{BDBA77BA-6FB8-494C-BA71-344FCB9FA99F}"/>
    <cellStyle name="Cálculo 3 3 4 3 4" xfId="2675" xr:uid="{3C613179-DAC2-41B5-8C0E-8256CB13CD61}"/>
    <cellStyle name="Cálculo 3 3 4 3 5" xfId="3145" xr:uid="{70707A34-1533-4689-BB71-308F6EC7AA9C}"/>
    <cellStyle name="Cálculo 3 3 4 3 6" xfId="3499" xr:uid="{7C9E8171-66D1-4906-B7FF-7B15278B9C1C}"/>
    <cellStyle name="Cálculo 3 3 4 3 7" xfId="3973" xr:uid="{FCB4ED64-AA42-41B5-81CB-CD3D3D3B876E}"/>
    <cellStyle name="Cálculo 3 3 4 3 8" xfId="4431" xr:uid="{1FB94B47-FF95-4B6C-99F9-38E8DAF0DD96}"/>
    <cellStyle name="Cálculo 3 3 4 3 9" xfId="4596" xr:uid="{EBDDDBC3-FCCE-42D0-B623-0A75E0D80223}"/>
    <cellStyle name="Cálculo 3 3 4 4" xfId="997" xr:uid="{02054DBE-F01A-4CAE-93FB-A3FDF8BB58F3}"/>
    <cellStyle name="Cálculo 3 3 4 5" xfId="1458" xr:uid="{7F2ECB06-4C95-4F73-B538-2E9027340AA8}"/>
    <cellStyle name="Cálculo 3 3 4 6" xfId="1946" xr:uid="{2E9506CF-200F-453E-8BDD-6837DE801025}"/>
    <cellStyle name="Cálculo 3 3 4 7" xfId="2362" xr:uid="{B1F007DC-82E2-49F7-B748-0CA6D2BFB221}"/>
    <cellStyle name="Cálculo 3 3 4 8" xfId="1899" xr:uid="{49F8F113-8EB7-49C9-B5E0-4C5A485CB066}"/>
    <cellStyle name="Cálculo 3 3 4 9" xfId="3660" xr:uid="{DC032BCA-B63D-4023-8B94-976419B780E8}"/>
    <cellStyle name="Cálculo 3 3 5" xfId="236" xr:uid="{00000000-0005-0000-0000-000052000000}"/>
    <cellStyle name="Cálculo 3 3 5 10" xfId="4134" xr:uid="{00A4FEC8-532A-47C7-B8F0-B644671AE7EF}"/>
    <cellStyle name="Cálculo 3 3 5 11" xfId="4649" xr:uid="{009958D9-4974-4F96-904C-E15E6AEA0A33}"/>
    <cellStyle name="Cálculo 3 3 5 12" xfId="4623" xr:uid="{1DD65401-7BC0-4170-8361-30219964720A}"/>
    <cellStyle name="Cálculo 3 3 5 13" xfId="5653" xr:uid="{F293997A-3E45-41F5-9187-50F9A18E6DE6}"/>
    <cellStyle name="Cálculo 3 3 5 14" xfId="730" xr:uid="{9E513D34-18CC-4CBD-84C4-E56D15740627}"/>
    <cellStyle name="Cálculo 3 3 5 2" xfId="393" xr:uid="{00000000-0005-0000-0000-000053000000}"/>
    <cellStyle name="Cálculo 3 3 5 2 10" xfId="5078" xr:uid="{85D5A0A4-EDBA-4EFA-B287-FF9A0F80FC8B}"/>
    <cellStyle name="Cálculo 3 3 5 2 11" xfId="5320" xr:uid="{6597FFE6-C352-48C3-8C5E-B1D49DFE4A00}"/>
    <cellStyle name="Cálculo 3 3 5 2 12" xfId="5789" xr:uid="{98081E7B-6A7B-459B-AF1A-9B77C120EA00}"/>
    <cellStyle name="Cálculo 3 3 5 2 13" xfId="6145" xr:uid="{3A4EC7FC-AAB0-42FE-91CB-A318DB42D610}"/>
    <cellStyle name="Cálculo 3 3 5 2 14" xfId="1168" xr:uid="{3BDA2E95-7B6D-4361-AA38-ED5517798AFC}"/>
    <cellStyle name="Cálculo 3 3 5 2 2" xfId="1631" xr:uid="{EC8A83B5-CD7C-4046-8C02-CE7EB7076734}"/>
    <cellStyle name="Cálculo 3 3 5 2 3" xfId="2119" xr:uid="{868EBE41-4ACA-4F86-BDE1-D9777095F1DC}"/>
    <cellStyle name="Cálculo 3 3 5 2 4" xfId="2535" xr:uid="{E7453C1C-EE59-46B4-A3DE-C19CECA84A96}"/>
    <cellStyle name="Cálculo 3 3 5 2 5" xfId="3005" xr:uid="{BD31E6A2-AB01-4563-8188-ACD18D0C4EB2}"/>
    <cellStyle name="Cálculo 3 3 5 2 6" xfId="3359" xr:uid="{E78E7A96-C352-4222-BA79-D40AE9046DBA}"/>
    <cellStyle name="Cálculo 3 3 5 2 7" xfId="3833" xr:uid="{57E7572F-0829-4327-9895-6C4672597DC9}"/>
    <cellStyle name="Cálculo 3 3 5 2 8" xfId="4291" xr:uid="{58F1BEC1-BAE6-45E9-98B3-61978CD09FEF}"/>
    <cellStyle name="Cálculo 3 3 5 2 9" xfId="879" xr:uid="{E3AB5039-EDD2-41E2-930B-7217B4D8FE21}"/>
    <cellStyle name="Cálculo 3 3 5 3" xfId="549" xr:uid="{00000000-0005-0000-0000-000054000000}"/>
    <cellStyle name="Cálculo 3 3 5 3 10" xfId="5205" xr:uid="{46AE51FD-8B45-494F-8B94-71D0EE1A0801}"/>
    <cellStyle name="Cálculo 3 3 5 3 11" xfId="5476" xr:uid="{0C561BD6-1BC9-4A47-8BD4-3CEE579C8D28}"/>
    <cellStyle name="Cálculo 3 3 5 3 12" xfId="5945" xr:uid="{54E86790-CC50-4A5C-B5EE-624220C70859}"/>
    <cellStyle name="Cálculo 3 3 5 3 13" xfId="6301" xr:uid="{95E64A65-E7F1-4C4C-BCB6-64B154A12FE8}"/>
    <cellStyle name="Cálculo 3 3 5 3 14" xfId="1324" xr:uid="{BA709E9D-7933-48BE-8B92-3A363994C556}"/>
    <cellStyle name="Cálculo 3 3 5 3 2" xfId="1787" xr:uid="{E54CFE08-1AB1-4977-A477-734AAB489B3E}"/>
    <cellStyle name="Cálculo 3 3 5 3 3" xfId="2275" xr:uid="{09498C1D-768D-4157-B463-E95282CD4EA2}"/>
    <cellStyle name="Cálculo 3 3 5 3 4" xfId="2691" xr:uid="{7BF6DFA7-E9BE-401F-92B9-9C5219996F1A}"/>
    <cellStyle name="Cálculo 3 3 5 3 5" xfId="3161" xr:uid="{A972C905-63E0-4A93-93D2-E29194A4E6F6}"/>
    <cellStyle name="Cálculo 3 3 5 3 6" xfId="3515" xr:uid="{E9EC09DC-2C82-4D3D-9E10-E54C22B4FAB2}"/>
    <cellStyle name="Cálculo 3 3 5 3 7" xfId="3989" xr:uid="{0C00B8FA-B93C-4659-8D3B-8D1CEF4202CB}"/>
    <cellStyle name="Cálculo 3 3 5 3 8" xfId="4447" xr:uid="{7C45C741-9F14-499E-A199-81ADFEC27EF0}"/>
    <cellStyle name="Cálculo 3 3 5 3 9" xfId="4937" xr:uid="{A3581A5A-F7B9-4E18-A8CC-F6133AEF5117}"/>
    <cellStyle name="Cálculo 3 3 5 4" xfId="1013" xr:uid="{EADA04BB-1DA2-4EC8-AC39-09A7FFA18560}"/>
    <cellStyle name="Cálculo 3 3 5 5" xfId="1474" xr:uid="{A4450A3B-FA0B-4BD4-AB67-D07E004A8AC6}"/>
    <cellStyle name="Cálculo 3 3 5 6" xfId="1962" xr:uid="{034E75BC-E0DF-4F70-ABBC-ED8EB58979F8}"/>
    <cellStyle name="Cálculo 3 3 5 7" xfId="2378" xr:uid="{98D5FC43-0DC7-41A8-B11C-2290411AFDFE}"/>
    <cellStyle name="Cálculo 3 3 5 8" xfId="2851" xr:uid="{AF1759AE-9B58-4425-B53B-52A242E5C128}"/>
    <cellStyle name="Cálculo 3 3 5 9" xfId="3676" xr:uid="{1F65CA68-C4F5-43D6-AB80-F9826A04FB95}"/>
    <cellStyle name="Cálculo 3 3 6" xfId="252" xr:uid="{00000000-0005-0000-0000-000055000000}"/>
    <cellStyle name="Cálculo 3 3 6 10" xfId="4150" xr:uid="{EC444FE8-38C4-4527-83C1-5F3EDE2F6A96}"/>
    <cellStyle name="Cálculo 3 3 6 11" xfId="4841" xr:uid="{50F5678C-826E-4C44-A63E-A34286154A8D}"/>
    <cellStyle name="Cálculo 3 3 6 12" xfId="1065" xr:uid="{408DAC26-A757-4935-A3AC-EE7088BECE5A}"/>
    <cellStyle name="Cálculo 3 3 6 13" xfId="5588" xr:uid="{00067D56-E055-4873-B94C-DC90F349138E}"/>
    <cellStyle name="Cálculo 3 3 6 14" xfId="746" xr:uid="{E7B58ED9-8C01-4E24-AE15-0DB280F70D8F}"/>
    <cellStyle name="Cálculo 3 3 6 2" xfId="409" xr:uid="{00000000-0005-0000-0000-000056000000}"/>
    <cellStyle name="Cálculo 3 3 6 2 10" xfId="5091" xr:uid="{738F4B86-2784-4452-8B69-284EA9800108}"/>
    <cellStyle name="Cálculo 3 3 6 2 11" xfId="5336" xr:uid="{5C0B78BB-52E3-4C3C-B0DC-0301AABC83C3}"/>
    <cellStyle name="Cálculo 3 3 6 2 12" xfId="5805" xr:uid="{B27AA7F9-AB48-40CD-A97A-7F49A46DAF6B}"/>
    <cellStyle name="Cálculo 3 3 6 2 13" xfId="6161" xr:uid="{BFC1497F-D0EF-4EC4-94EF-E8F3A2BD28A8}"/>
    <cellStyle name="Cálculo 3 3 6 2 14" xfId="1184" xr:uid="{B2561F19-2522-44E8-8677-F43540BB5FF5}"/>
    <cellStyle name="Cálculo 3 3 6 2 2" xfId="1647" xr:uid="{E85D070B-7103-420C-8579-2D21B0E23CD1}"/>
    <cellStyle name="Cálculo 3 3 6 2 3" xfId="2135" xr:uid="{008E0D0B-D8A9-4CE4-859F-4AA358AC6522}"/>
    <cellStyle name="Cálculo 3 3 6 2 4" xfId="2551" xr:uid="{BCC91741-C174-4492-B8D0-9EF95B7D055A}"/>
    <cellStyle name="Cálculo 3 3 6 2 5" xfId="3021" xr:uid="{7CFDFD43-7ECE-4CB0-A06C-C1D581827CE1}"/>
    <cellStyle name="Cálculo 3 3 6 2 6" xfId="3375" xr:uid="{761777A6-B957-4689-A421-27B64CC3FE59}"/>
    <cellStyle name="Cálculo 3 3 6 2 7" xfId="3849" xr:uid="{D1B2672B-A444-48CF-B68E-B4F9201996E1}"/>
    <cellStyle name="Cálculo 3 3 6 2 8" xfId="4307" xr:uid="{A9A83E2A-E6F0-4886-BF1E-FFC78C8BBECF}"/>
    <cellStyle name="Cálculo 3 3 6 2 9" xfId="2841" xr:uid="{3B310EAD-A793-46A1-A6BF-A36CEDE0ED37}"/>
    <cellStyle name="Cálculo 3 3 6 3" xfId="565" xr:uid="{00000000-0005-0000-0000-000057000000}"/>
    <cellStyle name="Cálculo 3 3 6 3 10" xfId="5218" xr:uid="{63FEADA0-01EE-4BA0-9965-8DB96D229D7E}"/>
    <cellStyle name="Cálculo 3 3 6 3 11" xfId="5492" xr:uid="{ACC116F7-3D79-4A6C-B6E3-0B3D7D55A2C8}"/>
    <cellStyle name="Cálculo 3 3 6 3 12" xfId="5961" xr:uid="{881CB2AF-EC5B-469F-BC03-5DD3AEB5A73D}"/>
    <cellStyle name="Cálculo 3 3 6 3 13" xfId="6317" xr:uid="{58300ACE-727C-4B0D-9F28-6122D575CCF2}"/>
    <cellStyle name="Cálculo 3 3 6 3 14" xfId="1340" xr:uid="{226EAC2F-0E93-4409-A434-675F39AA814B}"/>
    <cellStyle name="Cálculo 3 3 6 3 2" xfId="1803" xr:uid="{A300DF5C-1F78-4555-BAC1-48AFA95152AB}"/>
    <cellStyle name="Cálculo 3 3 6 3 3" xfId="2291" xr:uid="{0AED4EA4-649A-4231-9352-8531F3E62ECC}"/>
    <cellStyle name="Cálculo 3 3 6 3 4" xfId="2707" xr:uid="{DC9D9963-C4BD-430F-A8BA-15DD53885863}"/>
    <cellStyle name="Cálculo 3 3 6 3 5" xfId="3177" xr:uid="{B496035B-D4A0-4DAF-8092-04EE382A2669}"/>
    <cellStyle name="Cálculo 3 3 6 3 6" xfId="3531" xr:uid="{E04835B1-3654-419E-A6B9-B07C6F2B1727}"/>
    <cellStyle name="Cálculo 3 3 6 3 7" xfId="4005" xr:uid="{C295F8DF-A6D0-4782-A3AC-C7CA8D97BB3E}"/>
    <cellStyle name="Cálculo 3 3 6 3 8" xfId="4463" xr:uid="{F523E6F3-1035-4D16-BCB8-67C2FD11767E}"/>
    <cellStyle name="Cálculo 3 3 6 3 9" xfId="4723" xr:uid="{F837BE35-BB2C-43A6-8793-C92DE2D14213}"/>
    <cellStyle name="Cálculo 3 3 6 4" xfId="1029" xr:uid="{95A19228-02FC-4712-B0AE-8DD7302050A5}"/>
    <cellStyle name="Cálculo 3 3 6 5" xfId="1490" xr:uid="{5C61FF92-9D9C-486F-A192-2D009093A16D}"/>
    <cellStyle name="Cálculo 3 3 6 6" xfId="1978" xr:uid="{83BC2805-219F-4AA7-8AA5-3D02032D3DEB}"/>
    <cellStyle name="Cálculo 3 3 6 7" xfId="2394" xr:uid="{1DD0FCA8-C161-4D11-8586-E0D439589887}"/>
    <cellStyle name="Cálculo 3 3 6 8" xfId="944" xr:uid="{6095AF21-76EE-415B-ABFD-A7B89414BB72}"/>
    <cellStyle name="Cálculo 3 3 6 9" xfId="3692" xr:uid="{B48DD389-8B91-47AB-BBB5-A27C92E7C3C6}"/>
    <cellStyle name="Cálculo 3 3 7" xfId="268" xr:uid="{00000000-0005-0000-0000-000058000000}"/>
    <cellStyle name="Cálculo 3 3 7 10" xfId="4166" xr:uid="{8422EA24-37D0-420E-A64C-9905A5B6FEC3}"/>
    <cellStyle name="Cálculo 3 3 7 11" xfId="4784" xr:uid="{00EC2A93-4CD3-4064-93FA-43F60A9A0C76}"/>
    <cellStyle name="Cálculo 3 3 7 12" xfId="4971" xr:uid="{74316A86-5D51-4639-BF7C-0639FDF93BD1}"/>
    <cellStyle name="Cálculo 3 3 7 13" xfId="5572" xr:uid="{640840C9-2561-4B91-AB27-8DA2938CD193}"/>
    <cellStyle name="Cálculo 3 3 7 14" xfId="762" xr:uid="{D9643E83-683B-4C2F-9CB5-1CBFCE06017B}"/>
    <cellStyle name="Cálculo 3 3 7 2" xfId="425" xr:uid="{00000000-0005-0000-0000-000059000000}"/>
    <cellStyle name="Cálculo 3 3 7 2 10" xfId="5104" xr:uid="{09C273E6-D35F-4180-B4F2-E5B54A3D95A6}"/>
    <cellStyle name="Cálculo 3 3 7 2 11" xfId="5352" xr:uid="{AC3875DD-78A1-42E4-8BAC-A3F32F4CF48D}"/>
    <cellStyle name="Cálculo 3 3 7 2 12" xfId="5821" xr:uid="{77BE040C-8D72-4421-A394-D37437C56B6F}"/>
    <cellStyle name="Cálculo 3 3 7 2 13" xfId="6177" xr:uid="{5B3B6D86-CD41-4B8B-9B64-54232A23FAAB}"/>
    <cellStyle name="Cálculo 3 3 7 2 14" xfId="1200" xr:uid="{FC809B03-0483-49C4-8AF7-8BBAA88C5C68}"/>
    <cellStyle name="Cálculo 3 3 7 2 2" xfId="1663" xr:uid="{5D17E58D-3771-4A9B-AF21-E3BDA4653A2D}"/>
    <cellStyle name="Cálculo 3 3 7 2 3" xfId="2151" xr:uid="{CDFB2AA3-8496-410D-825C-3852B9BD86E9}"/>
    <cellStyle name="Cálculo 3 3 7 2 4" xfId="2567" xr:uid="{003E1FE9-0761-4686-87DD-9DECCAB9DE7B}"/>
    <cellStyle name="Cálculo 3 3 7 2 5" xfId="3037" xr:uid="{8AAEB3D7-1272-4AA6-9A09-5CA13FA93A98}"/>
    <cellStyle name="Cálculo 3 3 7 2 6" xfId="3391" xr:uid="{57453F5C-0C8E-4D86-B5BC-EF16A99B49A2}"/>
    <cellStyle name="Cálculo 3 3 7 2 7" xfId="3865" xr:uid="{51F5302F-12F1-4810-98E9-16219E3DF3BF}"/>
    <cellStyle name="Cálculo 3 3 7 2 8" xfId="4323" xr:uid="{D2BBCB16-923A-4AE2-AF4B-76533365D8EA}"/>
    <cellStyle name="Cálculo 3 3 7 2 9" xfId="2824" xr:uid="{89B7F3C4-F3EA-42AF-8F71-4B62EA7B2A91}"/>
    <cellStyle name="Cálculo 3 3 7 3" xfId="581" xr:uid="{00000000-0005-0000-0000-00005A000000}"/>
    <cellStyle name="Cálculo 3 3 7 3 10" xfId="5231" xr:uid="{BF58D4EE-557B-4080-8067-A0B25AB87197}"/>
    <cellStyle name="Cálculo 3 3 7 3 11" xfId="5508" xr:uid="{2BE659DC-EFC2-4FEB-83FA-71209A0745DC}"/>
    <cellStyle name="Cálculo 3 3 7 3 12" xfId="5977" xr:uid="{230223B9-22E7-4F25-BAF6-796A2FFA63F5}"/>
    <cellStyle name="Cálculo 3 3 7 3 13" xfId="6333" xr:uid="{27E999E1-9EDD-46FA-BE81-CB3FA05CD0DB}"/>
    <cellStyle name="Cálculo 3 3 7 3 14" xfId="1356" xr:uid="{3082D60C-7403-477B-89E2-1DC20A192BD7}"/>
    <cellStyle name="Cálculo 3 3 7 3 2" xfId="1819" xr:uid="{4CF91371-1274-4951-AB16-ECFE58133270}"/>
    <cellStyle name="Cálculo 3 3 7 3 3" xfId="2307" xr:uid="{E452F554-7A86-4819-A873-6F5A4940698C}"/>
    <cellStyle name="Cálculo 3 3 7 3 4" xfId="2723" xr:uid="{258A0CFE-D52C-4A26-BA79-0DC45FA24BDA}"/>
    <cellStyle name="Cálculo 3 3 7 3 5" xfId="3193" xr:uid="{7FFCF679-40AF-41E5-9818-F55A84D5AB4B}"/>
    <cellStyle name="Cálculo 3 3 7 3 6" xfId="3547" xr:uid="{94738047-C048-4B00-AA9B-ACB7BBEF9064}"/>
    <cellStyle name="Cálculo 3 3 7 3 7" xfId="4021" xr:uid="{B5053793-9660-4358-9282-C12B461349F1}"/>
    <cellStyle name="Cálculo 3 3 7 3 8" xfId="4479" xr:uid="{683FB7B2-9C07-4B62-81AC-F5AA7FCCE080}"/>
    <cellStyle name="Cálculo 3 3 7 3 9" xfId="918" xr:uid="{B6092C5A-4CA3-448F-842C-0D93C63FF071}"/>
    <cellStyle name="Cálculo 3 3 7 4" xfId="1045" xr:uid="{0B237D5D-3D54-4C39-ADE0-885C7E1FA6D9}"/>
    <cellStyle name="Cálculo 3 3 7 5" xfId="1506" xr:uid="{2EEAE3C7-BCEB-4F4A-AD43-49F0EA815098}"/>
    <cellStyle name="Cálculo 3 3 7 6" xfId="1994" xr:uid="{498FF7AD-537C-4E52-8A4F-8DDE376CB60B}"/>
    <cellStyle name="Cálculo 3 3 7 7" xfId="2410" xr:uid="{FAC37E77-8922-4C52-BF2C-3F9F6C464E5B}"/>
    <cellStyle name="Cálculo 3 3 7 8" xfId="2048" xr:uid="{A6B2EE16-B57D-4233-BF34-BBE07C7972A4}"/>
    <cellStyle name="Cálculo 3 3 7 9" xfId="3708" xr:uid="{16CE74C2-8748-4E54-BCB7-8963FD1B86D6}"/>
    <cellStyle name="Cálculo 3 3 8" xfId="284" xr:uid="{00000000-0005-0000-0000-00005B000000}"/>
    <cellStyle name="Cálculo 3 3 8 10" xfId="4182" xr:uid="{31686B47-F3F6-4D63-85E7-305765998E2B}"/>
    <cellStyle name="Cálculo 3 3 8 11" xfId="4576" xr:uid="{B1D5C6FF-8711-467B-B806-099248B0D07D}"/>
    <cellStyle name="Cálculo 3 3 8 12" xfId="4928" xr:uid="{C36812CF-531B-4F37-B71A-684C0D0682F6}"/>
    <cellStyle name="Cálculo 3 3 8 13" xfId="6037" xr:uid="{43655C56-D9C5-486A-9E1F-E4720C16311C}"/>
    <cellStyle name="Cálculo 3 3 8 14" xfId="778" xr:uid="{F1C31179-5AFC-48C7-AA2A-DCD7D4E83108}"/>
    <cellStyle name="Cálculo 3 3 8 2" xfId="441" xr:uid="{00000000-0005-0000-0000-00005C000000}"/>
    <cellStyle name="Cálculo 3 3 8 2 10" xfId="5117" xr:uid="{2E147B22-5945-4CDD-B4A5-159682D5F8BE}"/>
    <cellStyle name="Cálculo 3 3 8 2 11" xfId="5368" xr:uid="{723644E9-21F4-4A0F-B776-CB34230770A4}"/>
    <cellStyle name="Cálculo 3 3 8 2 12" xfId="5837" xr:uid="{4E20C218-4DB9-4AD4-A1BA-68218E0644B8}"/>
    <cellStyle name="Cálculo 3 3 8 2 13" xfId="6193" xr:uid="{47607635-D36C-4ED5-95B9-4B6F53EB1485}"/>
    <cellStyle name="Cálculo 3 3 8 2 14" xfId="1216" xr:uid="{C60E2BA4-F13D-4C1C-8DEF-8C1E42338654}"/>
    <cellStyle name="Cálculo 3 3 8 2 2" xfId="1679" xr:uid="{DAAE10F1-2E8B-4E7B-A7E4-865B3B8AA19B}"/>
    <cellStyle name="Cálculo 3 3 8 2 3" xfId="2167" xr:uid="{FF73CBEF-734B-462E-A02A-C37A8EDB3DE7}"/>
    <cellStyle name="Cálculo 3 3 8 2 4" xfId="2583" xr:uid="{4C570959-9C75-4259-B5AE-5A2380D121BA}"/>
    <cellStyle name="Cálculo 3 3 8 2 5" xfId="3053" xr:uid="{B7BDE941-3181-453C-AEF7-82E6E59C841B}"/>
    <cellStyle name="Cálculo 3 3 8 2 6" xfId="3407" xr:uid="{6916D003-53F7-4D0F-9A5D-FF14025CE4E1}"/>
    <cellStyle name="Cálculo 3 3 8 2 7" xfId="3881" xr:uid="{9ECBC320-8303-484D-BBE8-817B781D523A}"/>
    <cellStyle name="Cálculo 3 3 8 2 8" xfId="4339" xr:uid="{F52C3B33-832C-4BC5-808F-46B8545C57D7}"/>
    <cellStyle name="Cálculo 3 3 8 2 9" xfId="3762" xr:uid="{758373F2-A2BD-499B-A2F3-51160E297759}"/>
    <cellStyle name="Cálculo 3 3 8 3" xfId="597" xr:uid="{00000000-0005-0000-0000-00005D000000}"/>
    <cellStyle name="Cálculo 3 3 8 3 10" xfId="5244" xr:uid="{BF3C732D-0FA2-406E-8E92-B86C4C3C8520}"/>
    <cellStyle name="Cálculo 3 3 8 3 11" xfId="5524" xr:uid="{580E4AE9-7BEE-452C-A038-BFC043D11502}"/>
    <cellStyle name="Cálculo 3 3 8 3 12" xfId="5993" xr:uid="{2E945ADD-3D70-4599-A28F-BD1088303665}"/>
    <cellStyle name="Cálculo 3 3 8 3 13" xfId="6349" xr:uid="{1CF7573D-62C6-4DB8-B481-FC679D1707D8}"/>
    <cellStyle name="Cálculo 3 3 8 3 14" xfId="1372" xr:uid="{D233CF3F-8FCC-4CD1-9448-390926B7D988}"/>
    <cellStyle name="Cálculo 3 3 8 3 2" xfId="1835" xr:uid="{F31D8C0B-903D-45EF-B8EF-42186084613C}"/>
    <cellStyle name="Cálculo 3 3 8 3 3" xfId="2323" xr:uid="{212E4A60-66C6-4C54-ABDE-7DC1AFBCE108}"/>
    <cellStyle name="Cálculo 3 3 8 3 4" xfId="2739" xr:uid="{832D9172-5378-4A0A-82A2-2DBDD090316F}"/>
    <cellStyle name="Cálculo 3 3 8 3 5" xfId="3209" xr:uid="{934CF6AB-B356-44E2-A9FE-17BBCF93B56E}"/>
    <cellStyle name="Cálculo 3 3 8 3 6" xfId="3563" xr:uid="{F371C417-7CE8-44AE-B38B-B37A684272FD}"/>
    <cellStyle name="Cálculo 3 3 8 3 7" xfId="4037" xr:uid="{7C86043B-543A-4710-BECD-EB24E03DBC2A}"/>
    <cellStyle name="Cálculo 3 3 8 3 8" xfId="4495" xr:uid="{E525172A-23F3-48F2-95DB-13B0F0F072FA}"/>
    <cellStyle name="Cálculo 3 3 8 3 9" xfId="1961" xr:uid="{F6C71B47-A7D0-410C-A1C8-23178E5FE100}"/>
    <cellStyle name="Cálculo 3 3 8 4" xfId="1522" xr:uid="{D37E0A60-EA23-4A32-AAB0-F0D9AA65A98B}"/>
    <cellStyle name="Cálculo 3 3 8 5" xfId="2010" xr:uid="{EFDEDA9F-0A2D-49CF-8318-A58C4A18AEAB}"/>
    <cellStyle name="Cálculo 3 3 8 6" xfId="2426" xr:uid="{731FD8C8-3F9C-419E-944A-1E9807C501D2}"/>
    <cellStyle name="Cálculo 3 3 8 7" xfId="2896" xr:uid="{C1F618C4-902D-40FE-BCB7-956BD526A40F}"/>
    <cellStyle name="Cálculo 3 3 8 8" xfId="3250" xr:uid="{85EA9544-1CDB-4018-AF1A-36B38E90E907}"/>
    <cellStyle name="Cálculo 3 3 8 9" xfId="3724" xr:uid="{859270FE-21FE-437E-84A3-9FDE401ACCE6}"/>
    <cellStyle name="Cálculo 3 3 9" xfId="298" xr:uid="{00000000-0005-0000-0000-00005E000000}"/>
    <cellStyle name="Cálculo 3 3 9 10" xfId="3738" xr:uid="{C2518D26-41FB-42FE-9148-755AC6AB8327}"/>
    <cellStyle name="Cálculo 3 3 9 11" xfId="4196" xr:uid="{F9B4C3DC-AC3B-4F61-BA4F-706DB09B195C}"/>
    <cellStyle name="Cálculo 3 3 9 12" xfId="4658" xr:uid="{DA384F75-D511-4EF6-BBB8-002AE384B1F1}"/>
    <cellStyle name="Cálculo 3 3 9 13" xfId="4834" xr:uid="{6E6E9E21-7658-4F1F-97C7-AF1D052D3ECA}"/>
    <cellStyle name="Cálculo 3 3 9 14" xfId="5698" xr:uid="{F8CF5833-A678-48E6-8EDD-66612DC290A2}"/>
    <cellStyle name="Cálculo 3 3 9 15" xfId="6051" xr:uid="{99CC17A7-DE48-4384-B27F-FD89D065DBF9}"/>
    <cellStyle name="Cálculo 3 3 9 16" xfId="792" xr:uid="{916D06F9-B51C-4DEF-A192-7B609DBB3A80}"/>
    <cellStyle name="Cálculo 3 3 9 2" xfId="455" xr:uid="{00000000-0005-0000-0000-00005F000000}"/>
    <cellStyle name="Cálculo 3 3 9 2 10" xfId="5129" xr:uid="{BA74D8CE-EDA1-4605-AF9E-DCB9DDEE70EF}"/>
    <cellStyle name="Cálculo 3 3 9 2 11" xfId="5382" xr:uid="{0995DB54-8A41-4F15-A4FD-0136622EBAEC}"/>
    <cellStyle name="Cálculo 3 3 9 2 12" xfId="5851" xr:uid="{5B979050-C670-4807-8C0D-977B21DCC357}"/>
    <cellStyle name="Cálculo 3 3 9 2 13" xfId="6207" xr:uid="{E06DD0F5-7DB6-4CF0-AC32-9E8226977C79}"/>
    <cellStyle name="Cálculo 3 3 9 2 14" xfId="1230" xr:uid="{13E776AA-379C-4B68-A9B9-3E7A8CD0DE46}"/>
    <cellStyle name="Cálculo 3 3 9 2 2" xfId="1693" xr:uid="{0CA1D2BA-AB51-4A58-8BD1-A460FE4F8613}"/>
    <cellStyle name="Cálculo 3 3 9 2 3" xfId="2181" xr:uid="{33E07ECD-5D04-4E27-B82F-6BC3F22C172E}"/>
    <cellStyle name="Cálculo 3 3 9 2 4" xfId="2597" xr:uid="{391B9C4A-526E-4583-A526-BDBF1B159A52}"/>
    <cellStyle name="Cálculo 3 3 9 2 5" xfId="3067" xr:uid="{0B673064-A89C-4F81-9A5D-AD7A6480AC0A}"/>
    <cellStyle name="Cálculo 3 3 9 2 6" xfId="3421" xr:uid="{3ECD3B9E-1614-4F2B-9EF3-6850B6512A56}"/>
    <cellStyle name="Cálculo 3 3 9 2 7" xfId="3895" xr:uid="{D3C62B19-A9DB-441F-BB00-CD5BDBC3F450}"/>
    <cellStyle name="Cálculo 3 3 9 2 8" xfId="4353" xr:uid="{475E8171-D3C2-4A12-9C6D-A3666E98F4DE}"/>
    <cellStyle name="Cálculo 3 3 9 2 9" xfId="4611" xr:uid="{3A7ACBBC-5A46-486C-9E8A-B6FA3F8BC1F1}"/>
    <cellStyle name="Cálculo 3 3 9 3" xfId="611" xr:uid="{00000000-0005-0000-0000-000060000000}"/>
    <cellStyle name="Cálculo 3 3 9 3 10" xfId="5256" xr:uid="{7F276463-5CDE-430A-A3DC-775616193A6D}"/>
    <cellStyle name="Cálculo 3 3 9 3 11" xfId="5538" xr:uid="{B033FE7E-3F4E-404E-8A68-31B7FD1B4179}"/>
    <cellStyle name="Cálculo 3 3 9 3 12" xfId="6007" xr:uid="{23077EF3-4F41-4D3E-8B00-CC372E6D35C6}"/>
    <cellStyle name="Cálculo 3 3 9 3 13" xfId="6363" xr:uid="{DDE054DC-FF07-45E6-8A3A-49F96BC7A8E5}"/>
    <cellStyle name="Cálculo 3 3 9 3 14" xfId="1386" xr:uid="{EDE2B7D5-C760-4861-B37A-E32D518CD796}"/>
    <cellStyle name="Cálculo 3 3 9 3 2" xfId="1849" xr:uid="{12980B3C-DA15-4FF3-A6B6-5DE98FD3AAF2}"/>
    <cellStyle name="Cálculo 3 3 9 3 3" xfId="2337" xr:uid="{57E82287-4028-4696-B9AF-54B936399CFB}"/>
    <cellStyle name="Cálculo 3 3 9 3 4" xfId="2753" xr:uid="{A1F72A79-FA3D-4EDE-AE39-C53F41E0E94F}"/>
    <cellStyle name="Cálculo 3 3 9 3 5" xfId="3223" xr:uid="{8CA406A3-DC3C-4A40-8775-15739FD18D85}"/>
    <cellStyle name="Cálculo 3 3 9 3 6" xfId="3577" xr:uid="{D5755DE1-0595-4469-9A30-2B8201FCFEA1}"/>
    <cellStyle name="Cálculo 3 3 9 3 7" xfId="4051" xr:uid="{9051287E-AD53-4557-9B15-111788340956}"/>
    <cellStyle name="Cálculo 3 3 9 3 8" xfId="4509" xr:uid="{90A1FFCE-F849-4190-BA07-87781988C2DA}"/>
    <cellStyle name="Cálculo 3 3 9 3 9" xfId="2793" xr:uid="{1D0DD454-D363-4968-824E-F5F6741F7D45}"/>
    <cellStyle name="Cálculo 3 3 9 4" xfId="1074" xr:uid="{BA6A4CD3-6B5E-4383-9229-5AE5E198258D}"/>
    <cellStyle name="Cálculo 3 3 9 5" xfId="1536" xr:uid="{A250E893-25BD-41E8-B0B5-74414B9FB6FA}"/>
    <cellStyle name="Cálculo 3 3 9 6" xfId="2024" xr:uid="{28FE9C03-F364-411A-A755-184C75A4E6F9}"/>
    <cellStyle name="Cálculo 3 3 9 7" xfId="2440" xr:uid="{B8AD4339-6157-4800-B225-BBFCE5E57065}"/>
    <cellStyle name="Cálculo 3 3 9 8" xfId="2910" xr:uid="{F830D0CF-44A2-47A7-B1C5-6C6289B8DEFF}"/>
    <cellStyle name="Cálculo 3 3 9 9" xfId="3264" xr:uid="{5AA68475-0605-480A-9C48-B403168E510C}"/>
    <cellStyle name="Cálculo 3 4" xfId="903" xr:uid="{088A7A86-4C53-4DA9-99B0-D7234BC34615}"/>
    <cellStyle name="Cálculo 3 5" xfId="907" xr:uid="{B256E09F-F971-4C66-B9EB-14C296E2D35B}"/>
    <cellStyle name="Cálculo 3 6" xfId="2873" xr:uid="{D8D839FA-8453-4EA6-BE76-5B8DB2EE09AE}"/>
    <cellStyle name="Célula de Verificação 2" xfId="43" xr:uid="{00000000-0005-0000-0000-000061000000}"/>
    <cellStyle name="Célula de Verificação 3" xfId="44" xr:uid="{00000000-0005-0000-0000-000062000000}"/>
    <cellStyle name="Célula Vinculada 2" xfId="45" xr:uid="{00000000-0005-0000-0000-000063000000}"/>
    <cellStyle name="Célula Vinculada 3" xfId="46" xr:uid="{00000000-0005-0000-0000-000064000000}"/>
    <cellStyle name="Ênfase1 2" xfId="47" xr:uid="{00000000-0005-0000-0000-000065000000}"/>
    <cellStyle name="Ênfase1 3" xfId="48" xr:uid="{00000000-0005-0000-0000-000066000000}"/>
    <cellStyle name="Ênfase2 2" xfId="49" xr:uid="{00000000-0005-0000-0000-000067000000}"/>
    <cellStyle name="Ênfase2 3" xfId="50" xr:uid="{00000000-0005-0000-0000-000068000000}"/>
    <cellStyle name="Ênfase3 2" xfId="51" xr:uid="{00000000-0005-0000-0000-000069000000}"/>
    <cellStyle name="Ênfase3 3" xfId="52" xr:uid="{00000000-0005-0000-0000-00006A000000}"/>
    <cellStyle name="Ênfase4 2" xfId="53" xr:uid="{00000000-0005-0000-0000-00006B000000}"/>
    <cellStyle name="Ênfase4 3" xfId="54" xr:uid="{00000000-0005-0000-0000-00006C000000}"/>
    <cellStyle name="Ênfase5 2" xfId="55" xr:uid="{00000000-0005-0000-0000-00006D000000}"/>
    <cellStyle name="Ênfase5 3" xfId="56" xr:uid="{00000000-0005-0000-0000-00006E000000}"/>
    <cellStyle name="Ênfase6 2" xfId="57" xr:uid="{00000000-0005-0000-0000-00006F000000}"/>
    <cellStyle name="Ênfase6 3" xfId="58" xr:uid="{00000000-0005-0000-0000-000070000000}"/>
    <cellStyle name="Entrada 2" xfId="59" xr:uid="{00000000-0005-0000-0000-000071000000}"/>
    <cellStyle name="Entrada 3" xfId="60" xr:uid="{00000000-0005-0000-0000-000072000000}"/>
    <cellStyle name="Entrada 3 2" xfId="173" xr:uid="{00000000-0005-0000-0000-000073000000}"/>
    <cellStyle name="Entrada 3 2 10" xfId="330" xr:uid="{00000000-0005-0000-0000-000074000000}"/>
    <cellStyle name="Entrada 3 2 10 10" xfId="5029" xr:uid="{655B6B43-70A7-4156-A857-B8A726945465}"/>
    <cellStyle name="Entrada 3 2 10 11" xfId="4765" xr:uid="{CE6690DB-D15E-4736-A470-61B3272E0094}"/>
    <cellStyle name="Entrada 3 2 10 12" xfId="5726" xr:uid="{CC83A3E2-F9E8-4400-9855-91A18110980F}"/>
    <cellStyle name="Entrada 3 2 10 13" xfId="6082" xr:uid="{EF6B986F-8ACA-4312-8EC3-B46707396E2B}"/>
    <cellStyle name="Entrada 3 2 10 14" xfId="1105" xr:uid="{C698C65A-48BA-4DAF-B48B-9D89566CEFB6}"/>
    <cellStyle name="Entrada 3 2 10 2" xfId="1568" xr:uid="{F6AC342A-5040-41B4-9D83-1A6D98E88062}"/>
    <cellStyle name="Entrada 3 2 10 3" xfId="2056" xr:uid="{2756AFCC-3180-450B-98DD-1DA37A72A2C3}"/>
    <cellStyle name="Entrada 3 2 10 4" xfId="2472" xr:uid="{D9A9CCF8-5504-42F5-A8F9-19010CFD2C6C}"/>
    <cellStyle name="Entrada 3 2 10 5" xfId="2942" xr:uid="{B01C22C1-4F1E-4B40-8287-B55183CF5CDF}"/>
    <cellStyle name="Entrada 3 2 10 6" xfId="3296" xr:uid="{F74C349D-2002-4D7A-8804-4EAAC6F32BE5}"/>
    <cellStyle name="Entrada 3 2 10 7" xfId="3770" xr:uid="{E7FFA9CF-601A-4477-8A3E-FF882B6C75ED}"/>
    <cellStyle name="Entrada 3 2 10 8" xfId="4228" xr:uid="{D00474C2-C818-4CD3-A6B7-3422E45137F4}"/>
    <cellStyle name="Entrada 3 2 10 9" xfId="4776" xr:uid="{EE53F59D-FDFB-4913-8DEF-2DE20E14E2AC}"/>
    <cellStyle name="Entrada 3 2 11" xfId="486" xr:uid="{00000000-0005-0000-0000-000075000000}"/>
    <cellStyle name="Entrada 3 2 11 10" xfId="5156" xr:uid="{EB56CA44-EBD3-4899-BCBB-877BE581B83A}"/>
    <cellStyle name="Entrada 3 2 11 11" xfId="5413" xr:uid="{126EB3C0-4BE9-4A66-B7FF-2C85C6A005D2}"/>
    <cellStyle name="Entrada 3 2 11 12" xfId="5882" xr:uid="{BF3BACFF-CE61-4E95-80D1-1663ADAD4D07}"/>
    <cellStyle name="Entrada 3 2 11 13" xfId="6238" xr:uid="{AE757DDD-A88B-4DF1-AC6B-B648E2320034}"/>
    <cellStyle name="Entrada 3 2 11 14" xfId="1261" xr:uid="{BFA613DB-D1EA-45E8-9D1D-6CBD534B3988}"/>
    <cellStyle name="Entrada 3 2 11 2" xfId="1724" xr:uid="{67BE407C-BA14-4798-9EE5-55732D720CFB}"/>
    <cellStyle name="Entrada 3 2 11 3" xfId="2212" xr:uid="{42875F13-AF95-46EC-86A0-D7CDA422327D}"/>
    <cellStyle name="Entrada 3 2 11 4" xfId="2628" xr:uid="{2A5D3714-051D-4C0C-AF77-FF69D444D544}"/>
    <cellStyle name="Entrada 3 2 11 5" xfId="3098" xr:uid="{B0DF56E3-B4FF-417C-B73F-E2B0AABCBD4B}"/>
    <cellStyle name="Entrada 3 2 11 6" xfId="3452" xr:uid="{0ED73974-5970-4CC2-A3FE-67A6BD5CD112}"/>
    <cellStyle name="Entrada 3 2 11 7" xfId="3926" xr:uid="{9FFE1095-8E63-4DEC-A6D9-905757E5AFBD}"/>
    <cellStyle name="Entrada 3 2 11 8" xfId="4384" xr:uid="{EBB24834-37B7-4C28-A5DC-B52270CC98D8}"/>
    <cellStyle name="Entrada 3 2 11 9" xfId="4875" xr:uid="{FB55DDEF-B2C2-414D-8C5D-98AF4B8C5716}"/>
    <cellStyle name="Entrada 3 2 12" xfId="951" xr:uid="{8E211533-FC59-4D84-BF6E-9B4D44DF7814}"/>
    <cellStyle name="Entrada 3 2 13" xfId="1411" xr:uid="{19338744-5276-4C63-BB71-66C0D6D29157}"/>
    <cellStyle name="Entrada 3 2 14" xfId="872" xr:uid="{2516261D-060C-482E-AA6D-534C602F34A0}"/>
    <cellStyle name="Entrada 3 2 15" xfId="2779" xr:uid="{8580C01B-6759-4929-AEC9-B00729FE3DAF}"/>
    <cellStyle name="Entrada 3 2 16" xfId="833" xr:uid="{DE883872-8977-4448-8C75-D3E7D4EE5C46}"/>
    <cellStyle name="Entrada 3 2 17" xfId="4674" xr:uid="{4036F18C-5476-4872-B956-27ACBFD9A815}"/>
    <cellStyle name="Entrada 3 2 18" xfId="4891" xr:uid="{C0C505AA-2ED5-4186-B935-B72F2C75B2A5}"/>
    <cellStyle name="Entrada 3 2 19" xfId="5634" xr:uid="{67CAAF2F-F988-4BA8-AA6E-B2D7D065A7CB}"/>
    <cellStyle name="Entrada 3 2 2" xfId="192" xr:uid="{00000000-0005-0000-0000-000076000000}"/>
    <cellStyle name="Entrada 3 2 2 10" xfId="4090" xr:uid="{73D2C78D-A0B0-4FF4-8F7B-8F77D635C837}"/>
    <cellStyle name="Entrada 3 2 2 11" xfId="4701" xr:uid="{BA38EEC2-E147-45DE-B3C7-677EC9A8AE4B}"/>
    <cellStyle name="Entrada 3 2 2 12" xfId="4821" xr:uid="{A59652B3-C7BB-4810-A9F8-DCFAD4DA41E0}"/>
    <cellStyle name="Entrada 3 2 2 13" xfId="5666" xr:uid="{AC13CB0D-6778-430D-9DAA-66584D85CCF8}"/>
    <cellStyle name="Entrada 3 2 2 14" xfId="686" xr:uid="{ED7454A6-CA5B-425D-A011-E1E7C554722F}"/>
    <cellStyle name="Entrada 3 2 2 2" xfId="349" xr:uid="{00000000-0005-0000-0000-000077000000}"/>
    <cellStyle name="Entrada 3 2 2 2 10" xfId="5043" xr:uid="{445A375F-7FF5-4337-ADB5-87BDEAB205C1}"/>
    <cellStyle name="Entrada 3 2 2 2 11" xfId="4833" xr:uid="{D09F6E3F-48B6-4067-9D21-5DBCD96DA7B6}"/>
    <cellStyle name="Entrada 3 2 2 2 12" xfId="5745" xr:uid="{F1392E6F-3CE7-4F1B-B596-8A7503151318}"/>
    <cellStyle name="Entrada 3 2 2 2 13" xfId="6101" xr:uid="{F6B1B0E8-75F0-487D-A543-AFC2EFF099D8}"/>
    <cellStyle name="Entrada 3 2 2 2 14" xfId="1124" xr:uid="{98717B50-0382-4EF7-A61D-4F799C673428}"/>
    <cellStyle name="Entrada 3 2 2 2 2" xfId="1587" xr:uid="{0C5435FC-9EEA-4FFF-A6EA-1917CA8D90C3}"/>
    <cellStyle name="Entrada 3 2 2 2 3" xfId="2075" xr:uid="{D4CA8815-2724-4AE6-ABB0-9286CCF80BC6}"/>
    <cellStyle name="Entrada 3 2 2 2 4" xfId="2491" xr:uid="{7366BAA8-5C9F-431D-A7AE-8820533D117E}"/>
    <cellStyle name="Entrada 3 2 2 2 5" xfId="2961" xr:uid="{9DDE41DF-D4FC-4D22-A60C-B0B5E95CD481}"/>
    <cellStyle name="Entrada 3 2 2 2 6" xfId="3315" xr:uid="{654B2F27-2107-4A9E-9C07-16F5749294CB}"/>
    <cellStyle name="Entrada 3 2 2 2 7" xfId="3789" xr:uid="{C1DA8A91-C837-4D79-BE3F-B6B520EAFD83}"/>
    <cellStyle name="Entrada 3 2 2 2 8" xfId="4247" xr:uid="{E95BB796-6BCC-4D97-9012-62E5235CAB08}"/>
    <cellStyle name="Entrada 3 2 2 2 9" xfId="4553" xr:uid="{46988B2C-8F61-4C9E-8EAD-A2B6F9709D8C}"/>
    <cellStyle name="Entrada 3 2 2 3" xfId="505" xr:uid="{00000000-0005-0000-0000-000078000000}"/>
    <cellStyle name="Entrada 3 2 2 3 10" xfId="5170" xr:uid="{C130FA7A-E5C1-448A-B645-253499D64EC7}"/>
    <cellStyle name="Entrada 3 2 2 3 11" xfId="5432" xr:uid="{77443E2E-6BF9-439D-B659-213DF3B45BD8}"/>
    <cellStyle name="Entrada 3 2 2 3 12" xfId="5901" xr:uid="{21728870-5F46-4530-B162-17B458F90221}"/>
    <cellStyle name="Entrada 3 2 2 3 13" xfId="6257" xr:uid="{5155C196-0BE0-44A1-9B65-BE5687860072}"/>
    <cellStyle name="Entrada 3 2 2 3 14" xfId="1280" xr:uid="{79B5D798-52B0-4561-B0A1-0C59CEB00221}"/>
    <cellStyle name="Entrada 3 2 2 3 2" xfId="1743" xr:uid="{AB881433-0C33-47C2-81A2-13638205CE23}"/>
    <cellStyle name="Entrada 3 2 2 3 3" xfId="2231" xr:uid="{12DB8726-8EFE-41F9-B5FE-EA01B397ACFA}"/>
    <cellStyle name="Entrada 3 2 2 3 4" xfId="2647" xr:uid="{C46652C3-2D3E-4EEC-86B8-956A84E88B4E}"/>
    <cellStyle name="Entrada 3 2 2 3 5" xfId="3117" xr:uid="{8E01274C-315A-4213-BCAD-E2A205070F6B}"/>
    <cellStyle name="Entrada 3 2 2 3 6" xfId="3471" xr:uid="{48AF7743-2EEB-4DB0-A38B-808155AF41D7}"/>
    <cellStyle name="Entrada 3 2 2 3 7" xfId="3945" xr:uid="{CEE2892A-D97C-4AD7-B21F-923976D10C9F}"/>
    <cellStyle name="Entrada 3 2 2 3 8" xfId="4403" xr:uid="{0C897A7E-96B1-49EF-93ED-3096A3F0765C}"/>
    <cellStyle name="Entrada 3 2 2 3 9" xfId="882" xr:uid="{9C1B5711-7C63-4B50-BEB4-8D6829AFADE2}"/>
    <cellStyle name="Entrada 3 2 2 4" xfId="969" xr:uid="{B9020880-3717-4F1E-8BF1-6D6851334955}"/>
    <cellStyle name="Entrada 3 2 2 5" xfId="1430" xr:uid="{AC38C128-5E65-40B0-AEBA-8A40673CCD4E}"/>
    <cellStyle name="Entrada 3 2 2 6" xfId="1918" xr:uid="{46F2381A-191D-445C-B4EB-FDF438C090FC}"/>
    <cellStyle name="Entrada 3 2 2 7" xfId="864" xr:uid="{2BE5B65D-3BCE-4258-B7A8-281C0715EF52}"/>
    <cellStyle name="Entrada 3 2 2 8" xfId="2002" xr:uid="{26E55A1C-FF2E-47C6-9F38-3B21A53C018C}"/>
    <cellStyle name="Entrada 3 2 2 9" xfId="3632" xr:uid="{BCDB2811-2280-4BF8-AED1-A554ADB1CA72}"/>
    <cellStyle name="Entrada 3 2 3" xfId="208" xr:uid="{00000000-0005-0000-0000-000079000000}"/>
    <cellStyle name="Entrada 3 2 3 10" xfId="4106" xr:uid="{DA69F92F-B7D2-43F5-807E-9A33296C6E3C}"/>
    <cellStyle name="Entrada 3 2 3 11" xfId="4780" xr:uid="{E1E07FBE-63B4-4E47-A34F-1BEDBF2FE6E1}"/>
    <cellStyle name="Entrada 3 2 3 12" xfId="4751" xr:uid="{43187250-D8EA-46D4-BF11-2D2D45A8660E}"/>
    <cellStyle name="Entrada 3 2 3 13" xfId="5616" xr:uid="{3217FA56-F734-4002-AECF-E5C6ED826499}"/>
    <cellStyle name="Entrada 3 2 3 14" xfId="702" xr:uid="{503516C1-A563-455B-9F4B-5804FB9EADBA}"/>
    <cellStyle name="Entrada 3 2 3 2" xfId="365" xr:uid="{00000000-0005-0000-0000-00007A000000}"/>
    <cellStyle name="Entrada 3 2 3 2 10" xfId="5056" xr:uid="{7757C24E-8E0B-4A63-AA12-6F335DE63466}"/>
    <cellStyle name="Entrada 3 2 3 2 11" xfId="5292" xr:uid="{D9F5E905-AB83-4DCF-8BF0-B43888613C7A}"/>
    <cellStyle name="Entrada 3 2 3 2 12" xfId="5761" xr:uid="{C141BD2E-82A7-4743-A2D8-D96DC05750C7}"/>
    <cellStyle name="Entrada 3 2 3 2 13" xfId="6117" xr:uid="{F55DE705-2C51-4457-BC97-838AFE4C9828}"/>
    <cellStyle name="Entrada 3 2 3 2 14" xfId="1140" xr:uid="{66EAF525-C081-466B-ADD4-9486E954DE60}"/>
    <cellStyle name="Entrada 3 2 3 2 2" xfId="1603" xr:uid="{B75FD95A-F1D9-4EF3-91D2-99B1C58BB038}"/>
    <cellStyle name="Entrada 3 2 3 2 3" xfId="2091" xr:uid="{51603374-098B-4621-BA4D-8A9F9F99C02D}"/>
    <cellStyle name="Entrada 3 2 3 2 4" xfId="2507" xr:uid="{D7DDD937-1B1F-4929-A549-82D9F094A972}"/>
    <cellStyle name="Entrada 3 2 3 2 5" xfId="2977" xr:uid="{B87EDA6D-38B6-48C4-BCFE-F24264347DA4}"/>
    <cellStyle name="Entrada 3 2 3 2 6" xfId="3331" xr:uid="{BBD65AF2-DBBF-4915-9292-C343355240E2}"/>
    <cellStyle name="Entrada 3 2 3 2 7" xfId="3805" xr:uid="{AA3AE7E1-90C3-4913-A896-29E3D66F90DE}"/>
    <cellStyle name="Entrada 3 2 3 2 8" xfId="4263" xr:uid="{145AD841-0BE6-4089-A524-64FB06A47230}"/>
    <cellStyle name="Entrada 3 2 3 2 9" xfId="4892" xr:uid="{1B59990A-61F3-4F4D-8B82-24CFD7975EC2}"/>
    <cellStyle name="Entrada 3 2 3 3" xfId="521" xr:uid="{00000000-0005-0000-0000-00007B000000}"/>
    <cellStyle name="Entrada 3 2 3 3 10" xfId="5183" xr:uid="{82FE558C-BC0D-47CB-BE36-2A3BACECA1C8}"/>
    <cellStyle name="Entrada 3 2 3 3 11" xfId="5448" xr:uid="{6270D941-0F87-4243-95E8-9FD12364A671}"/>
    <cellStyle name="Entrada 3 2 3 3 12" xfId="5917" xr:uid="{2CD08EBB-5BF8-4A40-AD13-D92B39730B67}"/>
    <cellStyle name="Entrada 3 2 3 3 13" xfId="6273" xr:uid="{23D32D3A-7F32-412E-981D-749E2AB5532B}"/>
    <cellStyle name="Entrada 3 2 3 3 14" xfId="1296" xr:uid="{ADE70576-C7AD-42D8-AC23-B74BC1F68B7D}"/>
    <cellStyle name="Entrada 3 2 3 3 2" xfId="1759" xr:uid="{4F473509-90F1-4163-9E52-E0EFF1AE40F2}"/>
    <cellStyle name="Entrada 3 2 3 3 3" xfId="2247" xr:uid="{227367C0-AFD7-4CD0-AFB9-CC82871D7DFB}"/>
    <cellStyle name="Entrada 3 2 3 3 4" xfId="2663" xr:uid="{E5A05070-B632-4643-B2C5-A3CCD4D4BDD7}"/>
    <cellStyle name="Entrada 3 2 3 3 5" xfId="3133" xr:uid="{2A431D09-668F-45B6-B95C-6BD99621D593}"/>
    <cellStyle name="Entrada 3 2 3 3 6" xfId="3487" xr:uid="{9CBA00C7-99E2-425E-878C-F8204D4EF35B}"/>
    <cellStyle name="Entrada 3 2 3 3 7" xfId="3961" xr:uid="{210743C8-1004-403E-81B8-AA4FD6A4C061}"/>
    <cellStyle name="Entrada 3 2 3 3 8" xfId="4419" xr:uid="{B43A5A19-0551-480A-80A6-738E94D9E3E5}"/>
    <cellStyle name="Entrada 3 2 3 3 9" xfId="4650" xr:uid="{ED03E29F-2664-40CE-A5CA-C00768D6CB78}"/>
    <cellStyle name="Entrada 3 2 3 4" xfId="985" xr:uid="{23C5C1A5-5F76-4985-8AEB-68284E75714F}"/>
    <cellStyle name="Entrada 3 2 3 5" xfId="1446" xr:uid="{562A42D4-AE06-41FC-A0CB-580A35830633}"/>
    <cellStyle name="Entrada 3 2 3 6" xfId="1934" xr:uid="{7AB9F869-C094-4DCA-A1C3-62377349A00B}"/>
    <cellStyle name="Entrada 3 2 3 7" xfId="853" xr:uid="{0B81A872-E1F6-4BBD-A52B-709AB1018310}"/>
    <cellStyle name="Entrada 3 2 3 8" xfId="2788" xr:uid="{B2A19EB1-B330-4B1D-8162-90641A7551C8}"/>
    <cellStyle name="Entrada 3 2 3 9" xfId="3648" xr:uid="{FC4E3EE7-FB1D-4A9C-9EFC-BE01F43659E8}"/>
    <cellStyle name="Entrada 3 2 4" xfId="224" xr:uid="{00000000-0005-0000-0000-00007C000000}"/>
    <cellStyle name="Entrada 3 2 4 10" xfId="4122" xr:uid="{53D6F551-143D-4350-BAC9-D86A09191DAA}"/>
    <cellStyle name="Entrada 3 2 4 11" xfId="4572" xr:uid="{4D21682B-37F5-4156-9C0D-942110D6B8E2}"/>
    <cellStyle name="Entrada 3 2 4 12" xfId="4942" xr:uid="{7A4099EA-5EA1-4A64-9A28-B753481A525A}"/>
    <cellStyle name="Entrada 3 2 4 13" xfId="5679" xr:uid="{68D01A1D-B89A-452B-A016-CEDDCE9C10A8}"/>
    <cellStyle name="Entrada 3 2 4 14" xfId="718" xr:uid="{46BD5E64-EA28-498A-9FCB-C80FF0251807}"/>
    <cellStyle name="Entrada 3 2 4 2" xfId="381" xr:uid="{00000000-0005-0000-0000-00007D000000}"/>
    <cellStyle name="Entrada 3 2 4 2 10" xfId="5069" xr:uid="{E0022DAE-16A6-4DD7-903A-3F1B0E918459}"/>
    <cellStyle name="Entrada 3 2 4 2 11" xfId="5308" xr:uid="{34860FC4-18F3-4463-A5DE-BC4442788A15}"/>
    <cellStyle name="Entrada 3 2 4 2 12" xfId="5777" xr:uid="{21ADB4B1-21C0-42C4-BFC1-733BFE083DAB}"/>
    <cellStyle name="Entrada 3 2 4 2 13" xfId="6133" xr:uid="{FFD61752-AF9A-41CE-AA0A-F032D07C5AA0}"/>
    <cellStyle name="Entrada 3 2 4 2 14" xfId="1156" xr:uid="{B2559084-FF16-4763-AED6-5E2B73D2AA26}"/>
    <cellStyle name="Entrada 3 2 4 2 2" xfId="1619" xr:uid="{C16338CF-1EC8-4B01-87A3-55A4C7F334A0}"/>
    <cellStyle name="Entrada 3 2 4 2 3" xfId="2107" xr:uid="{A968E45A-20C5-4C9B-81D4-7358D3EAA255}"/>
    <cellStyle name="Entrada 3 2 4 2 4" xfId="2523" xr:uid="{CAD9633F-DCCC-4952-9676-E4B46A3C860D}"/>
    <cellStyle name="Entrada 3 2 4 2 5" xfId="2993" xr:uid="{DEDAFFE4-E395-408D-881C-78D64EF59B82}"/>
    <cellStyle name="Entrada 3 2 4 2 6" xfId="3347" xr:uid="{4E600441-A74F-4FE3-81F8-9CE162EAE0D8}"/>
    <cellStyle name="Entrada 3 2 4 2 7" xfId="3821" xr:uid="{748CF2AF-D021-4B6F-8125-B2F05E436A90}"/>
    <cellStyle name="Entrada 3 2 4 2 8" xfId="4279" xr:uid="{2817046E-B7CC-4780-BF22-EB351ED2A827}"/>
    <cellStyle name="Entrada 3 2 4 2 9" xfId="4684" xr:uid="{24A96B18-B0B3-406F-B14D-CD9DD9BAF13B}"/>
    <cellStyle name="Entrada 3 2 4 3" xfId="537" xr:uid="{00000000-0005-0000-0000-00007E000000}"/>
    <cellStyle name="Entrada 3 2 4 3 10" xfId="5196" xr:uid="{F154A017-5F34-4C32-B844-7DF8F47833A6}"/>
    <cellStyle name="Entrada 3 2 4 3 11" xfId="5464" xr:uid="{8F8EB1F9-2260-4119-905F-948A411A5948}"/>
    <cellStyle name="Entrada 3 2 4 3 12" xfId="5933" xr:uid="{1A8E75A9-BF8F-4A68-8806-0897C0E68540}"/>
    <cellStyle name="Entrada 3 2 4 3 13" xfId="6289" xr:uid="{A28CABEA-2F96-4EEB-83CC-F9365FA21C49}"/>
    <cellStyle name="Entrada 3 2 4 3 14" xfId="1312" xr:uid="{8A4E33FD-1461-47FB-8D40-01E79C9C77E4}"/>
    <cellStyle name="Entrada 3 2 4 3 2" xfId="1775" xr:uid="{9A6DE408-E65C-4C4A-9D80-F5ABC8A57DB0}"/>
    <cellStyle name="Entrada 3 2 4 3 3" xfId="2263" xr:uid="{A86B61DF-585A-4E04-8DE8-B384C377874D}"/>
    <cellStyle name="Entrada 3 2 4 3 4" xfId="2679" xr:uid="{0E661AFB-5D1C-4023-9CA5-EDC7A5DE31B8}"/>
    <cellStyle name="Entrada 3 2 4 3 5" xfId="3149" xr:uid="{E3A3C95E-792B-484D-9841-023659B475FC}"/>
    <cellStyle name="Entrada 3 2 4 3 6" xfId="3503" xr:uid="{641A2B92-73FF-4619-90C5-416B0A4B6575}"/>
    <cellStyle name="Entrada 3 2 4 3 7" xfId="3977" xr:uid="{329AECB1-B774-4EAC-9CA9-FAD0FD98C966}"/>
    <cellStyle name="Entrada 3 2 4 3 8" xfId="4435" xr:uid="{290139F5-9792-47E0-80AB-0B7CAC1A6A88}"/>
    <cellStyle name="Entrada 3 2 4 3 9" xfId="4842" xr:uid="{9D27A287-EC5B-460E-9354-D7784470A1B3}"/>
    <cellStyle name="Entrada 3 2 4 4" xfId="1001" xr:uid="{C45571CA-6121-4E33-8863-F2F2DBB925AF}"/>
    <cellStyle name="Entrada 3 2 4 5" xfId="1462" xr:uid="{25074421-DE86-4A43-9394-3E3A6E5B40AB}"/>
    <cellStyle name="Entrada 3 2 4 6" xfId="1950" xr:uid="{5B4390BF-304A-4D0C-9211-00E03015B23B}"/>
    <cellStyle name="Entrada 3 2 4 7" xfId="2366" xr:uid="{827F09A7-AB7E-44EF-9EB1-F8BF2B272B8E}"/>
    <cellStyle name="Entrada 3 2 4 8" xfId="900" xr:uid="{60544562-6A25-4728-8FC2-61399F8E7B43}"/>
    <cellStyle name="Entrada 3 2 4 9" xfId="3664" xr:uid="{4681C81E-5429-4D7E-A5F1-F273BD0F6727}"/>
    <cellStyle name="Entrada 3 2 5" xfId="240" xr:uid="{00000000-0005-0000-0000-00007F000000}"/>
    <cellStyle name="Entrada 3 2 5 10" xfId="4138" xr:uid="{71C8F626-DBC0-4C38-B35C-001998C336AF}"/>
    <cellStyle name="Entrada 3 2 5 11" xfId="4898" xr:uid="{998DE402-DCC7-4D82-ABF8-A14B171C37FA}"/>
    <cellStyle name="Entrada 3 2 5 12" xfId="4754" xr:uid="{6D97128F-2ED9-47C8-9694-AC94F81F9EF8}"/>
    <cellStyle name="Entrada 3 2 5 13" xfId="5600" xr:uid="{8A0D45C5-0562-4B7C-A79E-43FF47227EB5}"/>
    <cellStyle name="Entrada 3 2 5 14" xfId="734" xr:uid="{57925B59-24A4-4A4A-9658-C55A36CEA769}"/>
    <cellStyle name="Entrada 3 2 5 2" xfId="397" xr:uid="{00000000-0005-0000-0000-000080000000}"/>
    <cellStyle name="Entrada 3 2 5 2 10" xfId="5082" xr:uid="{61A6203B-0729-4345-9347-6E9B27BDEF76}"/>
    <cellStyle name="Entrada 3 2 5 2 11" xfId="5324" xr:uid="{FAA746FF-FF9C-43A4-A10D-C62EBA06ECB2}"/>
    <cellStyle name="Entrada 3 2 5 2 12" xfId="5793" xr:uid="{0C5AAAB4-276C-4F1C-B5FF-7ABD746D8371}"/>
    <cellStyle name="Entrada 3 2 5 2 13" xfId="6149" xr:uid="{809BE3C1-DA9D-4F24-B240-FFE7661CDE87}"/>
    <cellStyle name="Entrada 3 2 5 2 14" xfId="1172" xr:uid="{93A05EDF-F6E2-4761-9F1E-8D0E2E34AE5A}"/>
    <cellStyle name="Entrada 3 2 5 2 2" xfId="1635" xr:uid="{B4ECB6C1-F54A-4064-BA76-A8D21E52B05B}"/>
    <cellStyle name="Entrada 3 2 5 2 3" xfId="2123" xr:uid="{181EACD1-AE3D-45D1-B8E5-DB87AE916A56}"/>
    <cellStyle name="Entrada 3 2 5 2 4" xfId="2539" xr:uid="{40547304-0AB8-49CA-A85E-E721529C2B32}"/>
    <cellStyle name="Entrada 3 2 5 2 5" xfId="3009" xr:uid="{F515FF69-DF5D-4F9E-83F0-393C6CA956C6}"/>
    <cellStyle name="Entrada 3 2 5 2 6" xfId="3363" xr:uid="{C17E2174-C4D0-4D3E-AFF7-7D8D7E4D7000}"/>
    <cellStyle name="Entrada 3 2 5 2 7" xfId="3837" xr:uid="{A018D204-406C-487C-B9CD-796F3696506E}"/>
    <cellStyle name="Entrada 3 2 5 2 8" xfId="4295" xr:uid="{1917D23D-63DD-433A-AA72-0547E5DE4997}"/>
    <cellStyle name="Entrada 3 2 5 2 9" xfId="2823" xr:uid="{EF47BA28-F11F-44BC-91AF-3F65F038E2E2}"/>
    <cellStyle name="Entrada 3 2 5 3" xfId="553" xr:uid="{00000000-0005-0000-0000-000081000000}"/>
    <cellStyle name="Entrada 3 2 5 3 10" xfId="5209" xr:uid="{E8EFB105-3407-4082-BC34-1B5AA1A38962}"/>
    <cellStyle name="Entrada 3 2 5 3 11" xfId="5480" xr:uid="{E253444C-3EE5-493A-BDF2-BC53EBA4664B}"/>
    <cellStyle name="Entrada 3 2 5 3 12" xfId="5949" xr:uid="{A5789174-1063-4A29-A8C0-85B2F2BE4749}"/>
    <cellStyle name="Entrada 3 2 5 3 13" xfId="6305" xr:uid="{DB6C1729-B931-4233-A6CF-702ACA58324A}"/>
    <cellStyle name="Entrada 3 2 5 3 14" xfId="1328" xr:uid="{45903D28-2123-4B57-9A58-154D0582FB85}"/>
    <cellStyle name="Entrada 3 2 5 3 2" xfId="1791" xr:uid="{8A593F9B-C134-4B13-994C-351BDC2AEDDE}"/>
    <cellStyle name="Entrada 3 2 5 3 3" xfId="2279" xr:uid="{4430C74B-A9CA-4E72-9696-FA10CFD73054}"/>
    <cellStyle name="Entrada 3 2 5 3 4" xfId="2695" xr:uid="{2036D72D-AC82-4F17-BDF0-F9EA4679463E}"/>
    <cellStyle name="Entrada 3 2 5 3 5" xfId="3165" xr:uid="{C9E22747-23B2-4FCE-A65A-B0ED8CCD1196}"/>
    <cellStyle name="Entrada 3 2 5 3 6" xfId="3519" xr:uid="{5BDB10AA-D47D-4A76-A242-01915A67565A}"/>
    <cellStyle name="Entrada 3 2 5 3 7" xfId="3993" xr:uid="{CFAD2195-520D-4C3D-AE1B-966724BDD23B}"/>
    <cellStyle name="Entrada 3 2 5 3 8" xfId="4451" xr:uid="{1F9DC763-F391-4251-A1E5-57DFB38B2803}"/>
    <cellStyle name="Entrada 3 2 5 3 9" xfId="4778" xr:uid="{EC483DC8-9DBC-4225-8DED-278084554295}"/>
    <cellStyle name="Entrada 3 2 5 4" xfId="1017" xr:uid="{92C7C563-70CF-44BD-98B6-FB92440024C0}"/>
    <cellStyle name="Entrada 3 2 5 5" xfId="1478" xr:uid="{BAAD5D71-0BFE-4B89-8A5F-DC6282780FF1}"/>
    <cellStyle name="Entrada 3 2 5 6" xfId="1966" xr:uid="{E15344E1-9BF0-47E8-B1AD-AA15642F4764}"/>
    <cellStyle name="Entrada 3 2 5 7" xfId="2382" xr:uid="{97999DF3-E477-4DD6-A9BF-DBFD97F2B52B}"/>
    <cellStyle name="Entrada 3 2 5 8" xfId="2787" xr:uid="{AFE46B44-32BB-445D-BFFD-5BC10401835E}"/>
    <cellStyle name="Entrada 3 2 5 9" xfId="3680" xr:uid="{4F9F4855-9ED0-4366-A1E4-440E01264BA3}"/>
    <cellStyle name="Entrada 3 2 6" xfId="256" xr:uid="{00000000-0005-0000-0000-000082000000}"/>
    <cellStyle name="Entrada 3 2 6 10" xfId="4154" xr:uid="{BE9D3942-0A23-462B-A13C-E9A2254FE47E}"/>
    <cellStyle name="Entrada 3 2 6 11" xfId="4691" xr:uid="{1D66C2B1-4397-4CB8-AE45-F8B46CB52C16}"/>
    <cellStyle name="Entrada 3 2 6 12" xfId="4989" xr:uid="{D1C4A85C-39DA-4727-857A-A81965D118E5}"/>
    <cellStyle name="Entrada 3 2 6 13" xfId="5584" xr:uid="{56090F25-1B57-46D8-A7CF-B729C23187AB}"/>
    <cellStyle name="Entrada 3 2 6 14" xfId="750" xr:uid="{11F9EF72-366B-4CF8-B2C2-70C6CC629265}"/>
    <cellStyle name="Entrada 3 2 6 2" xfId="413" xr:uid="{00000000-0005-0000-0000-000083000000}"/>
    <cellStyle name="Entrada 3 2 6 2 10" xfId="5095" xr:uid="{9549C8DE-A447-47EF-B5EF-445033F94F71}"/>
    <cellStyle name="Entrada 3 2 6 2 11" xfId="5340" xr:uid="{0D0225EC-EF4A-43FC-83F6-65293892D070}"/>
    <cellStyle name="Entrada 3 2 6 2 12" xfId="5809" xr:uid="{16F043C2-564A-4C1F-9BAE-C57B7A278C03}"/>
    <cellStyle name="Entrada 3 2 6 2 13" xfId="6165" xr:uid="{5A35B849-40E2-4564-AF2D-72A74A532CF9}"/>
    <cellStyle name="Entrada 3 2 6 2 14" xfId="1188" xr:uid="{8074AC5C-6D0D-419B-8827-FC2775A4C73B}"/>
    <cellStyle name="Entrada 3 2 6 2 2" xfId="1651" xr:uid="{4C41007E-D391-456D-B91D-41D7D3317A0E}"/>
    <cellStyle name="Entrada 3 2 6 2 3" xfId="2139" xr:uid="{96958FDF-D98A-4A62-9DDE-EE838C8272CB}"/>
    <cellStyle name="Entrada 3 2 6 2 4" xfId="2555" xr:uid="{021E5308-3F73-4F51-ABE1-46037C4C3674}"/>
    <cellStyle name="Entrada 3 2 6 2 5" xfId="3025" xr:uid="{82753699-FCC6-4595-ABB1-3F796EB97BDD}"/>
    <cellStyle name="Entrada 3 2 6 2 6" xfId="3379" xr:uid="{4CD0F9CB-E8B4-4E7D-AFB3-6AF09A5EAF0B}"/>
    <cellStyle name="Entrada 3 2 6 2 7" xfId="3853" xr:uid="{1D9F4CB8-755C-47CF-B037-DC75F83DD508}"/>
    <cellStyle name="Entrada 3 2 6 2 8" xfId="4311" xr:uid="{4E02EE9F-A880-4617-9244-A8BAE008D71F}"/>
    <cellStyle name="Entrada 3 2 6 2 9" xfId="2831" xr:uid="{96711958-2A09-4B08-988B-6093EAFF09D3}"/>
    <cellStyle name="Entrada 3 2 6 3" xfId="569" xr:uid="{00000000-0005-0000-0000-000084000000}"/>
    <cellStyle name="Entrada 3 2 6 3 10" xfId="5222" xr:uid="{C254E8E3-EAF7-4925-999C-51548CC6DD3A}"/>
    <cellStyle name="Entrada 3 2 6 3 11" xfId="5496" xr:uid="{EF4AD7F5-2896-4813-B2F2-73AA5B41B24D}"/>
    <cellStyle name="Entrada 3 2 6 3 12" xfId="5965" xr:uid="{5B0E6519-9341-4599-9BDF-B9FC53876CD3}"/>
    <cellStyle name="Entrada 3 2 6 3 13" xfId="6321" xr:uid="{9D844F96-DEE4-4A77-92BE-34E8803232F5}"/>
    <cellStyle name="Entrada 3 2 6 3 14" xfId="1344" xr:uid="{1D1C3CF3-4FB1-430B-9AA7-D3AC788ACD0C}"/>
    <cellStyle name="Entrada 3 2 6 3 2" xfId="1807" xr:uid="{CBB9A9C6-3E1A-4B73-9B7D-9EB78263096B}"/>
    <cellStyle name="Entrada 3 2 6 3 3" xfId="2295" xr:uid="{7DE81526-8FF9-476F-B436-FA0D578E1B50}"/>
    <cellStyle name="Entrada 3 2 6 3 4" xfId="2711" xr:uid="{7E3FCE52-E95A-4958-A7FC-E6B9290922E4}"/>
    <cellStyle name="Entrada 3 2 6 3 5" xfId="3181" xr:uid="{208695DE-07A7-4350-9EFA-0A59E8FD04AA}"/>
    <cellStyle name="Entrada 3 2 6 3 6" xfId="3535" xr:uid="{967B4AB0-46F2-4688-90A9-EE9C8BDE2511}"/>
    <cellStyle name="Entrada 3 2 6 3 7" xfId="4009" xr:uid="{71F9D435-DCDF-498A-8748-0A0E26448718}"/>
    <cellStyle name="Entrada 3 2 6 3 8" xfId="4467" xr:uid="{7CD0CDC2-9761-4ECF-AD68-6D84660E3D46}"/>
    <cellStyle name="Entrada 3 2 6 3 9" xfId="4570" xr:uid="{B8A46FDB-EBCE-4984-9291-A2AE33266AFF}"/>
    <cellStyle name="Entrada 3 2 6 4" xfId="1033" xr:uid="{D27E8723-4C01-408B-8F64-784A16824A23}"/>
    <cellStyle name="Entrada 3 2 6 5" xfId="1494" xr:uid="{059E12A9-51F7-4AC5-BEB2-54C9FE114220}"/>
    <cellStyle name="Entrada 3 2 6 6" xfId="1982" xr:uid="{A79146C8-FBEE-45F3-8272-7E79B1942325}"/>
    <cellStyle name="Entrada 3 2 6 7" xfId="2398" xr:uid="{7BA4A3D6-F5CD-4B15-AE24-D93C63F58312}"/>
    <cellStyle name="Entrada 3 2 6 8" xfId="896" xr:uid="{72B20BE5-382F-4273-9B5F-553A47F80EBE}"/>
    <cellStyle name="Entrada 3 2 6 9" xfId="3696" xr:uid="{83F7240F-A4CE-4680-9A53-8935372BF5F8}"/>
    <cellStyle name="Entrada 3 2 7" xfId="272" xr:uid="{00000000-0005-0000-0000-000085000000}"/>
    <cellStyle name="Entrada 3 2 7 10" xfId="4170" xr:uid="{813B5295-72DA-4936-BB57-2D43783B3D2F}"/>
    <cellStyle name="Entrada 3 2 7 11" xfId="4632" xr:uid="{A817DD1A-7A73-48BD-B56C-5159B9702DCD}"/>
    <cellStyle name="Entrada 3 2 7 12" xfId="4896" xr:uid="{6C9AB310-5F69-4B72-9BE8-1ED63BF610FA}"/>
    <cellStyle name="Entrada 3 2 7 13" xfId="5568" xr:uid="{68B10D80-39E1-4F79-8A83-F92AEFFF6B83}"/>
    <cellStyle name="Entrada 3 2 7 14" xfId="766" xr:uid="{1AEA38E3-BD52-4D49-A1ED-BD165D1EBE61}"/>
    <cellStyle name="Entrada 3 2 7 2" xfId="429" xr:uid="{00000000-0005-0000-0000-000086000000}"/>
    <cellStyle name="Entrada 3 2 7 2 10" xfId="5108" xr:uid="{E7070DEA-F0F1-449B-AA4F-6B1054EE8B1F}"/>
    <cellStyle name="Entrada 3 2 7 2 11" xfId="5356" xr:uid="{25D5B996-FAAC-4E8D-A51D-A3604A52EFC2}"/>
    <cellStyle name="Entrada 3 2 7 2 12" xfId="5825" xr:uid="{5EE4F18E-8A47-4501-A49F-26D1813793E2}"/>
    <cellStyle name="Entrada 3 2 7 2 13" xfId="6181" xr:uid="{4A7775A0-98DE-40F1-9FAB-1773F42A8771}"/>
    <cellStyle name="Entrada 3 2 7 2 14" xfId="1204" xr:uid="{5C7263D3-40FC-4590-A672-AD22C1149BAF}"/>
    <cellStyle name="Entrada 3 2 7 2 2" xfId="1667" xr:uid="{E89DEAA0-E01C-4E4C-8C00-D463F8DB9DB7}"/>
    <cellStyle name="Entrada 3 2 7 2 3" xfId="2155" xr:uid="{7EE5BFA1-A164-47A6-A6B7-7B8DE5E45F83}"/>
    <cellStyle name="Entrada 3 2 7 2 4" xfId="2571" xr:uid="{F365B973-39AC-49A4-8E79-ED5CF65DE57A}"/>
    <cellStyle name="Entrada 3 2 7 2 5" xfId="3041" xr:uid="{2A746403-0920-4D5B-943C-0C2075EC79F0}"/>
    <cellStyle name="Entrada 3 2 7 2 6" xfId="3395" xr:uid="{FCDEA093-047A-4488-8204-8362412A9D3F}"/>
    <cellStyle name="Entrada 3 2 7 2 7" xfId="3869" xr:uid="{EEC1DEBD-BAEA-47DC-96F0-E7D77371E0C2}"/>
    <cellStyle name="Entrada 3 2 7 2 8" xfId="4327" xr:uid="{EFA2AD3A-6477-473B-BBEF-699A9C9EF821}"/>
    <cellStyle name="Entrada 3 2 7 2 9" xfId="1885" xr:uid="{589DA4AD-E32A-44DC-9BBF-8B1B6A728C9C}"/>
    <cellStyle name="Entrada 3 2 7 3" xfId="585" xr:uid="{00000000-0005-0000-0000-000087000000}"/>
    <cellStyle name="Entrada 3 2 7 3 10" xfId="5235" xr:uid="{5EA04535-973E-4C85-886C-F8A929D69A52}"/>
    <cellStyle name="Entrada 3 2 7 3 11" xfId="5512" xr:uid="{79AABE46-A8EB-473E-8591-B0AF28D210AE}"/>
    <cellStyle name="Entrada 3 2 7 3 12" xfId="5981" xr:uid="{5A7AD85A-0550-4096-9C47-708BA2F99AAC}"/>
    <cellStyle name="Entrada 3 2 7 3 13" xfId="6337" xr:uid="{CB4BFD1C-3312-4EEF-A372-C5936425B60E}"/>
    <cellStyle name="Entrada 3 2 7 3 14" xfId="1360" xr:uid="{2B3EF03D-04BB-455A-8E19-BDDC412CAF1D}"/>
    <cellStyle name="Entrada 3 2 7 3 2" xfId="1823" xr:uid="{73A8FDD0-B5D0-4F8F-A895-285A911DD974}"/>
    <cellStyle name="Entrada 3 2 7 3 3" xfId="2311" xr:uid="{43A7EC3C-7B23-4826-BAF9-2C6402627EA8}"/>
    <cellStyle name="Entrada 3 2 7 3 4" xfId="2727" xr:uid="{6012CF2F-A8BE-405A-A14E-50D3FCF7F80F}"/>
    <cellStyle name="Entrada 3 2 7 3 5" xfId="3197" xr:uid="{A84F1AAD-4CA7-4449-BCD2-8B8C3352FB8A}"/>
    <cellStyle name="Entrada 3 2 7 3 6" xfId="3551" xr:uid="{790FE4D9-00EF-4398-A599-57FD98B2B770}"/>
    <cellStyle name="Entrada 3 2 7 3 7" xfId="4025" xr:uid="{38CE9124-839E-4636-A15E-1386DA212B93}"/>
    <cellStyle name="Entrada 3 2 7 3 8" xfId="4483" xr:uid="{1F2E4BBF-39FD-46E6-93EE-50ABE8BE8BC7}"/>
    <cellStyle name="Entrada 3 2 7 3 9" xfId="2869" xr:uid="{315089F1-1184-4655-BFF2-E3E32A0EA52F}"/>
    <cellStyle name="Entrada 3 2 7 4" xfId="1049" xr:uid="{3C56733C-7959-4643-87A7-0BB4D415C79E}"/>
    <cellStyle name="Entrada 3 2 7 5" xfId="1510" xr:uid="{0232C240-F534-4ECA-8519-6BF825A8089F}"/>
    <cellStyle name="Entrada 3 2 7 6" xfId="1998" xr:uid="{C8FBE869-3AFD-4972-9E7B-22A4EB6823EF}"/>
    <cellStyle name="Entrada 3 2 7 7" xfId="2414" xr:uid="{8F20F2B4-2A1D-4445-B1FD-38EC50E5E440}"/>
    <cellStyle name="Entrada 3 2 7 8" xfId="1887" xr:uid="{5926506F-3B0E-4C58-AF1A-3567C436AEB8}"/>
    <cellStyle name="Entrada 3 2 7 9" xfId="3712" xr:uid="{E7BB304F-B402-41E6-AFA2-7367F84F7CA6}"/>
    <cellStyle name="Entrada 3 2 8" xfId="288" xr:uid="{00000000-0005-0000-0000-000088000000}"/>
    <cellStyle name="Entrada 3 2 8 10" xfId="3728" xr:uid="{B20B67E1-2B8E-453D-87BF-60149455004A}"/>
    <cellStyle name="Entrada 3 2 8 11" xfId="4186" xr:uid="{ECB73FCB-45B0-4192-847B-EAF3574279BE}"/>
    <cellStyle name="Entrada 3 2 8 12" xfId="4818" xr:uid="{2EF1F2FF-DB92-4DD9-B3C9-F72801613E5D}"/>
    <cellStyle name="Entrada 3 2 8 13" xfId="4781" xr:uid="{B9F78C94-576B-4D5A-8E03-E3A82F1C3762}"/>
    <cellStyle name="Entrada 3 2 8 14" xfId="6041" xr:uid="{FA195E70-7C18-4DF0-BAF2-59A0639CC0C7}"/>
    <cellStyle name="Entrada 3 2 8 15" xfId="782" xr:uid="{CA48B966-3C53-40C4-86B8-9EDAE4C884FF}"/>
    <cellStyle name="Entrada 3 2 8 2" xfId="445" xr:uid="{00000000-0005-0000-0000-000089000000}"/>
    <cellStyle name="Entrada 3 2 8 2 10" xfId="5121" xr:uid="{DF090DB2-8846-454D-A320-ED1F7BF00FF5}"/>
    <cellStyle name="Entrada 3 2 8 2 11" xfId="5372" xr:uid="{CDA09877-D141-412E-9C67-3974D119F30E}"/>
    <cellStyle name="Entrada 3 2 8 2 12" xfId="5841" xr:uid="{6101FC44-EE09-4579-B13D-6637B5A0A1F4}"/>
    <cellStyle name="Entrada 3 2 8 2 13" xfId="6197" xr:uid="{E7CD3485-DF12-487C-A595-74572C5D7EA9}"/>
    <cellStyle name="Entrada 3 2 8 2 14" xfId="1220" xr:uid="{B86BB25B-8CC5-4A5B-B738-C7ECCD0548B7}"/>
    <cellStyle name="Entrada 3 2 8 2 2" xfId="1683" xr:uid="{31E4513B-3493-40B1-8BCA-23402A98AED6}"/>
    <cellStyle name="Entrada 3 2 8 2 3" xfId="2171" xr:uid="{7C58CF09-4367-4F34-8DF7-1D306D6E2B9C}"/>
    <cellStyle name="Entrada 3 2 8 2 4" xfId="2587" xr:uid="{F9DF1CBE-59D1-4A20-A5F9-0E9BDBF8C025}"/>
    <cellStyle name="Entrada 3 2 8 2 5" xfId="3057" xr:uid="{B0DC25A1-6A89-44CF-9660-15C9234DCA3B}"/>
    <cellStyle name="Entrada 3 2 8 2 6" xfId="3411" xr:uid="{A7371B65-F06B-4131-8CCF-F6C1F56B505F}"/>
    <cellStyle name="Entrada 3 2 8 2 7" xfId="3885" xr:uid="{F77E4D7B-5858-4659-87D6-3EFCA34C9252}"/>
    <cellStyle name="Entrada 3 2 8 2 8" xfId="4343" xr:uid="{3BAC980D-9A7B-4366-BEFC-55A8755DE640}"/>
    <cellStyle name="Entrada 3 2 8 2 9" xfId="4790" xr:uid="{62C7A15F-D69C-4433-9569-E5A2684ADB10}"/>
    <cellStyle name="Entrada 3 2 8 3" xfId="601" xr:uid="{00000000-0005-0000-0000-00008A000000}"/>
    <cellStyle name="Entrada 3 2 8 3 10" xfId="5248" xr:uid="{BADC0F3A-05E1-4CE0-A210-003FB3186A11}"/>
    <cellStyle name="Entrada 3 2 8 3 11" xfId="5528" xr:uid="{27D8F928-FAC7-4E98-9E90-79C6C6DBE756}"/>
    <cellStyle name="Entrada 3 2 8 3 12" xfId="5997" xr:uid="{EE7EE8B2-86D0-484B-8492-4479528DEC1E}"/>
    <cellStyle name="Entrada 3 2 8 3 13" xfId="6353" xr:uid="{E76933B7-4FE0-433F-A291-5D7BDD5C204D}"/>
    <cellStyle name="Entrada 3 2 8 3 14" xfId="1376" xr:uid="{65BF2ADF-CFF5-4081-A7E1-D2F20A4B6260}"/>
    <cellStyle name="Entrada 3 2 8 3 2" xfId="1839" xr:uid="{77E8299B-CA91-4523-91CD-B0923199F47E}"/>
    <cellStyle name="Entrada 3 2 8 3 3" xfId="2327" xr:uid="{3EC41ED1-34C3-4BA8-8635-A54791499117}"/>
    <cellStyle name="Entrada 3 2 8 3 4" xfId="2743" xr:uid="{D8F570AD-3112-4BDD-AA3F-11D29C8B0E7E}"/>
    <cellStyle name="Entrada 3 2 8 3 5" xfId="3213" xr:uid="{22F24486-4597-4CE4-A63D-DE29BA81AEA7}"/>
    <cellStyle name="Entrada 3 2 8 3 6" xfId="3567" xr:uid="{CE0DE2C5-C147-48B0-9F2B-CA44322CCCE9}"/>
    <cellStyle name="Entrada 3 2 8 3 7" xfId="4041" xr:uid="{57AD9799-1EF3-427F-A84F-B757C6008EAE}"/>
    <cellStyle name="Entrada 3 2 8 3 8" xfId="4499" xr:uid="{1BF9C4D0-142A-4852-A150-392A70E77CC9}"/>
    <cellStyle name="Entrada 3 2 8 3 9" xfId="1971" xr:uid="{B2A3FE17-5EE5-47DA-A196-EEEC36A976A3}"/>
    <cellStyle name="Entrada 3 2 8 4" xfId="1064" xr:uid="{AF092D3D-6A4E-4935-BED9-BE5AF77CE0AF}"/>
    <cellStyle name="Entrada 3 2 8 5" xfId="1526" xr:uid="{1F8C473E-745A-4E4B-B8AA-72C3C65CEACC}"/>
    <cellStyle name="Entrada 3 2 8 6" xfId="2014" xr:uid="{937717DA-28A0-4B21-9584-363D465FF37A}"/>
    <cellStyle name="Entrada 3 2 8 7" xfId="2430" xr:uid="{089882B8-22AA-4E7C-8214-4950780E9110}"/>
    <cellStyle name="Entrada 3 2 8 8" xfId="2900" xr:uid="{BD6BEB8A-F71C-46CE-BB6F-28A0B592FFB1}"/>
    <cellStyle name="Entrada 3 2 8 9" xfId="3254" xr:uid="{5C872462-ED00-4E84-BF92-0DAC0D17E29C}"/>
    <cellStyle name="Entrada 3 2 9" xfId="313" xr:uid="{00000000-0005-0000-0000-00008B000000}"/>
    <cellStyle name="Entrada 3 2 9 10" xfId="3753" xr:uid="{84C8FE7B-DF81-49C1-B4F1-DCB4E78C265C}"/>
    <cellStyle name="Entrada 3 2 9 11" xfId="4211" xr:uid="{A20BBBB2-ABDA-4A8B-B9F3-0E856808F4F4}"/>
    <cellStyle name="Entrada 3 2 9 12" xfId="4592" xr:uid="{637711A3-81D8-443F-A3AF-2C32FF4F55D5}"/>
    <cellStyle name="Entrada 3 2 9 13" xfId="4731" xr:uid="{6134EE57-BCE3-43DD-B2E9-8E89E106CE95}"/>
    <cellStyle name="Entrada 3 2 9 14" xfId="5710" xr:uid="{5942E533-7ACA-4C1E-B3A3-95431CDB59F4}"/>
    <cellStyle name="Entrada 3 2 9 15" xfId="6066" xr:uid="{B885E9E8-0DE9-4EC6-95CF-D96267CF1A93}"/>
    <cellStyle name="Entrada 3 2 9 16" xfId="807" xr:uid="{8FC20531-E53F-472A-A865-B62F92922782}"/>
    <cellStyle name="Entrada 3 2 9 2" xfId="470" xr:uid="{00000000-0005-0000-0000-00008C000000}"/>
    <cellStyle name="Entrada 3 2 9 2 10" xfId="5143" xr:uid="{29D129D6-EE05-4DC4-B7A1-A2D825C46C4B}"/>
    <cellStyle name="Entrada 3 2 9 2 11" xfId="5397" xr:uid="{1E5B5FD2-8DA6-4ABA-9C53-708F034FD272}"/>
    <cellStyle name="Entrada 3 2 9 2 12" xfId="5866" xr:uid="{F1C5A972-9F50-4CC5-BDD9-732C7DDDA606}"/>
    <cellStyle name="Entrada 3 2 9 2 13" xfId="6222" xr:uid="{3A620100-E04C-4BC3-BC1E-C865DBEFAA5F}"/>
    <cellStyle name="Entrada 3 2 9 2 14" xfId="1245" xr:uid="{7106023C-71A7-487A-B9F6-590B207A80C6}"/>
    <cellStyle name="Entrada 3 2 9 2 2" xfId="1708" xr:uid="{5DD7C9F6-0AFE-4F2B-85D0-6338C79130EB}"/>
    <cellStyle name="Entrada 3 2 9 2 3" xfId="2196" xr:uid="{E2DE406A-A02F-4083-9BE7-59BD71319F52}"/>
    <cellStyle name="Entrada 3 2 9 2 4" xfId="2612" xr:uid="{0C131356-D53D-4B6F-A972-AFF9DB6D0ABF}"/>
    <cellStyle name="Entrada 3 2 9 2 5" xfId="3082" xr:uid="{47323048-9AD5-455C-9767-3A9680DB4FDA}"/>
    <cellStyle name="Entrada 3 2 9 2 6" xfId="3436" xr:uid="{D15AFBFE-119D-49FF-B5B7-D9DD0B3CF6FA}"/>
    <cellStyle name="Entrada 3 2 9 2 7" xfId="3910" xr:uid="{916EA788-A5E5-4D10-9FB3-1901EA0AC5DB}"/>
    <cellStyle name="Entrada 3 2 9 2 8" xfId="4368" xr:uid="{4F19FA4F-619C-4F3E-9776-E410FD0F15A8}"/>
    <cellStyle name="Entrada 3 2 9 2 9" xfId="4936" xr:uid="{BBEFCC03-881C-4016-81E3-533E1F0F5B48}"/>
    <cellStyle name="Entrada 3 2 9 3" xfId="626" xr:uid="{00000000-0005-0000-0000-00008D000000}"/>
    <cellStyle name="Entrada 3 2 9 3 10" xfId="5270" xr:uid="{04188472-6E1D-40C8-BA07-D2035883AB76}"/>
    <cellStyle name="Entrada 3 2 9 3 11" xfId="5553" xr:uid="{B2305E8E-EB55-4872-8E35-127E0DBB30AD}"/>
    <cellStyle name="Entrada 3 2 9 3 12" xfId="6022" xr:uid="{15010674-56F9-4521-B636-39C881BEC0F6}"/>
    <cellStyle name="Entrada 3 2 9 3 13" xfId="6378" xr:uid="{34D250CD-23A0-4BF7-A1EA-B757237EF88A}"/>
    <cellStyle name="Entrada 3 2 9 3 14" xfId="1401" xr:uid="{F5FD68DA-650D-4CC7-A8C4-4024C732AA44}"/>
    <cellStyle name="Entrada 3 2 9 3 2" xfId="1864" xr:uid="{1EE2E415-D45D-4566-94D2-6792BCB85B95}"/>
    <cellStyle name="Entrada 3 2 9 3 3" xfId="2352" xr:uid="{032D814E-6246-47D4-81F3-273F380B06C9}"/>
    <cellStyle name="Entrada 3 2 9 3 4" xfId="2768" xr:uid="{A4BDA75A-7C0C-4437-A7D7-A8D77A8F2E12}"/>
    <cellStyle name="Entrada 3 2 9 3 5" xfId="3238" xr:uid="{E1B816FC-48A0-4D07-8851-8CC35DE531A6}"/>
    <cellStyle name="Entrada 3 2 9 3 6" xfId="3592" xr:uid="{DEEC7D07-5A24-4AE9-A0A3-1FA711359506}"/>
    <cellStyle name="Entrada 3 2 9 3 7" xfId="4066" xr:uid="{E5C68A72-06C0-4555-8E2F-8D7D69FDD37A}"/>
    <cellStyle name="Entrada 3 2 9 3 8" xfId="4524" xr:uid="{A9E6588B-4483-4C70-83DD-EB6D12EB602E}"/>
    <cellStyle name="Entrada 3 2 9 3 9" xfId="4953" xr:uid="{0C97C8EE-FD33-4AA6-B77C-BFFAD8DEF570}"/>
    <cellStyle name="Entrada 3 2 9 4" xfId="1089" xr:uid="{87F8358D-F8E2-4A52-8B5E-555D569DBB78}"/>
    <cellStyle name="Entrada 3 2 9 5" xfId="1551" xr:uid="{EFE1DB94-EB06-4ED5-810F-1A8F0F0D58B9}"/>
    <cellStyle name="Entrada 3 2 9 6" xfId="2039" xr:uid="{8D32D07E-06F2-42DE-A0D9-F615D60BB626}"/>
    <cellStyle name="Entrada 3 2 9 7" xfId="2455" xr:uid="{A5631FC5-1786-4D81-8A2C-C171408683DD}"/>
    <cellStyle name="Entrada 3 2 9 8" xfId="2925" xr:uid="{2B54864B-89B6-4822-8CBC-8B50B5DCA714}"/>
    <cellStyle name="Entrada 3 2 9 9" xfId="3279" xr:uid="{9B5B7CFB-1EDE-4D1D-9CD7-B17FED1DA9E2}"/>
    <cellStyle name="Entrada 3 3" xfId="171" xr:uid="{00000000-0005-0000-0000-00008E000000}"/>
    <cellStyle name="Entrada 3 3 10" xfId="311" xr:uid="{00000000-0005-0000-0000-00008F000000}"/>
    <cellStyle name="Entrada 3 3 10 10" xfId="3751" xr:uid="{1A03E9EE-D7E6-47EA-B3A9-2F394BB0C566}"/>
    <cellStyle name="Entrada 3 3 10 11" xfId="4209" xr:uid="{7DCAF5A8-7F67-41D5-B30B-DEAC323F556B}"/>
    <cellStyle name="Entrada 3 3 10 12" xfId="4868" xr:uid="{1168E8A9-2DB7-4FB3-ACA1-3B39466121C2}"/>
    <cellStyle name="Entrada 3 3 10 13" xfId="4614" xr:uid="{44238CA6-3E14-4755-A72C-86BE199CF279}"/>
    <cellStyle name="Entrada 3 3 10 14" xfId="5708" xr:uid="{836B9AB7-BD7B-43B0-B256-95F9B5DF1A92}"/>
    <cellStyle name="Entrada 3 3 10 15" xfId="6064" xr:uid="{A0F14D5A-0D79-47F6-A336-A6DC075910AC}"/>
    <cellStyle name="Entrada 3 3 10 16" xfId="805" xr:uid="{6F7CAAED-E32F-405C-A7F0-DA082AC576FD}"/>
    <cellStyle name="Entrada 3 3 10 2" xfId="468" xr:uid="{00000000-0005-0000-0000-000090000000}"/>
    <cellStyle name="Entrada 3 3 10 2 10" xfId="5141" xr:uid="{7ECB6892-0EC1-4CED-8FF5-A84F6CB3509B}"/>
    <cellStyle name="Entrada 3 3 10 2 11" xfId="5395" xr:uid="{CB6833E5-9258-482D-BDA3-42C73B2944B3}"/>
    <cellStyle name="Entrada 3 3 10 2 12" xfId="5864" xr:uid="{49D08736-5CCC-492D-B1E8-5E73FFB9A6BD}"/>
    <cellStyle name="Entrada 3 3 10 2 13" xfId="6220" xr:uid="{EDD53663-FA3A-480A-BF27-7E97479F2AD4}"/>
    <cellStyle name="Entrada 3 3 10 2 14" xfId="1243" xr:uid="{65E18C47-10DA-49E2-A58F-DC0F48100E44}"/>
    <cellStyle name="Entrada 3 3 10 2 2" xfId="1706" xr:uid="{4A1766C7-4EC4-4D8A-842D-7FA8A191A7E5}"/>
    <cellStyle name="Entrada 3 3 10 2 3" xfId="2194" xr:uid="{ABC7192A-B3C6-40B9-A53C-20E88EFDFE76}"/>
    <cellStyle name="Entrada 3 3 10 2 4" xfId="2610" xr:uid="{3AD786E9-71B2-4DBF-9E25-AA629CB8106B}"/>
    <cellStyle name="Entrada 3 3 10 2 5" xfId="3080" xr:uid="{6505EE58-7B39-4151-B825-0FA3D3A7E326}"/>
    <cellStyle name="Entrada 3 3 10 2 6" xfId="3434" xr:uid="{E7D106C3-5D61-4138-B9C3-D582F6269914}"/>
    <cellStyle name="Entrada 3 3 10 2 7" xfId="3908" xr:uid="{470F51DF-0240-48CD-8FF1-F28B5672D83F}"/>
    <cellStyle name="Entrada 3 3 10 2 8" xfId="4366" xr:uid="{AC8FFD31-6177-4849-9698-A2E232CBDF9B}"/>
    <cellStyle name="Entrada 3 3 10 2 9" xfId="4812" xr:uid="{CBF331B9-52FC-488E-95CE-9ACC4AA79F9B}"/>
    <cellStyle name="Entrada 3 3 10 3" xfId="624" xr:uid="{00000000-0005-0000-0000-000091000000}"/>
    <cellStyle name="Entrada 3 3 10 3 10" xfId="5268" xr:uid="{A77262A9-3450-473B-ACD0-730769A07251}"/>
    <cellStyle name="Entrada 3 3 10 3 11" xfId="5551" xr:uid="{ACEB8E36-5B6E-4741-809E-426F3B19A0C0}"/>
    <cellStyle name="Entrada 3 3 10 3 12" xfId="6020" xr:uid="{69E871AF-4B8A-4472-916E-8C2549141B6C}"/>
    <cellStyle name="Entrada 3 3 10 3 13" xfId="6376" xr:uid="{AD065049-024E-4992-BC78-8B044C3ED299}"/>
    <cellStyle name="Entrada 3 3 10 3 14" xfId="1399" xr:uid="{5EE9CF35-602D-4D5A-AAE6-30071990FDA1}"/>
    <cellStyle name="Entrada 3 3 10 3 2" xfId="1862" xr:uid="{D2E82235-0698-417D-9BF5-8A6F23F241AF}"/>
    <cellStyle name="Entrada 3 3 10 3 3" xfId="2350" xr:uid="{786AA689-6C7A-4E88-A52D-1DD916085EB1}"/>
    <cellStyle name="Entrada 3 3 10 3 4" xfId="2766" xr:uid="{0456ADFB-5352-4771-A976-547BF3EDDBD3}"/>
    <cellStyle name="Entrada 3 3 10 3 5" xfId="3236" xr:uid="{538744BB-3C12-4890-BC41-C257910AC7B7}"/>
    <cellStyle name="Entrada 3 3 10 3 6" xfId="3590" xr:uid="{59DAD30F-2B76-4A53-A5ED-497DF71573ED}"/>
    <cellStyle name="Entrada 3 3 10 3 7" xfId="4064" xr:uid="{180BFF65-B04D-4B17-86F3-67BC05B08F3F}"/>
    <cellStyle name="Entrada 3 3 10 3 8" xfId="4522" xr:uid="{0709C088-09FE-4E69-BE33-A88E079F3AD2}"/>
    <cellStyle name="Entrada 3 3 10 3 9" xfId="4951" xr:uid="{98ADE01C-8FD0-46DD-855B-4F95F41663C1}"/>
    <cellStyle name="Entrada 3 3 10 4" xfId="1087" xr:uid="{39F66F41-E8F7-4525-AB6D-8C564C388B03}"/>
    <cellStyle name="Entrada 3 3 10 5" xfId="1549" xr:uid="{CDE4E1B2-3D47-49BD-850E-DA45E1EEADD4}"/>
    <cellStyle name="Entrada 3 3 10 6" xfId="2037" xr:uid="{B62B61AD-8691-44C6-9075-73D935505ABA}"/>
    <cellStyle name="Entrada 3 3 10 7" xfId="2453" xr:uid="{6CAA5C2C-B421-4134-B84C-7E6526779067}"/>
    <cellStyle name="Entrada 3 3 10 8" xfId="2923" xr:uid="{7211EE27-1A9A-4181-A355-BE0FE7204879}"/>
    <cellStyle name="Entrada 3 3 10 9" xfId="3277" xr:uid="{B5A65BE1-2C80-453D-8AF5-A278B2A8CE71}"/>
    <cellStyle name="Entrada 3 3 11" xfId="328" xr:uid="{00000000-0005-0000-0000-000092000000}"/>
    <cellStyle name="Entrada 3 3 11 10" xfId="5027" xr:uid="{E4CC1741-E06C-42EC-A7BF-0AE07DE7DD38}"/>
    <cellStyle name="Entrada 3 3 11 11" xfId="4578" xr:uid="{18430CFA-A8B1-406D-ABFD-FCDA568FB49F}"/>
    <cellStyle name="Entrada 3 3 11 12" xfId="5724" xr:uid="{B3DB3A55-1FC6-4328-A6E4-1082E0CD15EA}"/>
    <cellStyle name="Entrada 3 3 11 13" xfId="6080" xr:uid="{4C9B13A0-C1A1-4F91-94FD-04EB18B15496}"/>
    <cellStyle name="Entrada 3 3 11 14" xfId="1103" xr:uid="{CFDA20F1-3183-46E4-AF6D-E524AF8F71A6}"/>
    <cellStyle name="Entrada 3 3 11 2" xfId="1566" xr:uid="{C51D7F80-5F79-4F91-8A18-D9BFDE6BFE4F}"/>
    <cellStyle name="Entrada 3 3 11 3" xfId="2054" xr:uid="{E0BEF1DB-98A0-4E19-9A07-CABA1CFA0851}"/>
    <cellStyle name="Entrada 3 3 11 4" xfId="2470" xr:uid="{F56B4D71-4929-4A20-B8A5-BD636AEBD5B0}"/>
    <cellStyle name="Entrada 3 3 11 5" xfId="2940" xr:uid="{897E9482-CB54-45CE-B56C-1473FB50839E}"/>
    <cellStyle name="Entrada 3 3 11 6" xfId="3294" xr:uid="{697E34A4-AA1A-4213-ADB3-8AF3D5E5EDDB}"/>
    <cellStyle name="Entrada 3 3 11 7" xfId="3768" xr:uid="{7A323239-6A58-4474-978B-FC0EF4AB202E}"/>
    <cellStyle name="Entrada 3 3 11 8" xfId="4226" xr:uid="{9A651FDA-49FD-49AD-8CAD-21DD4123E3EE}"/>
    <cellStyle name="Entrada 3 3 11 9" xfId="4651" xr:uid="{48011097-2D1D-476F-80FD-75CFF88146C8}"/>
    <cellStyle name="Entrada 3 3 12" xfId="484" xr:uid="{00000000-0005-0000-0000-000093000000}"/>
    <cellStyle name="Entrada 3 3 12 10" xfId="5154" xr:uid="{CD8E7C42-0F34-47CD-8F27-AA4DC636FF85}"/>
    <cellStyle name="Entrada 3 3 12 11" xfId="5411" xr:uid="{9DB4EA66-DDEF-4564-A075-B19B94F13219}"/>
    <cellStyle name="Entrada 3 3 12 12" xfId="5880" xr:uid="{50338646-0C0C-45A2-8975-51C6B04A7EEC}"/>
    <cellStyle name="Entrada 3 3 12 13" xfId="6236" xr:uid="{45A91123-93FF-4203-A1A6-91F9CCC74E13}"/>
    <cellStyle name="Entrada 3 3 12 14" xfId="1259" xr:uid="{8BF220F3-632B-45F1-BA46-A2775D8C63FD}"/>
    <cellStyle name="Entrada 3 3 12 2" xfId="1722" xr:uid="{94D7BDED-99CE-4EDB-81B4-759433235205}"/>
    <cellStyle name="Entrada 3 3 12 3" xfId="2210" xr:uid="{9A76008C-5294-4D4D-9C91-DDF349BF1161}"/>
    <cellStyle name="Entrada 3 3 12 4" xfId="2626" xr:uid="{F8307285-7389-4EA0-AD54-1026477A1AF5}"/>
    <cellStyle name="Entrada 3 3 12 5" xfId="3096" xr:uid="{91929FA1-21D1-49D4-B873-9C1D17F21F5C}"/>
    <cellStyle name="Entrada 3 3 12 6" xfId="3450" xr:uid="{88915246-7FE3-4F67-B95C-55A0124C7455}"/>
    <cellStyle name="Entrada 3 3 12 7" xfId="3924" xr:uid="{3EF4F8C3-2753-4C4F-8FE5-7C027B471D8A}"/>
    <cellStyle name="Entrada 3 3 12 8" xfId="4382" xr:uid="{9F0B74B7-AC3A-455E-89AB-9DA0F5831AFB}"/>
    <cellStyle name="Entrada 3 3 12 9" xfId="4750" xr:uid="{3715B346-2B08-4B0D-8F78-0D74B9433DE7}"/>
    <cellStyle name="Entrada 3 3 13" xfId="819" xr:uid="{8095E4C5-2466-4139-825B-AF5795DC47A8}"/>
    <cellStyle name="Entrada 3 3 14" xfId="936" xr:uid="{B10F0A2D-B4E9-4DE7-AF01-A38D3214879B}"/>
    <cellStyle name="Entrada 3 3 15" xfId="881" xr:uid="{9CCE9114-9942-4D2A-9917-CBDC20DA3ED9}"/>
    <cellStyle name="Entrada 3 3 16" xfId="919" xr:uid="{4599A5B9-5426-4939-B5A5-3A7A09F10827}"/>
    <cellStyle name="Entrada 3 3 17" xfId="4690" xr:uid="{FE89C9BE-C99C-46F3-9551-D8C9E201A25F}"/>
    <cellStyle name="Entrada 3 3 18" xfId="4965" xr:uid="{E1C52758-C504-4007-B957-C8F3A6D7A0EB}"/>
    <cellStyle name="Entrada 3 3 19" xfId="5636" xr:uid="{5880CC88-7CB7-4B31-BA4B-4A303573B9EA}"/>
    <cellStyle name="Entrada 3 3 2" xfId="190" xr:uid="{00000000-0005-0000-0000-000094000000}"/>
    <cellStyle name="Entrada 3 3 2 10" xfId="4088" xr:uid="{37FFB0E9-C68F-44FA-B6A2-5642844F4B3C}"/>
    <cellStyle name="Entrada 3 3 2 11" xfId="4715" xr:uid="{F7B92A58-C587-400F-89FB-D20637A3BD1A}"/>
    <cellStyle name="Entrada 3 3 2 12" xfId="4973" xr:uid="{127C6686-FE72-4621-ADB5-8FFC9A792D77}"/>
    <cellStyle name="Entrada 3 3 2 13" xfId="5680" xr:uid="{35C9505A-6D2A-498F-A231-A81721908D30}"/>
    <cellStyle name="Entrada 3 3 2 14" xfId="684" xr:uid="{ADD3F274-2BEB-4F68-91A5-2868825D31A5}"/>
    <cellStyle name="Entrada 3 3 2 2" xfId="347" xr:uid="{00000000-0005-0000-0000-000095000000}"/>
    <cellStyle name="Entrada 3 3 2 2 10" xfId="5041" xr:uid="{2742C3A3-77BA-4756-9C5B-97DC7EA0AC36}"/>
    <cellStyle name="Entrada 3 3 2 2 11" xfId="4848" xr:uid="{5F213C3C-1929-4E1E-8086-18490132E18E}"/>
    <cellStyle name="Entrada 3 3 2 2 12" xfId="5743" xr:uid="{1124C9A1-A7BF-4449-B3C8-E0FA3E32C71D}"/>
    <cellStyle name="Entrada 3 3 2 2 13" xfId="6099" xr:uid="{76C2DD07-3D9D-4E90-A55D-85088547E493}"/>
    <cellStyle name="Entrada 3 3 2 2 14" xfId="1122" xr:uid="{7060B0C7-0352-4F08-88F1-4F1930EE64D3}"/>
    <cellStyle name="Entrada 3 3 2 2 2" xfId="1585" xr:uid="{7171B096-B9A4-4712-B24D-D9E1C3A08009}"/>
    <cellStyle name="Entrada 3 3 2 2 3" xfId="2073" xr:uid="{E37AFF42-221E-4306-BCB3-10D00C925FBE}"/>
    <cellStyle name="Entrada 3 3 2 2 4" xfId="2489" xr:uid="{001BF3FA-3BAC-44DB-9728-2EDD45D01013}"/>
    <cellStyle name="Entrada 3 3 2 2 5" xfId="2959" xr:uid="{C94F3711-A83C-4A5B-9286-BDEA0841F721}"/>
    <cellStyle name="Entrada 3 3 2 2 6" xfId="3313" xr:uid="{B25D4A51-23E1-49DB-A5E0-BF5DF52A572B}"/>
    <cellStyle name="Entrada 3 3 2 2 7" xfId="3787" xr:uid="{27ED42D6-ED07-4590-8F23-A12EBA78F693}"/>
    <cellStyle name="Entrada 3 3 2 2 8" xfId="4245" xr:uid="{90A3AAD1-84DA-41EA-B797-1FB5FDCAE7C2}"/>
    <cellStyle name="Entrada 3 3 2 2 9" xfId="4828" xr:uid="{D9F10B6C-5EBA-4CC3-9BAC-E7BB4D80E4B3}"/>
    <cellStyle name="Entrada 3 3 2 3" xfId="503" xr:uid="{00000000-0005-0000-0000-000096000000}"/>
    <cellStyle name="Entrada 3 3 2 3 10" xfId="5168" xr:uid="{D2E651BE-F1BF-45BD-B776-55AD4E6CDABA}"/>
    <cellStyle name="Entrada 3 3 2 3 11" xfId="5430" xr:uid="{43B492FE-2C9D-459C-8411-D49DC81E1780}"/>
    <cellStyle name="Entrada 3 3 2 3 12" xfId="5899" xr:uid="{019912A5-9708-4A02-91C2-72D00D621176}"/>
    <cellStyle name="Entrada 3 3 2 3 13" xfId="6255" xr:uid="{7BA45B30-E0ED-468B-B3B8-D6570037B2C8}"/>
    <cellStyle name="Entrada 3 3 2 3 14" xfId="1278" xr:uid="{47DD6951-A579-4D4F-B4D1-5F1F460DAA82}"/>
    <cellStyle name="Entrada 3 3 2 3 2" xfId="1741" xr:uid="{0223F226-E1D8-41A9-A360-7E608FA4A441}"/>
    <cellStyle name="Entrada 3 3 2 3 3" xfId="2229" xr:uid="{3F0E5962-2F2B-4B8D-A4C8-7F6CED297323}"/>
    <cellStyle name="Entrada 3 3 2 3 4" xfId="2645" xr:uid="{6617B0D7-F468-4603-91B2-7809BCC8AE15}"/>
    <cellStyle name="Entrada 3 3 2 3 5" xfId="3115" xr:uid="{A05FC99E-92EB-4523-B8B6-6D09E0CE0A47}"/>
    <cellStyle name="Entrada 3 3 2 3 6" xfId="3469" xr:uid="{A500D0D4-D7BB-41A9-BF10-D0F0076D970B}"/>
    <cellStyle name="Entrada 3 3 2 3 7" xfId="3943" xr:uid="{4D0E00ED-119A-4ACB-890B-890BE4FF462D}"/>
    <cellStyle name="Entrada 3 3 2 3 8" xfId="4401" xr:uid="{14E806E7-8235-4B06-ACA6-8EE88A88DD81}"/>
    <cellStyle name="Entrada 3 3 2 3 9" xfId="2858" xr:uid="{29F7ABE5-6AE4-4F8C-8978-6485536CD17E}"/>
    <cellStyle name="Entrada 3 3 2 4" xfId="967" xr:uid="{37AE22B1-5CFF-4A9A-84A4-B298191ECC87}"/>
    <cellStyle name="Entrada 3 3 2 5" xfId="1428" xr:uid="{1E333B71-651A-4609-8956-D63A19C6381E}"/>
    <cellStyle name="Entrada 3 3 2 6" xfId="1916" xr:uid="{32235E62-5D1E-4803-87AE-AEE12E59603B}"/>
    <cellStyle name="Entrada 3 3 2 7" xfId="838" xr:uid="{9D2A4535-64C4-4A0A-9BEF-A4B165CA11FF}"/>
    <cellStyle name="Entrada 3 3 2 8" xfId="1915" xr:uid="{FD8810DB-0281-425C-96DE-4FB2848883D2}"/>
    <cellStyle name="Entrada 3 3 2 9" xfId="3630" xr:uid="{3A1DE0A3-8C3C-4F78-9301-FD0E403773BC}"/>
    <cellStyle name="Entrada 3 3 3" xfId="206" xr:uid="{00000000-0005-0000-0000-000097000000}"/>
    <cellStyle name="Entrada 3 3 3 10" xfId="4104" xr:uid="{3EBB8F54-D252-4037-813D-C7B99DAEF2DF}"/>
    <cellStyle name="Entrada 3 3 3 11" xfId="4653" xr:uid="{73CD000C-1762-48E5-8986-247C7A92E97C}"/>
    <cellStyle name="Entrada 3 3 3 12" xfId="4785" xr:uid="{3CA190D4-B219-4F07-A735-D56ABC1CAB34}"/>
    <cellStyle name="Entrada 3 3 3 13" xfId="5618" xr:uid="{65834DD6-20CC-48C1-BBC2-BD6DFF0F7876}"/>
    <cellStyle name="Entrada 3 3 3 14" xfId="700" xr:uid="{8B3CE4BD-185B-45C7-B9FE-8C16834B2D66}"/>
    <cellStyle name="Entrada 3 3 3 2" xfId="363" xr:uid="{00000000-0005-0000-0000-000098000000}"/>
    <cellStyle name="Entrada 3 3 3 2 10" xfId="5054" xr:uid="{222DBCD2-6ED7-4284-BB1E-25676FA7A872}"/>
    <cellStyle name="Entrada 3 3 3 2 11" xfId="5290" xr:uid="{BA74C414-EF70-4981-A10B-B59257567117}"/>
    <cellStyle name="Entrada 3 3 3 2 12" xfId="5759" xr:uid="{2B1D00D2-1012-407C-B331-205972DAAAB2}"/>
    <cellStyle name="Entrada 3 3 3 2 13" xfId="6115" xr:uid="{8A1C1B05-32E2-412C-9E8B-545EE4D59F15}"/>
    <cellStyle name="Entrada 3 3 3 2 14" xfId="1138" xr:uid="{2138C2F1-4C2F-4BA2-AFC6-60AA9410B56E}"/>
    <cellStyle name="Entrada 3 3 3 2 2" xfId="1601" xr:uid="{DE4E7C56-F290-431B-9B6A-520796BDB56E}"/>
    <cellStyle name="Entrada 3 3 3 2 3" xfId="2089" xr:uid="{1FF7D14D-69A4-4745-A260-0DDAB1071767}"/>
    <cellStyle name="Entrada 3 3 3 2 4" xfId="2505" xr:uid="{6943E5C8-0A2F-4781-A415-8ED67D5A21C2}"/>
    <cellStyle name="Entrada 3 3 3 2 5" xfId="2975" xr:uid="{066FD0EA-AEA9-4971-99CD-D124272EB8CE}"/>
    <cellStyle name="Entrada 3 3 3 2 6" xfId="3329" xr:uid="{33875FED-936B-420B-81D7-1DDDB9427A01}"/>
    <cellStyle name="Entrada 3 3 3 2 7" xfId="3803" xr:uid="{6A0A6B84-944F-4043-8284-21243E49C216}"/>
    <cellStyle name="Entrada 3 3 3 2 8" xfId="4261" xr:uid="{599CF4D2-50CA-4839-91DD-B4C4FD6FFBAF}"/>
    <cellStyle name="Entrada 3 3 3 2 9" xfId="4768" xr:uid="{F24CFD5D-356F-4B17-97FF-4566EC3E97E3}"/>
    <cellStyle name="Entrada 3 3 3 3" xfId="519" xr:uid="{00000000-0005-0000-0000-000099000000}"/>
    <cellStyle name="Entrada 3 3 3 3 10" xfId="5181" xr:uid="{EA9C73B3-6C53-4411-B166-4BFE201CD480}"/>
    <cellStyle name="Entrada 3 3 3 3 11" xfId="5446" xr:uid="{D954B199-EBF2-48AE-B10C-AF6F925F67D0}"/>
    <cellStyle name="Entrada 3 3 3 3 12" xfId="5915" xr:uid="{E6FB64C0-43D0-4523-99EB-B367C7AFDC94}"/>
    <cellStyle name="Entrada 3 3 3 3 13" xfId="6271" xr:uid="{92D4A58E-D6BA-4B52-A845-1827579FD36C}"/>
    <cellStyle name="Entrada 3 3 3 3 14" xfId="1294" xr:uid="{4BF75E27-3D65-43B0-AB9F-207B4E64B00F}"/>
    <cellStyle name="Entrada 3 3 3 3 2" xfId="1757" xr:uid="{50B497D1-C70C-471F-9A4C-5F5DD73A5A44}"/>
    <cellStyle name="Entrada 3 3 3 3 3" xfId="2245" xr:uid="{0741E8FC-A6C4-4D84-8D3A-0B895CE974F3}"/>
    <cellStyle name="Entrada 3 3 3 3 4" xfId="2661" xr:uid="{41C13071-7606-4C6E-83F5-8E5E2DDD92DE}"/>
    <cellStyle name="Entrada 3 3 3 3 5" xfId="3131" xr:uid="{FC109866-E66B-4D28-A304-729E7F109FAD}"/>
    <cellStyle name="Entrada 3 3 3 3 6" xfId="3485" xr:uid="{8E6A0151-D61C-4D2B-9610-CEE7A999840D}"/>
    <cellStyle name="Entrada 3 3 3 3 7" xfId="3959" xr:uid="{91C11182-E0A1-432A-9401-CCFE18A0E895}"/>
    <cellStyle name="Entrada 3 3 3 3 8" xfId="4417" xr:uid="{1737E46E-D6DD-40FF-B44B-4F214AAF4273}"/>
    <cellStyle name="Entrada 3 3 3 3 9" xfId="4924" xr:uid="{F73F1399-359A-41E4-9425-674964983B15}"/>
    <cellStyle name="Entrada 3 3 3 4" xfId="983" xr:uid="{F017A198-54D1-4765-9462-FB0C30C804B7}"/>
    <cellStyle name="Entrada 3 3 3 5" xfId="1444" xr:uid="{193D9A65-215A-40EB-A425-563D421D5312}"/>
    <cellStyle name="Entrada 3 3 3 6" xfId="1932" xr:uid="{68E477DC-CEBB-4BB3-8207-77905BB31B39}"/>
    <cellStyle name="Entrada 3 3 3 7" xfId="839" xr:uid="{4D9FEA2C-F2A7-4F94-85B8-5C613D692071}"/>
    <cellStyle name="Entrada 3 3 3 8" xfId="2821" xr:uid="{E030FC77-D3B0-4C0A-B93C-D97FE05A2040}"/>
    <cellStyle name="Entrada 3 3 3 9" xfId="3646" xr:uid="{C99FA2F7-B36F-4737-A89B-801C0DE34149}"/>
    <cellStyle name="Entrada 3 3 4" xfId="222" xr:uid="{00000000-0005-0000-0000-00009A000000}"/>
    <cellStyle name="Entrada 3 3 4 10" xfId="4120" xr:uid="{056783A8-5B7A-4EF8-AB8F-5E75FB459777}"/>
    <cellStyle name="Entrada 3 3 4 11" xfId="4847" xr:uid="{67DD1CB8-F585-47AA-9DA6-6E8D9FA1D452}"/>
    <cellStyle name="Entrada 3 3 4 12" xfId="4851" xr:uid="{9B28F69C-2358-4F23-BCF9-A180E921164E}"/>
    <cellStyle name="Entrada 3 3 4 13" xfId="5693" xr:uid="{A865C770-1264-4638-AE23-9CC956050A1A}"/>
    <cellStyle name="Entrada 3 3 4 14" xfId="716" xr:uid="{4D6533B3-1B66-4BEA-B917-35D295BD6445}"/>
    <cellStyle name="Entrada 3 3 4 2" xfId="379" xr:uid="{00000000-0005-0000-0000-00009B000000}"/>
    <cellStyle name="Entrada 3 3 4 2 10" xfId="5067" xr:uid="{436FFF4F-31FB-4F48-90CE-BD3D7530C073}"/>
    <cellStyle name="Entrada 3 3 4 2 11" xfId="5306" xr:uid="{D3055C4F-3C76-4544-8B9E-9649608F923F}"/>
    <cellStyle name="Entrada 3 3 4 2 12" xfId="5775" xr:uid="{8D8F3FAC-D9A0-45F0-A66B-3CCD836D5FD6}"/>
    <cellStyle name="Entrada 3 3 4 2 13" xfId="6131" xr:uid="{95E2651C-DA91-44E5-B678-CEFC9572184D}"/>
    <cellStyle name="Entrada 3 3 4 2 14" xfId="1154" xr:uid="{C2B424A6-698F-418A-8659-6F42758C6060}"/>
    <cellStyle name="Entrada 3 3 4 2 2" xfId="1617" xr:uid="{30D83042-880F-450F-A1FB-95241AD0234B}"/>
    <cellStyle name="Entrada 3 3 4 2 3" xfId="2105" xr:uid="{C73DB4D2-A3A9-487B-8D19-88CD192DF0C6}"/>
    <cellStyle name="Entrada 3 3 4 2 4" xfId="2521" xr:uid="{1FCE583D-82B0-4A33-9BAF-CF601475713D}"/>
    <cellStyle name="Entrada 3 3 4 2 5" xfId="2991" xr:uid="{AB8B8D95-5634-4E16-9138-5AAB5F0C3FCB}"/>
    <cellStyle name="Entrada 3 3 4 2 6" xfId="3345" xr:uid="{F9149322-5345-4932-A850-B20E232600B4}"/>
    <cellStyle name="Entrada 3 3 4 2 7" xfId="3819" xr:uid="{60FCC86C-0AEB-4678-8630-FB613E6293C8}"/>
    <cellStyle name="Entrada 3 3 4 2 8" xfId="4277" xr:uid="{43902A1C-77DF-44F6-8029-CA7CAA1BB652}"/>
    <cellStyle name="Entrada 3 3 4 2 9" xfId="4560" xr:uid="{CA393C66-3B09-4CBE-ACAA-C714331223CC}"/>
    <cellStyle name="Entrada 3 3 4 3" xfId="535" xr:uid="{00000000-0005-0000-0000-00009C000000}"/>
    <cellStyle name="Entrada 3 3 4 3 10" xfId="5194" xr:uid="{61D5FEDA-B3A4-4560-82C1-3A667D0180E8}"/>
    <cellStyle name="Entrada 3 3 4 3 11" xfId="5462" xr:uid="{7889C8D1-E863-4867-97EB-64B3119DB338}"/>
    <cellStyle name="Entrada 3 3 4 3 12" xfId="5931" xr:uid="{8389DACE-C2A9-453C-8BCF-6AB401AAF181}"/>
    <cellStyle name="Entrada 3 3 4 3 13" xfId="6287" xr:uid="{30AFA746-F436-46D6-BF45-D3CE2BDFA62C}"/>
    <cellStyle name="Entrada 3 3 4 3 14" xfId="1310" xr:uid="{74818EBA-B7AD-4E83-948C-BBE9E3069352}"/>
    <cellStyle name="Entrada 3 3 4 3 2" xfId="1773" xr:uid="{CE5292A5-D33C-41DC-A9B1-07D3BF802643}"/>
    <cellStyle name="Entrada 3 3 4 3 3" xfId="2261" xr:uid="{A4E9F2E2-F680-4DAF-BBE0-2D18131D9DB4}"/>
    <cellStyle name="Entrada 3 3 4 3 4" xfId="2677" xr:uid="{6F4367B4-AF43-4F72-869A-FE15CBBAEAC2}"/>
    <cellStyle name="Entrada 3 3 4 3 5" xfId="3147" xr:uid="{7E6ECFA9-7265-4844-86BD-DF62FD11A788}"/>
    <cellStyle name="Entrada 3 3 4 3 6" xfId="3501" xr:uid="{191C6DB2-FED6-47BA-8D48-2A2650AD1264}"/>
    <cellStyle name="Entrada 3 3 4 3 7" xfId="3975" xr:uid="{B2BEA274-1279-4007-82BD-EC5ACE312917}"/>
    <cellStyle name="Entrada 3 3 4 3 8" xfId="4433" xr:uid="{96B7C381-5A5C-46B0-83E9-A3505311A0A8}"/>
    <cellStyle name="Entrada 3 3 4 3 9" xfId="4720" xr:uid="{9F4AF208-3623-4099-B113-17E7A75F83F6}"/>
    <cellStyle name="Entrada 3 3 4 4" xfId="999" xr:uid="{C53DB709-44DD-455E-A797-8EAAD57B5672}"/>
    <cellStyle name="Entrada 3 3 4 5" xfId="1460" xr:uid="{C9E4A112-D217-40E0-A2DB-EA2D6AB8C94C}"/>
    <cellStyle name="Entrada 3 3 4 6" xfId="1948" xr:uid="{C4CF26E3-BF0D-408A-9CF5-9EC57C0EA522}"/>
    <cellStyle name="Entrada 3 3 4 7" xfId="2364" xr:uid="{57B6A821-8434-4664-BA4C-15AEC7A674CB}"/>
    <cellStyle name="Entrada 3 3 4 8" xfId="1876" xr:uid="{84E06011-FAE1-4CCF-997E-D13C2B4D402E}"/>
    <cellStyle name="Entrada 3 3 4 9" xfId="3662" xr:uid="{EE21137E-9B74-4659-8933-AFAD24CA5DE3}"/>
    <cellStyle name="Entrada 3 3 5" xfId="238" xr:uid="{00000000-0005-0000-0000-00009D000000}"/>
    <cellStyle name="Entrada 3 3 5 10" xfId="4136" xr:uid="{CCE21CF5-F11C-4082-8034-63EA723EB1FA}"/>
    <cellStyle name="Entrada 3 3 5 11" xfId="4774" xr:uid="{27C5400E-9E8E-45B2-9739-F0AF22629516}"/>
    <cellStyle name="Entrada 3 3 5 12" xfId="4897" xr:uid="{6FCB44E6-5AA4-405B-989B-C7630A6E2EE5}"/>
    <cellStyle name="Entrada 3 3 5 13" xfId="5602" xr:uid="{A6F93AAA-008D-4F05-B565-A8E28E76AA91}"/>
    <cellStyle name="Entrada 3 3 5 14" xfId="732" xr:uid="{66FB6147-BD52-4B51-8ED8-BF8998E6C1DC}"/>
    <cellStyle name="Entrada 3 3 5 2" xfId="395" xr:uid="{00000000-0005-0000-0000-00009E000000}"/>
    <cellStyle name="Entrada 3 3 5 2 10" xfId="5080" xr:uid="{EA4864C2-BB71-4047-A2DA-907203BF1D2D}"/>
    <cellStyle name="Entrada 3 3 5 2 11" xfId="5322" xr:uid="{F7311563-D193-46DC-B884-87FAE97B5D23}"/>
    <cellStyle name="Entrada 3 3 5 2 12" xfId="5791" xr:uid="{3A3164D5-D928-4A22-A0B9-EEAB486922F4}"/>
    <cellStyle name="Entrada 3 3 5 2 13" xfId="6147" xr:uid="{371CBD27-1F38-4DEF-9A2E-86FE5D9E1E6A}"/>
    <cellStyle name="Entrada 3 3 5 2 14" xfId="1170" xr:uid="{11AF9D7F-5A1E-4B6A-B6DF-4B1025673AA7}"/>
    <cellStyle name="Entrada 3 3 5 2 2" xfId="1633" xr:uid="{62300FE8-5D09-467E-B771-B119799F9240}"/>
    <cellStyle name="Entrada 3 3 5 2 3" xfId="2121" xr:uid="{611896AA-A2D0-419B-B008-BE61A107D02F}"/>
    <cellStyle name="Entrada 3 3 5 2 4" xfId="2537" xr:uid="{4E3615F1-6AE5-406D-9B85-2921EEF75949}"/>
    <cellStyle name="Entrada 3 3 5 2 5" xfId="3007" xr:uid="{030311C9-C68B-495D-862D-75CC52F71AA5}"/>
    <cellStyle name="Entrada 3 3 5 2 6" xfId="3361" xr:uid="{0B49635D-AE7F-46E2-AC4A-F230D8BCED25}"/>
    <cellStyle name="Entrada 3 3 5 2 7" xfId="3835" xr:uid="{A7DB218D-6ED2-4A01-BD10-F39011600EA5}"/>
    <cellStyle name="Entrada 3 3 5 2 8" xfId="4293" xr:uid="{390C45F5-E448-4D8C-A549-22BCA988210D}"/>
    <cellStyle name="Entrada 3 3 5 2 9" xfId="2854" xr:uid="{71DF1600-9080-4BCD-964D-469102A05811}"/>
    <cellStyle name="Entrada 3 3 5 3" xfId="551" xr:uid="{00000000-0005-0000-0000-00009F000000}"/>
    <cellStyle name="Entrada 3 3 5 3 10" xfId="5207" xr:uid="{C8E71712-9F42-43D6-9945-A9425E50F9B4}"/>
    <cellStyle name="Entrada 3 3 5 3 11" xfId="5478" xr:uid="{07463B6F-0B25-4E9B-A1CB-8E22E49E6537}"/>
    <cellStyle name="Entrada 3 3 5 3 12" xfId="5947" xr:uid="{7CC97CA7-110B-402F-9E24-19B03FD41058}"/>
    <cellStyle name="Entrada 3 3 5 3 13" xfId="6303" xr:uid="{30EB0818-7D3D-448B-A8A7-FD7B3FF006AE}"/>
    <cellStyle name="Entrada 3 3 5 3 14" xfId="1326" xr:uid="{F30E6F37-852C-4E32-916B-5D096EBC992F}"/>
    <cellStyle name="Entrada 3 3 5 3 2" xfId="1789" xr:uid="{4282404A-403D-40E0-A454-89CC8D706898}"/>
    <cellStyle name="Entrada 3 3 5 3 3" xfId="2277" xr:uid="{A9239DE7-9F6E-4ED6-92B7-8A510C437037}"/>
    <cellStyle name="Entrada 3 3 5 3 4" xfId="2693" xr:uid="{65E7A8C3-0E9A-419B-B3E9-E58536ED7A1C}"/>
    <cellStyle name="Entrada 3 3 5 3 5" xfId="3163" xr:uid="{7F005AB2-C971-4E91-88EA-C2166FCF4B81}"/>
    <cellStyle name="Entrada 3 3 5 3 6" xfId="3517" xr:uid="{84A290E1-E250-4985-9A17-D661D018C641}"/>
    <cellStyle name="Entrada 3 3 5 3 7" xfId="3991" xr:uid="{8F8ED95C-AA44-4C90-96FF-54303D29D035}"/>
    <cellStyle name="Entrada 3 3 5 3 8" xfId="4449" xr:uid="{EB65B409-4B31-46D8-89E3-08186A63545A}"/>
    <cellStyle name="Entrada 3 3 5 3 9" xfId="4664" xr:uid="{D733651B-ABF9-4A9E-BA55-DAFC58B3464C}"/>
    <cellStyle name="Entrada 3 3 5 4" xfId="1015" xr:uid="{8A9B3004-99CD-4895-98DC-6F3E1A11FF10}"/>
    <cellStyle name="Entrada 3 3 5 5" xfId="1476" xr:uid="{3BAD27E5-73C8-4A84-B7C9-8E16A30C0975}"/>
    <cellStyle name="Entrada 3 3 5 6" xfId="1964" xr:uid="{A89AB643-5FE1-4F9C-B8D5-8C7161AECCE5}"/>
    <cellStyle name="Entrada 3 3 5 7" xfId="2380" xr:uid="{6C3D9B2B-EBCA-4CD1-AD2A-03000FA4BF01}"/>
    <cellStyle name="Entrada 3 3 5 8" xfId="2820" xr:uid="{FF9C22A0-D2F4-4983-8369-94E6B72B79D4}"/>
    <cellStyle name="Entrada 3 3 5 9" xfId="3678" xr:uid="{7F96E7BF-DF56-48E1-A6CE-7CDA1D79010A}"/>
    <cellStyle name="Entrada 3 3 6" xfId="254" xr:uid="{00000000-0005-0000-0000-0000A0000000}"/>
    <cellStyle name="Entrada 3 3 6 10" xfId="4152" xr:uid="{75438A24-10E7-46CE-8138-DAE5D926612D}"/>
    <cellStyle name="Entrada 3 3 6 11" xfId="4566" xr:uid="{E0B455EC-5A01-44FA-9272-34FF1C8FD889}"/>
    <cellStyle name="Entrada 3 3 6 12" xfId="5008" xr:uid="{1C78B15E-B2A6-4E61-9C88-895E6BF08F16}"/>
    <cellStyle name="Entrada 3 3 6 13" xfId="5586" xr:uid="{2A9969B9-5A64-48C8-BFBE-C1DFAAC1391E}"/>
    <cellStyle name="Entrada 3 3 6 14" xfId="748" xr:uid="{B0DB57BB-CB1F-4470-BB6A-F8F5926CAC80}"/>
    <cellStyle name="Entrada 3 3 6 2" xfId="411" xr:uid="{00000000-0005-0000-0000-0000A1000000}"/>
    <cellStyle name="Entrada 3 3 6 2 10" xfId="5093" xr:uid="{9004DC58-3D23-4FB3-8D6A-AF37FAEE744E}"/>
    <cellStyle name="Entrada 3 3 6 2 11" xfId="5338" xr:uid="{068F34EC-0317-4BDA-8F1A-CC4BC765A543}"/>
    <cellStyle name="Entrada 3 3 6 2 12" xfId="5807" xr:uid="{B3451B73-82ED-45E9-A0D5-2A42CB911766}"/>
    <cellStyle name="Entrada 3 3 6 2 13" xfId="6163" xr:uid="{C9C8E5D1-53A7-4A4A-AC82-6ACD46032C44}"/>
    <cellStyle name="Entrada 3 3 6 2 14" xfId="1186" xr:uid="{7A959860-0BA0-4039-BBFC-269AF7EE78D0}"/>
    <cellStyle name="Entrada 3 3 6 2 2" xfId="1649" xr:uid="{432214C3-55B6-43D5-878E-3E968DF1C680}"/>
    <cellStyle name="Entrada 3 3 6 2 3" xfId="2137" xr:uid="{052EFCB9-3BD7-4900-BB68-C16C235146EF}"/>
    <cellStyle name="Entrada 3 3 6 2 4" xfId="2553" xr:uid="{8B1A860A-59A6-4742-8C04-4564208E4049}"/>
    <cellStyle name="Entrada 3 3 6 2 5" xfId="3023" xr:uid="{589FA351-FF29-465D-8EC1-E5F875F31A56}"/>
    <cellStyle name="Entrada 3 3 6 2 6" xfId="3377" xr:uid="{2E742690-0601-43F7-A7E1-8CDD27B754A3}"/>
    <cellStyle name="Entrada 3 3 6 2 7" xfId="3851" xr:uid="{45624CF7-219D-486A-BF35-EF7723A167D6}"/>
    <cellStyle name="Entrada 3 3 6 2 8" xfId="4309" xr:uid="{B1BFA67A-4B26-4E54-888D-8779EDA6F704}"/>
    <cellStyle name="Entrada 3 3 6 2 9" xfId="915" xr:uid="{413D5104-A54F-4E32-8500-12B423D547B0}"/>
    <cellStyle name="Entrada 3 3 6 3" xfId="567" xr:uid="{00000000-0005-0000-0000-0000A2000000}"/>
    <cellStyle name="Entrada 3 3 6 3 10" xfId="5220" xr:uid="{691B2CDE-99CD-4B26-A639-D11A5D139127}"/>
    <cellStyle name="Entrada 3 3 6 3 11" xfId="5494" xr:uid="{DE929069-DAA2-4E01-856B-0027B447FFD0}"/>
    <cellStyle name="Entrada 3 3 6 3 12" xfId="5963" xr:uid="{E20596BF-364D-41E5-9CEA-49290F8032D6}"/>
    <cellStyle name="Entrada 3 3 6 3 13" xfId="6319" xr:uid="{FD6B66C4-EA02-4D51-9BC4-511A1339A65A}"/>
    <cellStyle name="Entrada 3 3 6 3 14" xfId="1342" xr:uid="{69E9CE48-1141-4DCA-87B2-63E60A1A9F29}"/>
    <cellStyle name="Entrada 3 3 6 3 2" xfId="1805" xr:uid="{09CA188E-AD33-487E-AE59-46A13A1A2ED9}"/>
    <cellStyle name="Entrada 3 3 6 3 3" xfId="2293" xr:uid="{90DF39E3-526F-461C-BB47-3F8959FB6CAA}"/>
    <cellStyle name="Entrada 3 3 6 3 4" xfId="2709" xr:uid="{647C9456-F305-49F2-A945-70E517E4F79B}"/>
    <cellStyle name="Entrada 3 3 6 3 5" xfId="3179" xr:uid="{6B47814D-75D7-4EC7-A9AB-C047E957B603}"/>
    <cellStyle name="Entrada 3 3 6 3 6" xfId="3533" xr:uid="{A9EBFE2F-917D-40F4-A592-8B71D2289A07}"/>
    <cellStyle name="Entrada 3 3 6 3 7" xfId="4007" xr:uid="{22896414-B4DA-4678-9209-C151B186DA74}"/>
    <cellStyle name="Entrada 3 3 6 3 8" xfId="4465" xr:uid="{184CC51E-EA76-4F25-A0C0-DFDDBE42D869}"/>
    <cellStyle name="Entrada 3 3 6 3 9" xfId="4845" xr:uid="{5E50C7F0-F3CD-4A7B-ABA2-2BC436A66D62}"/>
    <cellStyle name="Entrada 3 3 6 4" xfId="1031" xr:uid="{2D03DE53-482A-4AF8-87CD-1CDC3A3A1C7B}"/>
    <cellStyle name="Entrada 3 3 6 5" xfId="1492" xr:uid="{54BEF83E-0F4F-4A2A-BC34-586A82CFBAEA}"/>
    <cellStyle name="Entrada 3 3 6 6" xfId="1980" xr:uid="{631E06D1-CADA-470D-BA08-0F2FBCCC95C2}"/>
    <cellStyle name="Entrada 3 3 6 7" xfId="2396" xr:uid="{72656B43-DBD8-48B0-BCB3-3C6AD40FE781}"/>
    <cellStyle name="Entrada 3 3 6 8" xfId="898" xr:uid="{4EF0BB67-C48A-462F-9B04-1D65DAE3E72C}"/>
    <cellStyle name="Entrada 3 3 6 9" xfId="3694" xr:uid="{DAF85F51-CEB6-4394-98C1-DDBC6F284032}"/>
    <cellStyle name="Entrada 3 3 7" xfId="270" xr:uid="{00000000-0005-0000-0000-0000A3000000}"/>
    <cellStyle name="Entrada 3 3 7 10" xfId="4168" xr:uid="{FBAACC17-F8C4-42F1-B3D4-5F95F30BA48D}"/>
    <cellStyle name="Entrada 3 3 7 11" xfId="4907" xr:uid="{4FF5DC35-BDF7-4C7B-91B7-F8B6C068E74B}"/>
    <cellStyle name="Entrada 3 3 7 12" xfId="4793" xr:uid="{8DC0C772-A333-4453-AD19-06CE19556D6C}"/>
    <cellStyle name="Entrada 3 3 7 13" xfId="5570" xr:uid="{32AEDEBB-C77A-474A-93D1-3D4ABDB4A800}"/>
    <cellStyle name="Entrada 3 3 7 14" xfId="764" xr:uid="{4F21D4B1-1FF2-460A-93E2-00B83A1302E9}"/>
    <cellStyle name="Entrada 3 3 7 2" xfId="427" xr:uid="{00000000-0005-0000-0000-0000A4000000}"/>
    <cellStyle name="Entrada 3 3 7 2 10" xfId="5106" xr:uid="{B96468E7-2709-4648-BED4-8255B2804096}"/>
    <cellStyle name="Entrada 3 3 7 2 11" xfId="5354" xr:uid="{EDA3183D-BDE8-4965-96DA-EBEC109CC0CA}"/>
    <cellStyle name="Entrada 3 3 7 2 12" xfId="5823" xr:uid="{4A08465D-3122-43DE-BA31-08E7D4F6A11D}"/>
    <cellStyle name="Entrada 3 3 7 2 13" xfId="6179" xr:uid="{11068EA2-C6CB-4096-B6EE-F0F195B43E0D}"/>
    <cellStyle name="Entrada 3 3 7 2 14" xfId="1202" xr:uid="{E3583F40-0DFB-4433-B0E3-4E3AE24BE1CA}"/>
    <cellStyle name="Entrada 3 3 7 2 2" xfId="1665" xr:uid="{A5E2FE81-9EDE-40DA-B535-1AF66FC0BFA6}"/>
    <cellStyle name="Entrada 3 3 7 2 3" xfId="2153" xr:uid="{25A8D3A2-523B-4997-8B84-72E7C2B076C4}"/>
    <cellStyle name="Entrada 3 3 7 2 4" xfId="2569" xr:uid="{DC64A6B5-53B2-4C3E-803D-84E0FD939433}"/>
    <cellStyle name="Entrada 3 3 7 2 5" xfId="3039" xr:uid="{AF7AA977-1C18-469A-9D3A-34229E7B96F6}"/>
    <cellStyle name="Entrada 3 3 7 2 6" xfId="3393" xr:uid="{59B72B7B-130B-4139-8CE1-68C10599818F}"/>
    <cellStyle name="Entrada 3 3 7 2 7" xfId="3867" xr:uid="{DC9291AB-4CBA-47D6-8DDB-0BA0A87088F7}"/>
    <cellStyle name="Entrada 3 3 7 2 8" xfId="4325" xr:uid="{60914C8C-6392-4FBA-AF95-8F186B5D1CDD}"/>
    <cellStyle name="Entrada 3 3 7 2 9" xfId="913" xr:uid="{9960319B-F538-43F7-9AB4-4FB2A16D1C07}"/>
    <cellStyle name="Entrada 3 3 7 3" xfId="583" xr:uid="{00000000-0005-0000-0000-0000A5000000}"/>
    <cellStyle name="Entrada 3 3 7 3 10" xfId="5233" xr:uid="{3854B832-43B3-4305-BA5A-59141CFB77C9}"/>
    <cellStyle name="Entrada 3 3 7 3 11" xfId="5510" xr:uid="{9D223AC8-D1A4-4470-8033-86C6CDFFDB7D}"/>
    <cellStyle name="Entrada 3 3 7 3 12" xfId="5979" xr:uid="{D6CAC40F-08AC-4445-8C0C-5D4681173D13}"/>
    <cellStyle name="Entrada 3 3 7 3 13" xfId="6335" xr:uid="{AF8782BF-4CD0-4B37-8175-28E8C083F018}"/>
    <cellStyle name="Entrada 3 3 7 3 14" xfId="1358" xr:uid="{06763B6D-F308-4EA9-8FD5-782D8D4F0146}"/>
    <cellStyle name="Entrada 3 3 7 3 2" xfId="1821" xr:uid="{774F243E-C71F-44C7-809C-2BB14013BA46}"/>
    <cellStyle name="Entrada 3 3 7 3 3" xfId="2309" xr:uid="{86FD1C51-302A-4A00-A0E8-BA42D5907D59}"/>
    <cellStyle name="Entrada 3 3 7 3 4" xfId="2725" xr:uid="{44799BE4-88C9-43D6-A2DB-60DF47446608}"/>
    <cellStyle name="Entrada 3 3 7 3 5" xfId="3195" xr:uid="{4F35EE46-2102-45DC-B998-A3F439D77B48}"/>
    <cellStyle name="Entrada 3 3 7 3 6" xfId="3549" xr:uid="{194B6D64-845E-487F-B0F3-B7D386D51510}"/>
    <cellStyle name="Entrada 3 3 7 3 7" xfId="4023" xr:uid="{CA982019-DE7B-4E65-B1E8-06C6469FC29B}"/>
    <cellStyle name="Entrada 3 3 7 3 8" xfId="4481" xr:uid="{99E75559-0FF0-4119-B8FE-603F136F711F}"/>
    <cellStyle name="Entrada 3 3 7 3 9" xfId="2876" xr:uid="{CD87379F-EA20-4962-BD41-D5A07911E7D2}"/>
    <cellStyle name="Entrada 3 3 7 4" xfId="1047" xr:uid="{F05EB82D-34A8-4FF7-A4C3-CE76E7E90079}"/>
    <cellStyle name="Entrada 3 3 7 5" xfId="1508" xr:uid="{EAEB1A30-670E-4159-8AA7-B906F7D2961E}"/>
    <cellStyle name="Entrada 3 3 7 6" xfId="1996" xr:uid="{4A5E8B6F-5698-4DF8-BFD4-388692D98120}"/>
    <cellStyle name="Entrada 3 3 7 7" xfId="2412" xr:uid="{7100EE5D-3A7F-4607-9456-54EE08E36AFF}"/>
    <cellStyle name="Entrada 3 3 7 8" xfId="1883" xr:uid="{2AA00F7F-D46E-4949-9E68-7C0C52C62079}"/>
    <cellStyle name="Entrada 3 3 7 9" xfId="3710" xr:uid="{5F9F9CF4-5D58-4996-B7E3-13E5162A4A98}"/>
    <cellStyle name="Entrada 3 3 8" xfId="286" xr:uid="{00000000-0005-0000-0000-0000A6000000}"/>
    <cellStyle name="Entrada 3 3 8 10" xfId="4184" xr:uid="{7461BD07-37CA-4578-A4BA-883E1D5E8348}"/>
    <cellStyle name="Entrada 3 3 8 11" xfId="4700" xr:uid="{34DBC607-A2FB-4A10-BFE8-29FF00DA74D2}"/>
    <cellStyle name="Entrada 3 3 8 12" xfId="4654" xr:uid="{629CA8EF-42EC-4EFA-A283-3BEBD42D189F}"/>
    <cellStyle name="Entrada 3 3 8 13" xfId="6039" xr:uid="{30C88610-4A99-41AE-A4C6-23EA632F634A}"/>
    <cellStyle name="Entrada 3 3 8 14" xfId="780" xr:uid="{42A9D0CF-B6DF-449A-9C52-36D8F31E2429}"/>
    <cellStyle name="Entrada 3 3 8 2" xfId="443" xr:uid="{00000000-0005-0000-0000-0000A7000000}"/>
    <cellStyle name="Entrada 3 3 8 2 10" xfId="5119" xr:uid="{BC959C0D-42C2-427F-A2B5-ED4B56812799}"/>
    <cellStyle name="Entrada 3 3 8 2 11" xfId="5370" xr:uid="{8FFE0645-F4EC-4500-92CA-9D982197CB80}"/>
    <cellStyle name="Entrada 3 3 8 2 12" xfId="5839" xr:uid="{78EFB965-F5BD-46E6-9C31-10000F5E17AA}"/>
    <cellStyle name="Entrada 3 3 8 2 13" xfId="6195" xr:uid="{51DCB0EE-80FB-4016-9B06-ECC7A0C8648C}"/>
    <cellStyle name="Entrada 3 3 8 2 14" xfId="1218" xr:uid="{2E65A6C2-04D3-435B-ADE3-6FABCAE530FD}"/>
    <cellStyle name="Entrada 3 3 8 2 2" xfId="1681" xr:uid="{1F613925-AC62-4FA0-BE6F-9D9A17A0906D}"/>
    <cellStyle name="Entrada 3 3 8 2 3" xfId="2169" xr:uid="{723B7835-3D4E-45F8-A4A9-6864E625A65E}"/>
    <cellStyle name="Entrada 3 3 8 2 4" xfId="2585" xr:uid="{FBDDD89B-F4A8-4CDA-942C-868DD0F411A8}"/>
    <cellStyle name="Entrada 3 3 8 2 5" xfId="3055" xr:uid="{CF1978B2-2BF7-4A81-A0FB-CE7FE04C9817}"/>
    <cellStyle name="Entrada 3 3 8 2 6" xfId="3409" xr:uid="{B302FE2B-B070-440A-BF76-B57E175E3A10}"/>
    <cellStyle name="Entrada 3 3 8 2 7" xfId="3883" xr:uid="{6288A4E2-5F1A-46AA-9ABA-70C913A3F357}"/>
    <cellStyle name="Entrada 3 3 8 2 8" xfId="4341" xr:uid="{F484F4B9-2FEC-4718-9B70-DBDAE9370FF7}"/>
    <cellStyle name="Entrada 3 3 8 2 9" xfId="916" xr:uid="{03224E0D-55C4-4B61-8F77-C1F8470253F9}"/>
    <cellStyle name="Entrada 3 3 8 3" xfId="599" xr:uid="{00000000-0005-0000-0000-0000A8000000}"/>
    <cellStyle name="Entrada 3 3 8 3 10" xfId="5246" xr:uid="{F92CE96B-516E-4954-900E-12042465B2AC}"/>
    <cellStyle name="Entrada 3 3 8 3 11" xfId="5526" xr:uid="{A00DF8EE-E83E-48F8-AD15-F59F2BCE496B}"/>
    <cellStyle name="Entrada 3 3 8 3 12" xfId="5995" xr:uid="{C7390B1C-05E0-41A4-A37D-BE139AB889AF}"/>
    <cellStyle name="Entrada 3 3 8 3 13" xfId="6351" xr:uid="{4A5CFACF-B615-41C2-B94A-6B5EFD8926F3}"/>
    <cellStyle name="Entrada 3 3 8 3 14" xfId="1374" xr:uid="{C8D967CC-CDDC-45F9-8C12-052AC87C6BA6}"/>
    <cellStyle name="Entrada 3 3 8 3 2" xfId="1837" xr:uid="{FDA334C3-6A88-4ABE-97E1-472642FA5DB4}"/>
    <cellStyle name="Entrada 3 3 8 3 3" xfId="2325" xr:uid="{EAA9B47C-2F32-4CAB-B508-5F56DFC7E2BA}"/>
    <cellStyle name="Entrada 3 3 8 3 4" xfId="2741" xr:uid="{243E5A6A-F9F2-4F94-B735-F63A70CE9A99}"/>
    <cellStyle name="Entrada 3 3 8 3 5" xfId="3211" xr:uid="{CF68FBD4-7EE8-47AF-98F7-85CDDCC31048}"/>
    <cellStyle name="Entrada 3 3 8 3 6" xfId="3565" xr:uid="{7739622F-609B-4497-B339-D95CA5FF7B25}"/>
    <cellStyle name="Entrada 3 3 8 3 7" xfId="4039" xr:uid="{C7EFA5D2-6ADC-43F1-BB79-46676CF0B418}"/>
    <cellStyle name="Entrada 3 3 8 3 8" xfId="4497" xr:uid="{8A5E9CC2-372A-435A-B7DE-8F5D83714A83}"/>
    <cellStyle name="Entrada 3 3 8 3 9" xfId="1894" xr:uid="{1F5E8DCB-B2C5-4F1C-9FE3-66CB07D665ED}"/>
    <cellStyle name="Entrada 3 3 8 4" xfId="1524" xr:uid="{77A0B23B-22CE-4238-BD3E-670FB78BBB07}"/>
    <cellStyle name="Entrada 3 3 8 5" xfId="2012" xr:uid="{715EE2D9-49B2-4A9C-BD85-4B9ADC51FF2E}"/>
    <cellStyle name="Entrada 3 3 8 6" xfId="2428" xr:uid="{87176CE3-945D-4299-BF1C-F1ACD84940BD}"/>
    <cellStyle name="Entrada 3 3 8 7" xfId="2898" xr:uid="{1C29F91D-817A-4C5C-8C8C-60C6000133F8}"/>
    <cellStyle name="Entrada 3 3 8 8" xfId="3252" xr:uid="{33893AAE-61DA-4813-8C34-F46AEC0EB0AF}"/>
    <cellStyle name="Entrada 3 3 8 9" xfId="3726" xr:uid="{835CA3D9-8E03-448E-AD1C-4A8F65950812}"/>
    <cellStyle name="Entrada 3 3 9" xfId="300" xr:uid="{00000000-0005-0000-0000-0000A9000000}"/>
    <cellStyle name="Entrada 3 3 9 10" xfId="3740" xr:uid="{6BD5F336-BF9F-4356-A6F5-5128A2B524BC}"/>
    <cellStyle name="Entrada 3 3 9 11" xfId="4198" xr:uid="{7DDF3B24-7F75-4D82-8335-AFDE88995EFD}"/>
    <cellStyle name="Entrada 3 3 9 12" xfId="4786" xr:uid="{2AF74104-34A7-4604-8DAD-FFC72128D8BB}"/>
    <cellStyle name="Entrada 3 3 9 13" xfId="4744" xr:uid="{F80D6BFF-C621-4A98-A974-D6B3AD8520FA}"/>
    <cellStyle name="Entrada 3 3 9 14" xfId="5699" xr:uid="{0420026C-7E59-4CAF-A7D9-A34267D6FB6A}"/>
    <cellStyle name="Entrada 3 3 9 15" xfId="6053" xr:uid="{94282AC4-83CE-4FF0-9B94-772D623C5D23}"/>
    <cellStyle name="Entrada 3 3 9 16" xfId="794" xr:uid="{9C9B82EC-C492-4289-9097-0230E897EDBC}"/>
    <cellStyle name="Entrada 3 3 9 2" xfId="457" xr:uid="{00000000-0005-0000-0000-0000AA000000}"/>
    <cellStyle name="Entrada 3 3 9 2 10" xfId="5131" xr:uid="{81D95D0C-7DC3-4579-B73E-7D7C6ACA9E0A}"/>
    <cellStyle name="Entrada 3 3 9 2 11" xfId="5384" xr:uid="{EAC52835-CDB6-4647-AF4A-7652393B5319}"/>
    <cellStyle name="Entrada 3 3 9 2 12" xfId="5853" xr:uid="{190EBE24-0113-4A12-A245-F737F0756963}"/>
    <cellStyle name="Entrada 3 3 9 2 13" xfId="6209" xr:uid="{25730188-6512-45A4-B647-BF1E8FA2A0AD}"/>
    <cellStyle name="Entrada 3 3 9 2 14" xfId="1232" xr:uid="{DE7C57F3-5456-412F-A3C6-29169B46165E}"/>
    <cellStyle name="Entrada 3 3 9 2 2" xfId="1695" xr:uid="{2918FC1B-DC5D-4795-8536-2836CC6D7382}"/>
    <cellStyle name="Entrada 3 3 9 2 3" xfId="2183" xr:uid="{AC04E31A-88A3-47C3-98AE-55E8D69A6D2E}"/>
    <cellStyle name="Entrada 3 3 9 2 4" xfId="2599" xr:uid="{0924D1C5-728B-418B-8C92-6FB182285937}"/>
    <cellStyle name="Entrada 3 3 9 2 5" xfId="3069" xr:uid="{073C3F3B-EB06-4795-83EA-605E24A45D05}"/>
    <cellStyle name="Entrada 3 3 9 2 6" xfId="3423" xr:uid="{D0855F71-1DE5-4C9B-81F8-195C4B1C36DA}"/>
    <cellStyle name="Entrada 3 3 9 2 7" xfId="3897" xr:uid="{0197FFA3-9141-4501-9709-036F89E2AA7C}"/>
    <cellStyle name="Entrada 3 3 9 2 8" xfId="4355" xr:uid="{04B35BB8-B25E-4EC2-8A3D-27966B348EC2}"/>
    <cellStyle name="Entrada 3 3 9 2 9" xfId="4734" xr:uid="{4F91BAB2-F283-48E6-9813-736B23EC0030}"/>
    <cellStyle name="Entrada 3 3 9 3" xfId="613" xr:uid="{00000000-0005-0000-0000-0000AB000000}"/>
    <cellStyle name="Entrada 3 3 9 3 10" xfId="5258" xr:uid="{C77A1F36-6799-4DC4-9F46-1E4815A3BFC6}"/>
    <cellStyle name="Entrada 3 3 9 3 11" xfId="5540" xr:uid="{EAD480C1-4D99-41CA-B5A8-6E1D37E9BC38}"/>
    <cellStyle name="Entrada 3 3 9 3 12" xfId="6009" xr:uid="{2C61AA1B-AEF3-4DED-B89C-DE6146575D2E}"/>
    <cellStyle name="Entrada 3 3 9 3 13" xfId="6365" xr:uid="{308EFA3B-B603-4205-98DD-252ED0510D77}"/>
    <cellStyle name="Entrada 3 3 9 3 14" xfId="1388" xr:uid="{8FC5C087-A6D2-4C12-932A-9FCA9611ADBC}"/>
    <cellStyle name="Entrada 3 3 9 3 2" xfId="1851" xr:uid="{5DBE0546-AC5E-474F-B242-66521D97AB74}"/>
    <cellStyle name="Entrada 3 3 9 3 3" xfId="2339" xr:uid="{8FC6D1F2-2B4A-4438-937C-F17BF86989CD}"/>
    <cellStyle name="Entrada 3 3 9 3 4" xfId="2755" xr:uid="{72013E4C-3027-4C87-9475-5BD71DE285B3}"/>
    <cellStyle name="Entrada 3 3 9 3 5" xfId="3225" xr:uid="{0DD8D42B-E9F3-48CF-BA68-9707F1D95252}"/>
    <cellStyle name="Entrada 3 3 9 3 6" xfId="3579" xr:uid="{EB316ECA-5ACB-4EDE-8029-9E24FED00D13}"/>
    <cellStyle name="Entrada 3 3 9 3 7" xfId="4053" xr:uid="{4F1249E2-8ED9-4534-97BE-A2A98BC1647D}"/>
    <cellStyle name="Entrada 3 3 9 3 8" xfId="4511" xr:uid="{004E5CC0-B64F-483E-8016-66517E080BD7}"/>
    <cellStyle name="Entrada 3 3 9 3 9" xfId="1913" xr:uid="{C0F3BC38-E095-48C8-9A35-E716FC18F144}"/>
    <cellStyle name="Entrada 3 3 9 4" xfId="1076" xr:uid="{A4184B33-7FC2-42EC-9DB0-28D9B7D1470D}"/>
    <cellStyle name="Entrada 3 3 9 5" xfId="1538" xr:uid="{406A81E5-0886-40CA-872B-08DCF75AB11E}"/>
    <cellStyle name="Entrada 3 3 9 6" xfId="2026" xr:uid="{472D0AFD-6F7E-4961-8044-4C4B1EA9DEC0}"/>
    <cellStyle name="Entrada 3 3 9 7" xfId="2442" xr:uid="{8078193B-7A25-4C27-A364-34C0F41DFEA4}"/>
    <cellStyle name="Entrada 3 3 9 8" xfId="2912" xr:uid="{8E87D00C-7453-48C8-A65C-A2E88DD0D4C1}"/>
    <cellStyle name="Entrada 3 3 9 9" xfId="3266" xr:uid="{A9C2F267-E250-4F6A-B77B-12A8EEAF9163}"/>
    <cellStyle name="Entrada 3 4" xfId="1919" xr:uid="{0042E860-E4A1-450B-A02F-6A4CC29E6B0C}"/>
    <cellStyle name="Entrada 3 5" xfId="952" xr:uid="{486BD2AC-C25F-40AC-A709-E50F6213D204}"/>
    <cellStyle name="Entrada 3 6" xfId="2853" xr:uid="{D1CEB772-26AC-44FF-B19E-1AC29201616D}"/>
    <cellStyle name="Hiperlink" xfId="635" builtinId="8"/>
    <cellStyle name="Incorreto 2" xfId="61" xr:uid="{00000000-0005-0000-0000-0000AC000000}"/>
    <cellStyle name="Incorreto 3" xfId="62" xr:uid="{00000000-0005-0000-0000-0000AD000000}"/>
    <cellStyle name="Indefinido" xfId="63" xr:uid="{00000000-0005-0000-0000-0000AE000000}"/>
    <cellStyle name="Moeda" xfId="159" builtinId="4"/>
    <cellStyle name="Moeda 2" xfId="65" xr:uid="{00000000-0005-0000-0000-0000B0000000}"/>
    <cellStyle name="Moeda 2 2" xfId="66" xr:uid="{00000000-0005-0000-0000-0000B1000000}"/>
    <cellStyle name="Moeda 2 2 2" xfId="67" xr:uid="{00000000-0005-0000-0000-0000B2000000}"/>
    <cellStyle name="Moeda 2 2 3" xfId="636" xr:uid="{FF4BD31B-50E3-2B47-9698-BBB75DBFEBB0}"/>
    <cellStyle name="Moeda 2 2 3 2" xfId="6387" xr:uid="{C6FA2193-ABEE-4541-B5FE-120639D716CE}"/>
    <cellStyle name="Moeda 2 3" xfId="68" xr:uid="{00000000-0005-0000-0000-0000B3000000}"/>
    <cellStyle name="Moeda 2 4" xfId="69" xr:uid="{00000000-0005-0000-0000-0000B4000000}"/>
    <cellStyle name="Moeda 3" xfId="70" xr:uid="{00000000-0005-0000-0000-0000B5000000}"/>
    <cellStyle name="Moeda 3 2" xfId="653" xr:uid="{1DD0E30D-D971-4187-83ED-E9476C5C4187}"/>
    <cellStyle name="Moeda 4" xfId="71" xr:uid="{00000000-0005-0000-0000-0000B6000000}"/>
    <cellStyle name="Moeda 5" xfId="64" xr:uid="{00000000-0005-0000-0000-0000B7000000}"/>
    <cellStyle name="Moeda 6" xfId="675" xr:uid="{5DC1944F-E805-45B1-BDB7-5C1DDC6757A2}"/>
    <cellStyle name="Moeda 7" xfId="72" xr:uid="{00000000-0005-0000-0000-0000B8000000}"/>
    <cellStyle name="Neutra 2" xfId="73" xr:uid="{00000000-0005-0000-0000-0000B9000000}"/>
    <cellStyle name="Neutra 3" xfId="74" xr:uid="{00000000-0005-0000-0000-0000BA000000}"/>
    <cellStyle name="Normal" xfId="0" builtinId="0"/>
    <cellStyle name="Normal 10" xfId="153" xr:uid="{00000000-0005-0000-0000-0000BC000000}"/>
    <cellStyle name="Normal 10 2" xfId="647" xr:uid="{41432F6F-D172-4C0F-8614-44285D6B4EB5}"/>
    <cellStyle name="Normal 11" xfId="75" xr:uid="{00000000-0005-0000-0000-0000BD000000}"/>
    <cellStyle name="Normal 11 2" xfId="161" xr:uid="{00000000-0005-0000-0000-0000BE000000}"/>
    <cellStyle name="Normal 12" xfId="155" xr:uid="{00000000-0005-0000-0000-0000BF000000}"/>
    <cellStyle name="Normal 12 2" xfId="637" xr:uid="{7B1F72A0-0501-2E42-8149-ED245589193E}"/>
    <cellStyle name="Normal 13" xfId="157" xr:uid="{00000000-0005-0000-0000-0000C0000000}"/>
    <cellStyle name="Normal 14" xfId="163" xr:uid="{00000000-0005-0000-0000-0000C1000000}"/>
    <cellStyle name="Normal 14 2" xfId="322" xr:uid="{00000000-0005-0000-0000-0000C2000000}"/>
    <cellStyle name="Normal 14 3" xfId="942" xr:uid="{F81B3FFD-6D08-4DDB-B634-51C91D45D4DD}"/>
    <cellStyle name="Normal 15" xfId="643" xr:uid="{9876AEE6-38E7-4977-AD99-E1DAFEC1E09B}"/>
    <cellStyle name="Normal 16" xfId="645" xr:uid="{1B38957A-7EAE-48F2-95B4-FCA88B61B7EF}"/>
    <cellStyle name="Normal 17" xfId="646" xr:uid="{0AF31946-C98D-4AE8-83D0-5D0CAA7F7566}"/>
    <cellStyle name="Normal 17 2" xfId="640" xr:uid="{7CA47524-2895-1846-A610-BA8E4E833577}"/>
    <cellStyle name="Normal 2" xfId="1" xr:uid="{00000000-0005-0000-0000-0000C3000000}"/>
    <cellStyle name="Normal 2 2" xfId="76" xr:uid="{00000000-0005-0000-0000-0000C4000000}"/>
    <cellStyle name="Normal 2 2 2" xfId="77" xr:uid="{00000000-0005-0000-0000-0000C5000000}"/>
    <cellStyle name="Normal 2 2 3" xfId="648" xr:uid="{56BC3F0F-9540-4E72-ABD4-5FD9395C38CB}"/>
    <cellStyle name="Normal 2 3" xfId="78" xr:uid="{00000000-0005-0000-0000-0000C6000000}"/>
    <cellStyle name="Normal 2 4" xfId="164" xr:uid="{00000000-0005-0000-0000-0000C7000000}"/>
    <cellStyle name="Normal 2 5" xfId="638" xr:uid="{B9B550AE-47C2-B648-82FF-C1B3F113344D}"/>
    <cellStyle name="Normal 3" xfId="79" xr:uid="{00000000-0005-0000-0000-0000C8000000}"/>
    <cellStyle name="Normal 3 2" xfId="80" xr:uid="{00000000-0005-0000-0000-0000C9000000}"/>
    <cellStyle name="Normal 3 3" xfId="650" xr:uid="{55542DA1-1953-421D-BE27-7AA1E2B5162F}"/>
    <cellStyle name="Normal 3 4" xfId="639" xr:uid="{8AFA78F6-FA64-F84F-B6F2-127482145B1E}"/>
    <cellStyle name="Normal 4" xfId="81" xr:uid="{00000000-0005-0000-0000-0000CA000000}"/>
    <cellStyle name="Normal 4 10" xfId="82" xr:uid="{00000000-0005-0000-0000-0000CB000000}"/>
    <cellStyle name="Normal 4 2" xfId="83" xr:uid="{00000000-0005-0000-0000-0000CC000000}"/>
    <cellStyle name="Normal 4 2 2" xfId="84" xr:uid="{00000000-0005-0000-0000-0000CD000000}"/>
    <cellStyle name="Normal 4 3" xfId="85" xr:uid="{00000000-0005-0000-0000-0000CE000000}"/>
    <cellStyle name="Normal 4 4" xfId="86" xr:uid="{00000000-0005-0000-0000-0000CF000000}"/>
    <cellStyle name="Normal 4 4 2" xfId="87" xr:uid="{00000000-0005-0000-0000-0000D0000000}"/>
    <cellStyle name="Normal 4 5" xfId="88" xr:uid="{00000000-0005-0000-0000-0000D1000000}"/>
    <cellStyle name="Normal 4 6" xfId="89" xr:uid="{00000000-0005-0000-0000-0000D2000000}"/>
    <cellStyle name="Normal 4 7" xfId="90" xr:uid="{00000000-0005-0000-0000-0000D3000000}"/>
    <cellStyle name="Normal 4 7 2" xfId="91" xr:uid="{00000000-0005-0000-0000-0000D4000000}"/>
    <cellStyle name="Normal 4 7 3" xfId="92" xr:uid="{00000000-0005-0000-0000-0000D5000000}"/>
    <cellStyle name="Normal 4 8" xfId="93" xr:uid="{00000000-0005-0000-0000-0000D6000000}"/>
    <cellStyle name="Normal 4 8 2" xfId="94" xr:uid="{00000000-0005-0000-0000-0000D7000000}"/>
    <cellStyle name="Normal 4 9" xfId="95" xr:uid="{00000000-0005-0000-0000-0000D8000000}"/>
    <cellStyle name="Normal 5" xfId="96" xr:uid="{00000000-0005-0000-0000-0000D9000000}"/>
    <cellStyle name="Normal 5 2" xfId="97" xr:uid="{00000000-0005-0000-0000-0000DA000000}"/>
    <cellStyle name="Normal 6" xfId="98" xr:uid="{00000000-0005-0000-0000-0000DB000000}"/>
    <cellStyle name="Normal 6 2" xfId="99" xr:uid="{00000000-0005-0000-0000-0000DC000000}"/>
    <cellStyle name="Normal 7" xfId="100" xr:uid="{00000000-0005-0000-0000-0000DD000000}"/>
    <cellStyle name="Normal 7 2" xfId="101" xr:uid="{00000000-0005-0000-0000-0000DE000000}"/>
    <cellStyle name="Normal 8" xfId="2" xr:uid="{00000000-0005-0000-0000-0000DF000000}"/>
    <cellStyle name="Normal 8 2" xfId="165" xr:uid="{00000000-0005-0000-0000-0000E0000000}"/>
    <cellStyle name="Normal 9" xfId="150" xr:uid="{00000000-0005-0000-0000-0000E1000000}"/>
    <cellStyle name="Normal_Baixio-Etapa1A-Complementar-Det" xfId="152" xr:uid="{00000000-0005-0000-0000-0000E2000000}"/>
    <cellStyle name="Normal_JANEIRO-2005" xfId="158" xr:uid="{00000000-0005-0000-0000-0000E3000000}"/>
    <cellStyle name="Normal_Pesquisa no referencial 10 de maio de 2013" xfId="148" xr:uid="{00000000-0005-0000-0000-0000E4000000}"/>
    <cellStyle name="Nota 2" xfId="102" xr:uid="{00000000-0005-0000-0000-0000E5000000}"/>
    <cellStyle name="Nota 2 2" xfId="177" xr:uid="{00000000-0005-0000-0000-0000E6000000}"/>
    <cellStyle name="Nota 2 2 10" xfId="317" xr:uid="{00000000-0005-0000-0000-0000E7000000}"/>
    <cellStyle name="Nota 2 2 10 10" xfId="3757" xr:uid="{418F90C0-D53A-4718-B9B5-3411EF6EC1D3}"/>
    <cellStyle name="Nota 2 2 10 11" xfId="4215" xr:uid="{1E1F6FEF-1692-49BA-A0F0-44117909918F}"/>
    <cellStyle name="Nota 2 2 10 12" xfId="4838" xr:uid="{219502C8-E07D-4DDE-B28F-B230DDAE3B68}"/>
    <cellStyle name="Nota 2 2 10 13" xfId="4820" xr:uid="{77F673D5-7A78-4CC3-9B73-40D2D662A14C}"/>
    <cellStyle name="Nota 2 2 10 14" xfId="5714" xr:uid="{5DA35A71-0627-4F1C-9F13-1FC30B8EDB8D}"/>
    <cellStyle name="Nota 2 2 10 15" xfId="6070" xr:uid="{3D6CEE89-6873-4EAC-976F-475DFC0A3A41}"/>
    <cellStyle name="Nota 2 2 10 16" xfId="811" xr:uid="{A800B3E9-FDC3-4FFA-85DC-A88DB8894B88}"/>
    <cellStyle name="Nota 2 2 10 2" xfId="474" xr:uid="{00000000-0005-0000-0000-0000E8000000}"/>
    <cellStyle name="Nota 2 2 10 2 10" xfId="5146" xr:uid="{20A66006-EA1C-4AF6-8BFF-1170EAAFB951}"/>
    <cellStyle name="Nota 2 2 10 2 11" xfId="5401" xr:uid="{988CA13B-2C17-41C3-AA2E-B6B50A48AF07}"/>
    <cellStyle name="Nota 2 2 10 2 12" xfId="5870" xr:uid="{D5B2CD2C-0B21-4093-A01B-4E040F726794}"/>
    <cellStyle name="Nota 2 2 10 2 13" xfId="6226" xr:uid="{DAD40584-4EFD-4550-9046-94B7EC0A4023}"/>
    <cellStyle name="Nota 2 2 10 2 14" xfId="1249" xr:uid="{A46481F3-3F9E-4C7C-BBD1-8CCCF037024A}"/>
    <cellStyle name="Nota 2 2 10 2 2" xfId="1712" xr:uid="{77F6EA06-E1C7-443D-BEF2-5861636CAEB2}"/>
    <cellStyle name="Nota 2 2 10 2 3" xfId="2200" xr:uid="{4DDDF535-8D04-44A2-8BC5-D7C1B1C4C8C5}"/>
    <cellStyle name="Nota 2 2 10 2 4" xfId="2616" xr:uid="{6B39D30B-1638-419C-85DC-D690DA610357}"/>
    <cellStyle name="Nota 2 2 10 2 5" xfId="3086" xr:uid="{AFACD6E0-3B11-4EC9-B0F2-D93BA36E1DB5}"/>
    <cellStyle name="Nota 2 2 10 2 6" xfId="3440" xr:uid="{F1E4E910-5CD2-4EAD-B1C3-894FDDE64700}"/>
    <cellStyle name="Nota 2 2 10 2 7" xfId="3914" xr:uid="{32068409-8615-4EF6-ACAC-4FD67CE82E2E}"/>
    <cellStyle name="Nota 2 2 10 2 8" xfId="4372" xr:uid="{92B9AD8E-D2EB-4EE4-8FC6-0710BA76DE11}"/>
    <cellStyle name="Nota 2 2 10 2 9" xfId="4938" xr:uid="{0BB828A4-7DB3-4AF7-995B-427FB5878816}"/>
    <cellStyle name="Nota 2 2 10 3" xfId="630" xr:uid="{00000000-0005-0000-0000-0000E9000000}"/>
    <cellStyle name="Nota 2 2 10 3 10" xfId="5273" xr:uid="{DC81A958-8950-48C6-9121-03A53CD5BB42}"/>
    <cellStyle name="Nota 2 2 10 3 11" xfId="5557" xr:uid="{BC4238E7-E4FF-4EB2-A595-C5B7DDB0309B}"/>
    <cellStyle name="Nota 2 2 10 3 12" xfId="6026" xr:uid="{7E5B33DE-BC5E-48CA-9FA2-2442FD8655B8}"/>
    <cellStyle name="Nota 2 2 10 3 13" xfId="6382" xr:uid="{A2917043-CA17-4CE5-901E-482D78FC53AC}"/>
    <cellStyle name="Nota 2 2 10 3 14" xfId="1405" xr:uid="{DC9655CB-4564-466E-BED9-FD2B0A288B74}"/>
    <cellStyle name="Nota 2 2 10 3 2" xfId="1868" xr:uid="{69B19A03-1B08-405F-A298-2C01FCB905A1}"/>
    <cellStyle name="Nota 2 2 10 3 3" xfId="2356" xr:uid="{9694373B-507B-4DD0-BC5B-1721A069BB6F}"/>
    <cellStyle name="Nota 2 2 10 3 4" xfId="2772" xr:uid="{2E466953-D592-443D-B6D5-2288D18EF58D}"/>
    <cellStyle name="Nota 2 2 10 3 5" xfId="3242" xr:uid="{1F3757D9-640C-4692-A49D-2EE7C3817C7B}"/>
    <cellStyle name="Nota 2 2 10 3 6" xfId="3596" xr:uid="{B2D4FBA4-AAF0-4063-9C06-53980314BDC9}"/>
    <cellStyle name="Nota 2 2 10 3 7" xfId="4070" xr:uid="{F59DBFB7-7F67-4205-A546-653D0FF162C6}"/>
    <cellStyle name="Nota 2 2 10 3 8" xfId="4528" xr:uid="{A6C067DD-C321-49D1-A516-A6A4446B7737}"/>
    <cellStyle name="Nota 2 2 10 3 9" xfId="4957" xr:uid="{F651D79B-457A-4C15-9A0B-CF704F2FD8C3}"/>
    <cellStyle name="Nota 2 2 10 4" xfId="1093" xr:uid="{F59E470A-E452-4CDD-BC62-5B14E0ED2882}"/>
    <cellStyle name="Nota 2 2 10 5" xfId="1555" xr:uid="{417BF933-74A9-457E-9177-778AE8B94E29}"/>
    <cellStyle name="Nota 2 2 10 6" xfId="2043" xr:uid="{C0FB8116-46BB-4BDE-AF5C-BC518379FD7F}"/>
    <cellStyle name="Nota 2 2 10 7" xfId="2459" xr:uid="{EC1751EF-3E01-4FC9-BA6D-0912A6A6F006}"/>
    <cellStyle name="Nota 2 2 10 8" xfId="2929" xr:uid="{2E490BF5-6050-452A-BBAA-58A4662DDEDD}"/>
    <cellStyle name="Nota 2 2 10 9" xfId="3283" xr:uid="{51AD555E-52CF-4980-92DE-1B666445713E}"/>
    <cellStyle name="Nota 2 2 11" xfId="334" xr:uid="{00000000-0005-0000-0000-0000EA000000}"/>
    <cellStyle name="Nota 2 2 11 10" xfId="5032" xr:uid="{E3A3310B-971A-4985-A5FC-38C2BE87DB90}"/>
    <cellStyle name="Nota 2 2 11 11" xfId="4618" xr:uid="{9A4C0AA4-F2C6-40FE-BF48-DABCF407A3E3}"/>
    <cellStyle name="Nota 2 2 11 12" xfId="5730" xr:uid="{102CCA72-0634-4621-9896-51C406E6DDF0}"/>
    <cellStyle name="Nota 2 2 11 13" xfId="6086" xr:uid="{89E89576-0F9D-45C8-AF96-4A9E8EE71B1B}"/>
    <cellStyle name="Nota 2 2 11 14" xfId="1109" xr:uid="{16F36369-4C35-4E56-A213-07C7289E1E52}"/>
    <cellStyle name="Nota 2 2 11 2" xfId="1572" xr:uid="{9E3F27FD-B147-4BA3-8F04-6016215723A7}"/>
    <cellStyle name="Nota 2 2 11 3" xfId="2060" xr:uid="{7C806D9D-402C-4626-9CB5-0741FC42A0AD}"/>
    <cellStyle name="Nota 2 2 11 4" xfId="2476" xr:uid="{B06A0538-086A-4AAE-8CE0-36E5512A2680}"/>
    <cellStyle name="Nota 2 2 11 5" xfId="2946" xr:uid="{C120A74E-3E87-4B2C-9DF3-710D3BB49253}"/>
    <cellStyle name="Nota 2 2 11 6" xfId="3300" xr:uid="{B7629EEA-BA96-4683-B091-7F77035BB29C}"/>
    <cellStyle name="Nota 2 2 11 7" xfId="3774" xr:uid="{0AB98E6D-3FA9-4EEF-B7D9-90EB23B892AD}"/>
    <cellStyle name="Nota 2 2 11 8" xfId="4232" xr:uid="{6C4D9634-DF5B-4A3C-8646-1A8C2174182E}"/>
    <cellStyle name="Nota 2 2 11 9" xfId="4625" xr:uid="{62B70E6F-0D49-4BE1-A559-4EA87AF28249}"/>
    <cellStyle name="Nota 2 2 12" xfId="490" xr:uid="{00000000-0005-0000-0000-0000EB000000}"/>
    <cellStyle name="Nota 2 2 12 10" xfId="5159" xr:uid="{CFA77B2B-6CAF-45CE-8CEA-2E3F34DE71E1}"/>
    <cellStyle name="Nota 2 2 12 11" xfId="5417" xr:uid="{3E3864DF-11B1-4B63-8CF4-B153097A2438}"/>
    <cellStyle name="Nota 2 2 12 12" xfId="5886" xr:uid="{723BD509-537E-43A5-8C52-ABC63686B82F}"/>
    <cellStyle name="Nota 2 2 12 13" xfId="6242" xr:uid="{6B96C202-E5BE-4298-AE78-187F33665F15}"/>
    <cellStyle name="Nota 2 2 12 14" xfId="1265" xr:uid="{607BE669-6879-48B4-8050-89B08D154315}"/>
    <cellStyle name="Nota 2 2 12 2" xfId="1728" xr:uid="{EE3DA000-C9F0-433F-8052-BC7947D43BD8}"/>
    <cellStyle name="Nota 2 2 12 3" xfId="2216" xr:uid="{BB2C4BE2-859D-4BCE-896B-4529BE049544}"/>
    <cellStyle name="Nota 2 2 12 4" xfId="2632" xr:uid="{0E47C66D-446C-4D29-B3DB-CC4ADD57A144}"/>
    <cellStyle name="Nota 2 2 12 5" xfId="3102" xr:uid="{B907E14D-7E33-48AF-B512-11686FF40A13}"/>
    <cellStyle name="Nota 2 2 12 6" xfId="3456" xr:uid="{4C2E6802-7364-497E-8CF3-26876F09D8F8}"/>
    <cellStyle name="Nota 2 2 12 7" xfId="3930" xr:uid="{BAE9AA06-1208-4B17-AE87-CD83E887C563}"/>
    <cellStyle name="Nota 2 2 12 8" xfId="4388" xr:uid="{158AE259-67B6-4ED1-AB81-202AB7B40D25}"/>
    <cellStyle name="Nota 2 2 12 9" xfId="4724" xr:uid="{B25AED86-E56F-44A9-A370-3D5FF2ADD277}"/>
    <cellStyle name="Nota 2 2 13" xfId="1415" xr:uid="{F91B7E51-1FA7-4806-9078-07DF6421BC49}"/>
    <cellStyle name="Nota 2 2 14" xfId="1895" xr:uid="{E95815AE-E4BA-471B-9D9F-84701A1CD8B3}"/>
    <cellStyle name="Nota 2 2 15" xfId="1974" xr:uid="{C8099EE1-F6D5-48C1-AAC5-361A31CB513E}"/>
    <cellStyle name="Nota 2 2 16" xfId="4075" xr:uid="{6A8CF5A0-2753-4E52-A7B6-A68A3C63D39C}"/>
    <cellStyle name="Nota 2 2 17" xfId="4670" xr:uid="{BA665244-EC92-491D-AF1F-658678754400}"/>
    <cellStyle name="Nota 2 2 18" xfId="4998" xr:uid="{BB9CC179-4B55-4634-BE0F-C27F086D674B}"/>
    <cellStyle name="Nota 2 2 19" xfId="5631" xr:uid="{89CDCD29-D900-4F3E-A958-81B5F1A7FF6B}"/>
    <cellStyle name="Nota 2 2 2" xfId="196" xr:uid="{00000000-0005-0000-0000-0000EC000000}"/>
    <cellStyle name="Nota 2 2 2 10" xfId="3621" xr:uid="{381D7A8C-8330-4BB9-804B-B25CBF218144}"/>
    <cellStyle name="Nota 2 2 2 11" xfId="2887" xr:uid="{803B3352-C9DE-4BA9-BF30-E979582DFE8D}"/>
    <cellStyle name="Nota 2 2 2 12" xfId="5696" xr:uid="{7ECB2BC1-ABA3-4B3B-94A5-6356EB775E63}"/>
    <cellStyle name="Nota 2 2 2 13" xfId="690" xr:uid="{33C746EB-402B-47F2-A7E1-4DE49729F85D}"/>
    <cellStyle name="Nota 2 2 2 2" xfId="353" xr:uid="{00000000-0005-0000-0000-0000ED000000}"/>
    <cellStyle name="Nota 2 2 2 2 10" xfId="5046" xr:uid="{78FC7394-A133-4452-9E24-A52D0972E424}"/>
    <cellStyle name="Nota 2 2 2 2 11" xfId="5280" xr:uid="{A416E768-8243-48E2-95B3-169F3F69EF89}"/>
    <cellStyle name="Nota 2 2 2 2 12" xfId="5749" xr:uid="{0F639E60-D38E-4CD0-8142-57448EBB5B78}"/>
    <cellStyle name="Nota 2 2 2 2 13" xfId="6105" xr:uid="{9E737A25-B59C-4C60-936C-3A58B110033D}"/>
    <cellStyle name="Nota 2 2 2 2 14" xfId="1128" xr:uid="{A9F04C03-9B3A-4B79-B51B-1767CAC37A9D}"/>
    <cellStyle name="Nota 2 2 2 2 2" xfId="1591" xr:uid="{562BD1B0-CAC4-43B5-BC56-0D7D9743E4F4}"/>
    <cellStyle name="Nota 2 2 2 2 3" xfId="2079" xr:uid="{1D030739-FB3D-4B7E-A1D6-32ED098A83C2}"/>
    <cellStyle name="Nota 2 2 2 2 4" xfId="2495" xr:uid="{9375C59D-F71D-4CAB-A469-0B01D7147214}"/>
    <cellStyle name="Nota 2 2 2 2 5" xfId="2965" xr:uid="{424A0D00-7D95-4F49-8611-BE5AC5994EA0}"/>
    <cellStyle name="Nota 2 2 2 2 6" xfId="3319" xr:uid="{24E5C0F3-8770-4D4D-B5F9-5A79DFE5CBD4}"/>
    <cellStyle name="Nota 2 2 2 2 7" xfId="3793" xr:uid="{6D835E08-11C4-4969-BEFE-14ECD8B98AF3}"/>
    <cellStyle name="Nota 2 2 2 2 8" xfId="4251" xr:uid="{AB66794E-0828-4FB2-AEEF-5C6E72D3B7BF}"/>
    <cellStyle name="Nota 2 2 2 2 9" xfId="4799" xr:uid="{685B3BF3-BA64-438A-96FD-85410AD79935}"/>
    <cellStyle name="Nota 2 2 2 3" xfId="509" xr:uid="{00000000-0005-0000-0000-0000EE000000}"/>
    <cellStyle name="Nota 2 2 2 3 10" xfId="5173" xr:uid="{3C16B079-E1B8-4C28-8C94-E5F0AADE3B62}"/>
    <cellStyle name="Nota 2 2 2 3 11" xfId="5436" xr:uid="{96C5F2D3-CF50-451D-A7AB-9B7CE8DE9151}"/>
    <cellStyle name="Nota 2 2 2 3 12" xfId="5905" xr:uid="{4AEED3AD-53E2-4417-ACFC-F69C265C255C}"/>
    <cellStyle name="Nota 2 2 2 3 13" xfId="6261" xr:uid="{B47538D3-A569-45BC-AA6A-1CB58A1DD4B2}"/>
    <cellStyle name="Nota 2 2 2 3 14" xfId="1284" xr:uid="{A40EBE75-D825-4DE5-B2A0-902F503428C6}"/>
    <cellStyle name="Nota 2 2 2 3 2" xfId="1747" xr:uid="{89291461-1807-4C60-84FE-6DD3EA729E31}"/>
    <cellStyle name="Nota 2 2 2 3 3" xfId="2235" xr:uid="{2AAB684B-FD21-4BB7-890B-3521E38B52AF}"/>
    <cellStyle name="Nota 2 2 2 3 4" xfId="2651" xr:uid="{156DB748-7D7D-4F6D-B522-931A11A736D5}"/>
    <cellStyle name="Nota 2 2 2 3 5" xfId="3121" xr:uid="{9E1F0A6A-AEEA-47D9-BB21-AD813CD58CFC}"/>
    <cellStyle name="Nota 2 2 2 3 6" xfId="3475" xr:uid="{9099D1BA-33B3-41FB-A5B6-714021EDD33D}"/>
    <cellStyle name="Nota 2 2 2 3 7" xfId="3949" xr:uid="{CB63AE3E-3E80-4DDA-927D-9D0FE040A625}"/>
    <cellStyle name="Nota 2 2 2 3 8" xfId="4407" xr:uid="{D49C5E48-4958-4AA5-A703-893036786AC1}"/>
    <cellStyle name="Nota 2 2 2 3 9" xfId="2796" xr:uid="{67F7AA7B-F08A-4637-93D2-3AE266FF8273}"/>
    <cellStyle name="Nota 2 2 2 4" xfId="973" xr:uid="{87025E2E-C398-45AB-826C-C8D4072B3170}"/>
    <cellStyle name="Nota 2 2 2 5" xfId="1434" xr:uid="{46B427DE-5BFD-4BB2-B48E-416CB6D03807}"/>
    <cellStyle name="Nota 2 2 2 6" xfId="828" xr:uid="{F501DAC9-3924-40D3-B77A-636A88E8D4ED}"/>
    <cellStyle name="Nota 2 2 2 7" xfId="2866" xr:uid="{4FA37E27-BF42-4894-AFD5-846BF4134A45}"/>
    <cellStyle name="Nota 2 2 2 8" xfId="3636" xr:uid="{DB588110-4436-4BBF-8D37-78C285D93E65}"/>
    <cellStyle name="Nota 2 2 2 9" xfId="4094" xr:uid="{75665F5E-8D4E-4B5D-A6A8-B897E872E4BC}"/>
    <cellStyle name="Nota 2 2 3" xfId="212" xr:uid="{00000000-0005-0000-0000-0000EF000000}"/>
    <cellStyle name="Nota 2 2 3 10" xfId="4629" xr:uid="{3BD95997-596A-45EC-A21A-E48BBD38A2D7}"/>
    <cellStyle name="Nota 2 2 3 11" xfId="4604" xr:uid="{34257941-5D25-4532-AC5B-6E3EB12DC8AD}"/>
    <cellStyle name="Nota 2 2 3 12" xfId="5612" xr:uid="{6BFCA1D6-76B9-448E-BEEB-5DA03D14C96E}"/>
    <cellStyle name="Nota 2 2 3 13" xfId="706" xr:uid="{DDCDFD81-D666-4BB9-A9B2-0AE7A5325376}"/>
    <cellStyle name="Nota 2 2 3 2" xfId="369" xr:uid="{00000000-0005-0000-0000-0000F0000000}"/>
    <cellStyle name="Nota 2 2 3 2 10" xfId="5059" xr:uid="{C0297A29-3CE0-470C-817A-F1AF2B4A7F7C}"/>
    <cellStyle name="Nota 2 2 3 2 11" xfId="5296" xr:uid="{AA782CE2-B5A6-4929-8E38-413FB02CDB68}"/>
    <cellStyle name="Nota 2 2 3 2 12" xfId="5765" xr:uid="{9B4A71D1-3DC2-4DFD-A5E6-56C818541C2F}"/>
    <cellStyle name="Nota 2 2 3 2 13" xfId="6121" xr:uid="{68BEBB8C-646C-4A4A-A307-7A0A7EB04989}"/>
    <cellStyle name="Nota 2 2 3 2 14" xfId="1144" xr:uid="{EB2098E8-EB81-4BAC-A915-3A1585C843B0}"/>
    <cellStyle name="Nota 2 2 3 2 2" xfId="1607" xr:uid="{4EEA1B43-5651-4B0E-BF42-12A1B9DF8F0E}"/>
    <cellStyle name="Nota 2 2 3 2 3" xfId="2095" xr:uid="{1F3EBED7-C4D5-4652-9B45-DAD46CB61428}"/>
    <cellStyle name="Nota 2 2 3 2 4" xfId="2511" xr:uid="{83B160EB-BEE0-48C6-9528-CD998A5B7636}"/>
    <cellStyle name="Nota 2 2 3 2 5" xfId="2981" xr:uid="{568DFFA0-E773-42B9-9554-49B262516D1D}"/>
    <cellStyle name="Nota 2 2 3 2 6" xfId="3335" xr:uid="{D2CDB398-342B-472E-84D1-717184A5E6A1}"/>
    <cellStyle name="Nota 2 2 3 2 7" xfId="3809" xr:uid="{31204F8D-DFAC-4170-89B1-549432E4DAB6}"/>
    <cellStyle name="Nota 2 2 3 2 8" xfId="4267" xr:uid="{2BD57FF3-A99E-42CB-BC1C-D320AA015703}"/>
    <cellStyle name="Nota 2 2 3 2 9" xfId="4740" xr:uid="{622F81A8-BAE7-4DCC-8231-A2D5F72BAC80}"/>
    <cellStyle name="Nota 2 2 3 3" xfId="525" xr:uid="{00000000-0005-0000-0000-0000F1000000}"/>
    <cellStyle name="Nota 2 2 3 3 10" xfId="5186" xr:uid="{B2E4E495-5591-4EF1-8E25-0C476A608A93}"/>
    <cellStyle name="Nota 2 2 3 3 11" xfId="5452" xr:uid="{68A8B2B3-BDD9-4A9A-984D-549096A77824}"/>
    <cellStyle name="Nota 2 2 3 3 12" xfId="5921" xr:uid="{C22E7AC4-019B-47A3-918C-587A213657AB}"/>
    <cellStyle name="Nota 2 2 3 3 13" xfId="6277" xr:uid="{1E60A91A-2D52-40D0-9657-3829793D6C58}"/>
    <cellStyle name="Nota 2 2 3 3 14" xfId="1300" xr:uid="{38395A24-AFF9-4C09-B22C-C3B46436DFA0}"/>
    <cellStyle name="Nota 2 2 3 3 2" xfId="1763" xr:uid="{16BAEF06-9E37-45F2-85DB-E0EFDDEAAA62}"/>
    <cellStyle name="Nota 2 2 3 3 3" xfId="2251" xr:uid="{3859F4CB-C57E-419B-A355-187462FC2972}"/>
    <cellStyle name="Nota 2 2 3 3 4" xfId="2667" xr:uid="{F6DD773C-4636-45A4-82D1-1E8B83419FB5}"/>
    <cellStyle name="Nota 2 2 3 3 5" xfId="3137" xr:uid="{85536E89-7996-4BB2-95F0-017AD4B4B307}"/>
    <cellStyle name="Nota 2 2 3 3 6" xfId="3491" xr:uid="{7E8F8F7A-8C39-46BE-BD61-EAF403AEEBA7}"/>
    <cellStyle name="Nota 2 2 3 3 7" xfId="3965" xr:uid="{C1908C3C-EBD1-46E2-9AF3-E39BD64B6F10}"/>
    <cellStyle name="Nota 2 2 3 3 8" xfId="4423" xr:uid="{CCF14BFB-D22E-43A1-A8E7-60DAE3EBB2DD}"/>
    <cellStyle name="Nota 2 2 3 3 9" xfId="4899" xr:uid="{A04A89C5-FB47-4941-8C22-18D01057EF04}"/>
    <cellStyle name="Nota 2 2 3 4" xfId="989" xr:uid="{F9303B7B-7045-4676-8A80-3DEB91B1B6EF}"/>
    <cellStyle name="Nota 2 2 3 5" xfId="1450" xr:uid="{E6D674CF-C310-47C0-BE23-38099EB5F8CA}"/>
    <cellStyle name="Nota 2 2 3 6" xfId="849" xr:uid="{65DCD4F3-ACC1-4869-933A-B2CBBDB7D097}"/>
    <cellStyle name="Nota 2 2 3 7" xfId="1903" xr:uid="{E72C45F9-0D0A-4C25-878C-1FC4AB701CC2}"/>
    <cellStyle name="Nota 2 2 3 8" xfId="3652" xr:uid="{3AC59C9A-5876-4700-BD8C-E1EE22090383}"/>
    <cellStyle name="Nota 2 2 3 9" xfId="4110" xr:uid="{56D95E68-37EA-4AEB-8330-3C6F9DCAE146}"/>
    <cellStyle name="Nota 2 2 4" xfId="228" xr:uid="{00000000-0005-0000-0000-0000F2000000}"/>
    <cellStyle name="Nota 2 2 4 10" xfId="4815" xr:uid="{064AF33A-4EB4-4D2F-969A-6CDEA5BA53B2}"/>
    <cellStyle name="Nota 2 2 4 11" xfId="4904" xr:uid="{38851983-35BE-47C5-8D29-B309BA3C7333}"/>
    <cellStyle name="Nota 2 2 4 12" xfId="5651" xr:uid="{C152734F-088E-474B-AB04-77BE459CCBBA}"/>
    <cellStyle name="Nota 2 2 4 13" xfId="722" xr:uid="{B5466D15-D632-4E8D-AFDA-A8EA0716D585}"/>
    <cellStyle name="Nota 2 2 4 2" xfId="385" xr:uid="{00000000-0005-0000-0000-0000F3000000}"/>
    <cellStyle name="Nota 2 2 4 2 10" xfId="5072" xr:uid="{A0EDD019-FC80-4F0D-BCFA-571BD26F9743}"/>
    <cellStyle name="Nota 2 2 4 2 11" xfId="5312" xr:uid="{EE6B0366-6F68-4B54-83BE-C2C66CA72928}"/>
    <cellStyle name="Nota 2 2 4 2 12" xfId="5781" xr:uid="{D0ABD2C1-4851-4A6E-A4D9-958B4A3FB2D3}"/>
    <cellStyle name="Nota 2 2 4 2 13" xfId="6137" xr:uid="{46F7020F-3231-4C96-9EAF-990638429FDE}"/>
    <cellStyle name="Nota 2 2 4 2 14" xfId="1160" xr:uid="{DC95283E-18BE-480F-946D-AFEB85355A09}"/>
    <cellStyle name="Nota 2 2 4 2 2" xfId="1623" xr:uid="{9F146EB0-C4FF-4719-BD44-0BC79139C615}"/>
    <cellStyle name="Nota 2 2 4 2 3" xfId="2111" xr:uid="{6645F010-5C7E-42B0-828F-F7B1A7A88B05}"/>
    <cellStyle name="Nota 2 2 4 2 4" xfId="2527" xr:uid="{D94C2E84-DA31-482D-9C9E-BAB467578048}"/>
    <cellStyle name="Nota 2 2 4 2 5" xfId="2997" xr:uid="{90865535-3737-4D3A-A490-6A0FDB160751}"/>
    <cellStyle name="Nota 2 2 4 2 6" xfId="3351" xr:uid="{AC89B690-8347-441F-860E-8DA804A9CD39}"/>
    <cellStyle name="Nota 2 2 4 2 7" xfId="3825" xr:uid="{7B257707-D348-45D9-B171-42376DC91E96}"/>
    <cellStyle name="Nota 2 2 4 2 8" xfId="4283" xr:uid="{902BECFA-D711-4FD9-8429-1680C79F6ECA}"/>
    <cellStyle name="Nota 2 2 4 2 9" xfId="4543" xr:uid="{015C1C72-9297-464E-BF91-D6F7F84F194F}"/>
    <cellStyle name="Nota 2 2 4 3" xfId="541" xr:uid="{00000000-0005-0000-0000-0000F4000000}"/>
    <cellStyle name="Nota 2 2 4 3 10" xfId="5199" xr:uid="{D305E9A0-3BEB-49A4-AD60-0634105E00D2}"/>
    <cellStyle name="Nota 2 2 4 3 11" xfId="5468" xr:uid="{C8E79119-A676-43B5-8906-80D955CAE2C3}"/>
    <cellStyle name="Nota 2 2 4 3 12" xfId="5937" xr:uid="{82B277D9-A717-4B0A-B91E-36D20AB8D736}"/>
    <cellStyle name="Nota 2 2 4 3 13" xfId="6293" xr:uid="{C3D38922-C1FA-462E-879B-6378E98122C7}"/>
    <cellStyle name="Nota 2 2 4 3 14" xfId="1316" xr:uid="{741BA94D-8B72-427F-80E7-86B56A1563DA}"/>
    <cellStyle name="Nota 2 2 4 3 2" xfId="1779" xr:uid="{8CE713C8-3857-4345-A4EE-A4990621DB3D}"/>
    <cellStyle name="Nota 2 2 4 3 3" xfId="2267" xr:uid="{E6A09448-FDFA-4408-B8AE-3DBEC771446F}"/>
    <cellStyle name="Nota 2 2 4 3 4" xfId="2683" xr:uid="{7F6ECC7E-FE83-4033-AA09-2699DC26986D}"/>
    <cellStyle name="Nota 2 2 4 3 5" xfId="3153" xr:uid="{A9DD9560-F1C3-4D0C-8066-FC145B29C89D}"/>
    <cellStyle name="Nota 2 2 4 3 6" xfId="3507" xr:uid="{90387BAD-5DC3-442C-9833-5F7FE9BB7BBB}"/>
    <cellStyle name="Nota 2 2 4 3 7" xfId="3981" xr:uid="{D27D7088-91B9-4A83-AFC8-870DAEE2F735}"/>
    <cellStyle name="Nota 2 2 4 3 8" xfId="4439" xr:uid="{3DFB431F-B952-41FD-B485-E16D2A0C7490}"/>
    <cellStyle name="Nota 2 2 4 3 9" xfId="4692" xr:uid="{0AB07404-1C66-470B-891D-4431AE666C6B}"/>
    <cellStyle name="Nota 2 2 4 4" xfId="1005" xr:uid="{004A27B7-7930-4837-A294-20277BB473FF}"/>
    <cellStyle name="Nota 2 2 4 5" xfId="1466" xr:uid="{6D2BC84C-4C1C-4C31-B991-BC010A251B01}"/>
    <cellStyle name="Nota 2 2 4 6" xfId="2370" xr:uid="{BA5F7F5A-6370-4DB3-963A-12B0B9932B38}"/>
    <cellStyle name="Nota 2 2 4 7" xfId="2864" xr:uid="{12BF1A87-16D8-4A98-81E2-2C56C610BDC0}"/>
    <cellStyle name="Nota 2 2 4 8" xfId="3668" xr:uid="{46FD7F5B-91FC-4F65-A6C1-355E95BFAC49}"/>
    <cellStyle name="Nota 2 2 4 9" xfId="4126" xr:uid="{6E30D675-2B1C-45B1-BAA0-BF7C51B28717}"/>
    <cellStyle name="Nota 2 2 5" xfId="244" xr:uid="{00000000-0005-0000-0000-0000F5000000}"/>
    <cellStyle name="Nota 2 2 5 10" xfId="4745" xr:uid="{30FB1721-9CAA-4F57-BFCD-38201CAD3865}"/>
    <cellStyle name="Nota 2 2 5 11" xfId="4755" xr:uid="{301BCDBC-258E-4B33-9A90-CCEF11495A33}"/>
    <cellStyle name="Nota 2 2 5 12" xfId="5596" xr:uid="{1D06322C-3AEC-46D6-BFF3-83183408A810}"/>
    <cellStyle name="Nota 2 2 5 13" xfId="738" xr:uid="{9D5E5410-A88B-4E09-9D4E-D52CA1414726}"/>
    <cellStyle name="Nota 2 2 5 2" xfId="401" xr:uid="{00000000-0005-0000-0000-0000F6000000}"/>
    <cellStyle name="Nota 2 2 5 2 10" xfId="5085" xr:uid="{DA4D2AE0-1E9C-4740-BCEC-C60E439037EB}"/>
    <cellStyle name="Nota 2 2 5 2 11" xfId="5328" xr:uid="{65D3353D-C82B-4914-84EC-46DDCA03574E}"/>
    <cellStyle name="Nota 2 2 5 2 12" xfId="5797" xr:uid="{9E283ECB-3EFE-4A92-B67F-8176FE7811E4}"/>
    <cellStyle name="Nota 2 2 5 2 13" xfId="6153" xr:uid="{ACD72273-E2D0-4F70-A69C-11590CE86D67}"/>
    <cellStyle name="Nota 2 2 5 2 14" xfId="1176" xr:uid="{4B55068C-472E-4063-9C62-0308C109DADE}"/>
    <cellStyle name="Nota 2 2 5 2 2" xfId="1639" xr:uid="{49D02A24-B662-4CC3-82B4-87276A6EEC19}"/>
    <cellStyle name="Nota 2 2 5 2 3" xfId="2127" xr:uid="{F491AB94-D715-4619-8AF5-226650F7F361}"/>
    <cellStyle name="Nota 2 2 5 2 4" xfId="2543" xr:uid="{6B4ACACF-13F1-4CF5-921C-B290895E5A42}"/>
    <cellStyle name="Nota 2 2 5 2 5" xfId="3013" xr:uid="{0794EA34-7492-4763-B3D0-E34170C1E85A}"/>
    <cellStyle name="Nota 2 2 5 2 6" xfId="3367" xr:uid="{F16383A6-881F-4EB5-AFAD-53C8A0D5B345}"/>
    <cellStyle name="Nota 2 2 5 2 7" xfId="3841" xr:uid="{4BB88DEC-1AA5-4839-B4EF-EAB96EC22F51}"/>
    <cellStyle name="Nota 2 2 5 2 8" xfId="4299" xr:uid="{A324ABD9-3DD4-4805-92CC-01553BE57B6A}"/>
    <cellStyle name="Nota 2 2 5 2 9" xfId="2878" xr:uid="{28C38BE1-FD09-4E3C-BFE1-206F3D5FB06C}"/>
    <cellStyle name="Nota 2 2 5 3" xfId="557" xr:uid="{00000000-0005-0000-0000-0000F7000000}"/>
    <cellStyle name="Nota 2 2 5 3 10" xfId="5212" xr:uid="{CBBB3FD7-CA9A-453B-8036-295030F8FE02}"/>
    <cellStyle name="Nota 2 2 5 3 11" xfId="5484" xr:uid="{42A6B14A-F969-44F6-9812-05AB14C96414}"/>
    <cellStyle name="Nota 2 2 5 3 12" xfId="5953" xr:uid="{01C6A43C-4480-42E7-9F25-D96AC9B857E1}"/>
    <cellStyle name="Nota 2 2 5 3 13" xfId="6309" xr:uid="{9CC5CA32-6B44-4C54-A18D-B7B74380B2EE}"/>
    <cellStyle name="Nota 2 2 5 3 14" xfId="1332" xr:uid="{58720D41-C087-4AA7-87B8-5813D0D72A41}"/>
    <cellStyle name="Nota 2 2 5 3 2" xfId="1795" xr:uid="{0E25C688-61CB-45E1-A63A-9FB949243713}"/>
    <cellStyle name="Nota 2 2 5 3 3" xfId="2283" xr:uid="{5D981CC9-CB50-459A-ABA5-85B3B8C5CCB3}"/>
    <cellStyle name="Nota 2 2 5 3 4" xfId="2699" xr:uid="{05CC313E-EC26-4751-BC00-0D39C43E7DBB}"/>
    <cellStyle name="Nota 2 2 5 3 5" xfId="3169" xr:uid="{F70BBFDF-A668-4261-8411-B8F2CF124F01}"/>
    <cellStyle name="Nota 2 2 5 3 6" xfId="3523" xr:uid="{B342B168-4474-4F6B-B3B3-50329673D959}"/>
    <cellStyle name="Nota 2 2 5 3 7" xfId="3997" xr:uid="{B650B9D6-B8B6-4928-8478-FBF23DDABF22}"/>
    <cellStyle name="Nota 2 2 5 3 8" xfId="4455" xr:uid="{14C2776F-C396-4E17-9A23-08398DFE1936}"/>
    <cellStyle name="Nota 2 2 5 3 9" xfId="4627" xr:uid="{5C6D8B31-A3E1-4623-9BD5-596958E876CB}"/>
    <cellStyle name="Nota 2 2 5 4" xfId="1021" xr:uid="{A9F60E1E-896B-46B0-9105-79B675DC46C4}"/>
    <cellStyle name="Nota 2 2 5 5" xfId="1482" xr:uid="{81D77032-5452-4A00-9493-22932BCDC06A}"/>
    <cellStyle name="Nota 2 2 5 6" xfId="2386" xr:uid="{983CF94A-A63C-4ECF-B912-DCAB155504F1}"/>
    <cellStyle name="Nota 2 2 5 7" xfId="1080" xr:uid="{7CD2AEBC-4275-4A09-8E0F-D4DEFEA01111}"/>
    <cellStyle name="Nota 2 2 5 8" xfId="3684" xr:uid="{7C339638-5605-4792-92C7-55A9C079B27A}"/>
    <cellStyle name="Nota 2 2 5 9" xfId="4142" xr:uid="{836D11E5-EDEF-4E77-BEEC-8DA45DC4820F}"/>
    <cellStyle name="Nota 2 2 6" xfId="260" xr:uid="{00000000-0005-0000-0000-0000F8000000}"/>
    <cellStyle name="Nota 2 2 6 10" xfId="4933" xr:uid="{BF957D86-30B3-48BA-9C8E-54CDCABED987}"/>
    <cellStyle name="Nota 2 2 6 11" xfId="4918" xr:uid="{C8D1D9CF-CDAF-46CE-B781-18A15BA525DE}"/>
    <cellStyle name="Nota 2 2 6 12" xfId="5580" xr:uid="{6389A471-7B60-492E-B517-96E147F577E0}"/>
    <cellStyle name="Nota 2 2 6 13" xfId="754" xr:uid="{68A11AF5-5ABC-459F-87B1-5302BA184853}"/>
    <cellStyle name="Nota 2 2 6 2" xfId="417" xr:uid="{00000000-0005-0000-0000-0000F9000000}"/>
    <cellStyle name="Nota 2 2 6 2 10" xfId="5098" xr:uid="{E30DF752-648A-49FA-9D95-18EA7F737441}"/>
    <cellStyle name="Nota 2 2 6 2 11" xfId="5344" xr:uid="{9FB9B63E-4D56-4DDF-945B-7BD30860CDA2}"/>
    <cellStyle name="Nota 2 2 6 2 12" xfId="5813" xr:uid="{32E6152F-A8A7-40BB-BB38-F73607ADB7DC}"/>
    <cellStyle name="Nota 2 2 6 2 13" xfId="6169" xr:uid="{B4F56207-1626-4B00-9881-6E2FADB0D5EE}"/>
    <cellStyle name="Nota 2 2 6 2 14" xfId="1192" xr:uid="{846C3418-6032-4576-A49D-4F41A396C44B}"/>
    <cellStyle name="Nota 2 2 6 2 2" xfId="1655" xr:uid="{9163B8FA-5E92-48FE-A080-BFBEF27E15DA}"/>
    <cellStyle name="Nota 2 2 6 2 3" xfId="2143" xr:uid="{01C37300-FEC9-4E59-8C2D-B7F7546F4CF1}"/>
    <cellStyle name="Nota 2 2 6 2 4" xfId="2559" xr:uid="{125272C3-008F-4053-BA67-26C96E57F5BE}"/>
    <cellStyle name="Nota 2 2 6 2 5" xfId="3029" xr:uid="{9F395906-BD86-45C6-AA03-043A7C182D85}"/>
    <cellStyle name="Nota 2 2 6 2 6" xfId="3383" xr:uid="{137A11B5-666E-4FCA-B00E-DA1784144D09}"/>
    <cellStyle name="Nota 2 2 6 2 7" xfId="3857" xr:uid="{25ABF2FB-D1C6-4B1F-87FD-FDB5995EF25F}"/>
    <cellStyle name="Nota 2 2 6 2 8" xfId="4315" xr:uid="{63012F84-3C84-4278-BCA9-9B4A8BB91F60}"/>
    <cellStyle name="Nota 2 2 6 2 9" xfId="1955" xr:uid="{F0CEBFDB-AC6A-4D43-8982-216C5DAF5231}"/>
    <cellStyle name="Nota 2 2 6 3" xfId="573" xr:uid="{00000000-0005-0000-0000-0000FA000000}"/>
    <cellStyle name="Nota 2 2 6 3 10" xfId="5225" xr:uid="{54014B3A-6261-468B-BAAE-3D535F70B6CF}"/>
    <cellStyle name="Nota 2 2 6 3 11" xfId="5500" xr:uid="{A85BCFBD-4B09-436A-AE51-2195D0EC0E69}"/>
    <cellStyle name="Nota 2 2 6 3 12" xfId="5969" xr:uid="{FED9D3ED-8E83-4390-8BF5-C61E95DB40CE}"/>
    <cellStyle name="Nota 2 2 6 3 13" xfId="6325" xr:uid="{BF66AEBD-B08B-4D73-803C-C42F1540031D}"/>
    <cellStyle name="Nota 2 2 6 3 14" xfId="1348" xr:uid="{8FCCA7A3-22DF-48F8-9EBB-277670BB0701}"/>
    <cellStyle name="Nota 2 2 6 3 2" xfId="1811" xr:uid="{421467C1-DC7A-4A29-B9D4-ABD65607E64F}"/>
    <cellStyle name="Nota 2 2 6 3 3" xfId="2299" xr:uid="{A3051742-FE91-4FF8-89EA-F4061255D3E4}"/>
    <cellStyle name="Nota 2 2 6 3 4" xfId="2715" xr:uid="{26C156AA-2B54-4BE5-B370-428768BD626C}"/>
    <cellStyle name="Nota 2 2 6 3 5" xfId="3185" xr:uid="{DC9B0C60-6089-4E1C-B3B1-320653FBA3D2}"/>
    <cellStyle name="Nota 2 2 6 3 6" xfId="3539" xr:uid="{0F034E9C-7043-41DB-8DCA-DE1CC59DD919}"/>
    <cellStyle name="Nota 2 2 6 3 7" xfId="4013" xr:uid="{9A243AF3-F2C0-4210-A414-744F0E10384D}"/>
    <cellStyle name="Nota 2 2 6 3 8" xfId="4471" xr:uid="{91F3B78D-80A3-470D-A204-838A166EA5E0}"/>
    <cellStyle name="Nota 2 2 6 3 9" xfId="4813" xr:uid="{D7A30C6C-DCEB-49DA-8CD8-68FDE2DB0ACE}"/>
    <cellStyle name="Nota 2 2 6 4" xfId="1037" xr:uid="{49B133B3-C0A4-49D7-8BD9-42185868F398}"/>
    <cellStyle name="Nota 2 2 6 5" xfId="1498" xr:uid="{3443C8DF-70E8-445F-A362-7BA9ECAB42C1}"/>
    <cellStyle name="Nota 2 2 6 6" xfId="2402" xr:uid="{D22D1566-9E36-4697-B415-3A9A4376E20E}"/>
    <cellStyle name="Nota 2 2 6 7" xfId="892" xr:uid="{5A3AE35B-46E9-4777-A774-298E040C3FAB}"/>
    <cellStyle name="Nota 2 2 6 8" xfId="3700" xr:uid="{0EAF8069-10A1-43DA-B4D5-70C7156957FA}"/>
    <cellStyle name="Nota 2 2 6 9" xfId="4158" xr:uid="{52EDF56E-26B6-4D67-AE5A-3177529C683F}"/>
    <cellStyle name="Nota 2 2 7" xfId="276" xr:uid="{00000000-0005-0000-0000-0000FB000000}"/>
    <cellStyle name="Nota 2 2 7 10" xfId="4879" xr:uid="{C64F0100-695D-4D13-B255-800F9CED7250}"/>
    <cellStyle name="Nota 2 2 7 11" xfId="910" xr:uid="{ECFEDE07-9FDD-4861-A4A6-EAB018A2510C}"/>
    <cellStyle name="Nota 2 2 7 12" xfId="5564" xr:uid="{243ECAC1-ED19-43E3-AB54-2AE985613C18}"/>
    <cellStyle name="Nota 2 2 7 13" xfId="770" xr:uid="{D0F1FF27-E8A2-4B72-AD7D-E92CB70D31F7}"/>
    <cellStyle name="Nota 2 2 7 2" xfId="433" xr:uid="{00000000-0005-0000-0000-0000FC000000}"/>
    <cellStyle name="Nota 2 2 7 2 10" xfId="5111" xr:uid="{0DEEA538-491F-437E-A340-F7FE1FF610F3}"/>
    <cellStyle name="Nota 2 2 7 2 11" xfId="5360" xr:uid="{6DB1D677-D1C0-4A51-88D1-FF3CF2CE6A58}"/>
    <cellStyle name="Nota 2 2 7 2 12" xfId="5829" xr:uid="{34C058BB-A7ED-4C06-8D4C-A0E25B7BDC12}"/>
    <cellStyle name="Nota 2 2 7 2 13" xfId="6185" xr:uid="{98E18219-7972-4DA4-8158-C8D59B8C6E32}"/>
    <cellStyle name="Nota 2 2 7 2 14" xfId="1208" xr:uid="{2119F5F7-BA17-4793-8BA6-EC4C677F6A43}"/>
    <cellStyle name="Nota 2 2 7 2 2" xfId="1671" xr:uid="{09E17F62-7C8A-4F8D-8E08-0D87AF1CADF9}"/>
    <cellStyle name="Nota 2 2 7 2 3" xfId="2159" xr:uid="{E7DE0CB0-9D86-4A4A-BCE5-F085D0F785CD}"/>
    <cellStyle name="Nota 2 2 7 2 4" xfId="2575" xr:uid="{5935825E-339A-4A69-81BD-8E7AF8611B2C}"/>
    <cellStyle name="Nota 2 2 7 2 5" xfId="3045" xr:uid="{D03DC4DB-2BAC-4D2B-85CE-FBC159C41F59}"/>
    <cellStyle name="Nota 2 2 7 2 6" xfId="3399" xr:uid="{643B0396-3285-4D67-8217-D4E55FC2658E}"/>
    <cellStyle name="Nota 2 2 7 2 7" xfId="3873" xr:uid="{22AC618A-F17C-4548-BCE9-EDB4E5E5E607}"/>
    <cellStyle name="Nota 2 2 7 2 8" xfId="4331" xr:uid="{63728037-B653-4292-8BD6-CDC54D2AB159}"/>
    <cellStyle name="Nota 2 2 7 2 9" xfId="925" xr:uid="{0870DD65-C1F4-4B72-B1EE-65ECCF2D5749}"/>
    <cellStyle name="Nota 2 2 7 3" xfId="589" xr:uid="{00000000-0005-0000-0000-0000FD000000}"/>
    <cellStyle name="Nota 2 2 7 3 10" xfId="5238" xr:uid="{3DDB651B-6DC3-4DBD-8143-3C6270AA35BC}"/>
    <cellStyle name="Nota 2 2 7 3 11" xfId="5516" xr:uid="{B9F2DDBF-D189-4548-9B8A-551945A9730E}"/>
    <cellStyle name="Nota 2 2 7 3 12" xfId="5985" xr:uid="{788D18BE-9645-4476-8DF7-F5C5B712DD83}"/>
    <cellStyle name="Nota 2 2 7 3 13" xfId="6341" xr:uid="{0021CA92-9314-430D-B33D-15B78D10C4D7}"/>
    <cellStyle name="Nota 2 2 7 3 14" xfId="1364" xr:uid="{76D224E5-873D-4A54-9EB1-E90908863467}"/>
    <cellStyle name="Nota 2 2 7 3 2" xfId="1827" xr:uid="{EF3A7BD1-D575-4E96-963C-1AAC12637A15}"/>
    <cellStyle name="Nota 2 2 7 3 3" xfId="2315" xr:uid="{0BBBF5CA-08B3-4945-A0DB-89B4FB9BC65B}"/>
    <cellStyle name="Nota 2 2 7 3 4" xfId="2731" xr:uid="{5CC014DE-C73D-4C4A-BB9B-174D8821BD06}"/>
    <cellStyle name="Nota 2 2 7 3 5" xfId="3201" xr:uid="{F207EFF2-2FCD-4093-9F79-069D9C5C1810}"/>
    <cellStyle name="Nota 2 2 7 3 6" xfId="3555" xr:uid="{2AF25F84-9823-4B14-88EF-1D64D785BC61}"/>
    <cellStyle name="Nota 2 2 7 3 7" xfId="4029" xr:uid="{DDE0033B-89DB-4129-B510-B777F1A8EEC3}"/>
    <cellStyle name="Nota 2 2 7 3 8" xfId="4487" xr:uid="{8ED939C5-E938-4B0D-9F81-6F173E98C376}"/>
    <cellStyle name="Nota 2 2 7 3 9" xfId="2822" xr:uid="{ACB3F036-D01E-40F1-B284-318727AE612E}"/>
    <cellStyle name="Nota 2 2 7 4" xfId="1053" xr:uid="{370ADAC9-70F7-486B-9A58-E6F73B237912}"/>
    <cellStyle name="Nota 2 2 7 5" xfId="1514" xr:uid="{EE2241F6-B39F-4C36-A52B-8C1F9202B60B}"/>
    <cellStyle name="Nota 2 2 7 6" xfId="2418" xr:uid="{9A6AB648-9B90-4085-9168-E9D76ECD6BEC}"/>
    <cellStyle name="Nota 2 2 7 7" xfId="886" xr:uid="{54243D12-8065-41C2-9D04-F9616915EAF8}"/>
    <cellStyle name="Nota 2 2 7 8" xfId="3716" xr:uid="{61C5C9C6-A4D8-4514-BC92-B4DA746A037C}"/>
    <cellStyle name="Nota 2 2 7 9" xfId="4174" xr:uid="{5ACF81E4-B4CC-40AF-9697-688D3AC0F2D6}"/>
    <cellStyle name="Nota 2 2 8" xfId="292" xr:uid="{00000000-0005-0000-0000-0000FE000000}"/>
    <cellStyle name="Nota 2 2 8 10" xfId="3732" xr:uid="{6F58C86D-0719-4C40-B0FF-193882F48A9A}"/>
    <cellStyle name="Nota 2 2 8 11" xfId="4190" xr:uid="{6CDEA15B-D6D2-4675-999B-1E1C8B390206}"/>
    <cellStyle name="Nota 2 2 8 12" xfId="4669" xr:uid="{462F912E-17A0-4C3F-9589-64F41ED41F0C}"/>
    <cellStyle name="Nota 2 2 8 13" xfId="4997" xr:uid="{61F7B1E5-8B72-44AE-96B9-7808E8669CB7}"/>
    <cellStyle name="Nota 2 2 8 14" xfId="6045" xr:uid="{0D56784A-F7BE-4ADB-B325-C0C6D5FF3416}"/>
    <cellStyle name="Nota 2 2 8 15" xfId="786" xr:uid="{52560E1E-5D7F-492E-B9A1-DFC3A57F1F1C}"/>
    <cellStyle name="Nota 2 2 8 2" xfId="449" xr:uid="{00000000-0005-0000-0000-0000FF000000}"/>
    <cellStyle name="Nota 2 2 8 2 10" xfId="5124" xr:uid="{E543328E-3CF7-471B-A241-F653BE5A2007}"/>
    <cellStyle name="Nota 2 2 8 2 11" xfId="5376" xr:uid="{AA3FE1CF-3697-4710-9D29-F48E7FBC15F6}"/>
    <cellStyle name="Nota 2 2 8 2 12" xfId="5845" xr:uid="{F811BF0C-7B34-4222-BCEF-D1EC242E8519}"/>
    <cellStyle name="Nota 2 2 8 2 13" xfId="6201" xr:uid="{4A058F9F-73A3-48ED-815C-D4D15638F65C}"/>
    <cellStyle name="Nota 2 2 8 2 14" xfId="1224" xr:uid="{759C875B-A48C-4412-A5D0-F038BC986B3C}"/>
    <cellStyle name="Nota 2 2 8 2 2" xfId="1687" xr:uid="{A8518F8D-971C-4E6D-9D8E-C4B5DB7A7985}"/>
    <cellStyle name="Nota 2 2 8 2 3" xfId="2175" xr:uid="{C5BA336F-53E6-46E7-9334-700561BFEC7B}"/>
    <cellStyle name="Nota 2 2 8 2 4" xfId="2591" xr:uid="{AF134D8C-086A-44F5-9586-7B55727AED26}"/>
    <cellStyle name="Nota 2 2 8 2 5" xfId="3061" xr:uid="{936B5F7E-8A67-43B5-8C5E-BA24838C241C}"/>
    <cellStyle name="Nota 2 2 8 2 6" xfId="3415" xr:uid="{52942054-5B6C-4EB7-8C8D-BD9FB5DB7B90}"/>
    <cellStyle name="Nota 2 2 8 2 7" xfId="3889" xr:uid="{3C4D9026-8BAE-4336-8A36-30414D4A4BBB}"/>
    <cellStyle name="Nota 2 2 8 2 8" xfId="4347" xr:uid="{30CB5D39-9FE4-4D6C-B4E6-D08B45130520}"/>
    <cellStyle name="Nota 2 2 8 2 9" xfId="4639" xr:uid="{73CB1FE5-403C-4175-AFB4-F1389B145299}"/>
    <cellStyle name="Nota 2 2 8 3" xfId="605" xr:uid="{00000000-0005-0000-0000-000000010000}"/>
    <cellStyle name="Nota 2 2 8 3 10" xfId="5251" xr:uid="{9C56D3F1-4F94-4506-8453-ECF17D7E4E7F}"/>
    <cellStyle name="Nota 2 2 8 3 11" xfId="5532" xr:uid="{928698F2-A004-414F-87DF-333A3CCA539A}"/>
    <cellStyle name="Nota 2 2 8 3 12" xfId="6001" xr:uid="{060D1F30-DD84-420A-9B28-F61ACF0EC246}"/>
    <cellStyle name="Nota 2 2 8 3 13" xfId="6357" xr:uid="{4F15DADA-FE49-4B99-8D2B-A8F21679FC02}"/>
    <cellStyle name="Nota 2 2 8 3 14" xfId="1380" xr:uid="{B0C93BB8-E715-472D-BDE4-E34173A31472}"/>
    <cellStyle name="Nota 2 2 8 3 2" xfId="1843" xr:uid="{EFFF97F7-6073-439E-9417-CFF5B837882F}"/>
    <cellStyle name="Nota 2 2 8 3 3" xfId="2331" xr:uid="{DADE943E-BF28-4279-B631-4CC07E80F575}"/>
    <cellStyle name="Nota 2 2 8 3 4" xfId="2747" xr:uid="{3EF36673-22B4-41AE-ACE0-296C8D8BA557}"/>
    <cellStyle name="Nota 2 2 8 3 5" xfId="3217" xr:uid="{900EA95E-0A97-465F-9553-53A266384D17}"/>
    <cellStyle name="Nota 2 2 8 3 6" xfId="3571" xr:uid="{D31DB1D4-A9E0-40C2-99DF-F2C641004971}"/>
    <cellStyle name="Nota 2 2 8 3 7" xfId="4045" xr:uid="{17BB575C-4AB0-4FF6-9BA0-A3AF7AB56F2A}"/>
    <cellStyle name="Nota 2 2 8 3 8" xfId="4503" xr:uid="{31652295-F9C8-4405-885C-91AA190F2543}"/>
    <cellStyle name="Nota 2 2 8 3 9" xfId="3609" xr:uid="{5ECE5E58-506D-440B-B028-5BF6821E3B3D}"/>
    <cellStyle name="Nota 2 2 8 4" xfId="1068" xr:uid="{EF36B9D1-92D2-41EF-83D4-31FA0C300A3A}"/>
    <cellStyle name="Nota 2 2 8 5" xfId="1530" xr:uid="{72549E74-7353-458D-A7DF-0C2205A317E9}"/>
    <cellStyle name="Nota 2 2 8 6" xfId="2018" xr:uid="{C14AC9D2-61F4-4464-9043-E7B8F7ACEB56}"/>
    <cellStyle name="Nota 2 2 8 7" xfId="2434" xr:uid="{9A0C188F-A7F7-46B3-88FA-3038D4A0F720}"/>
    <cellStyle name="Nota 2 2 8 8" xfId="2904" xr:uid="{9902428A-F316-4666-AF12-038EC59950F5}"/>
    <cellStyle name="Nota 2 2 8 9" xfId="3258" xr:uid="{CC783FB9-B399-4AA2-BB1F-553452FD4301}"/>
    <cellStyle name="Nota 2 2 9" xfId="304" xr:uid="{00000000-0005-0000-0000-000001010000}"/>
    <cellStyle name="Nota 2 2 9 10" xfId="4202" xr:uid="{B3011F57-BD4A-4114-A6E5-9B58C000586D}"/>
    <cellStyle name="Nota 2 2 9 11" xfId="4634" xr:uid="{3947E9F4-B515-4B0A-9475-A06067B9D711}"/>
    <cellStyle name="Nota 2 2 9 12" xfId="4980" xr:uid="{7BC84DAB-3ADD-42D6-8119-E867A67C6183}"/>
    <cellStyle name="Nota 2 2 9 13" xfId="6057" xr:uid="{989129E4-B1C3-4544-8F34-4E331CE1E4D4}"/>
    <cellStyle name="Nota 2 2 9 14" xfId="798" xr:uid="{20055828-5956-49C4-8E2B-7F23C715122D}"/>
    <cellStyle name="Nota 2 2 9 2" xfId="461" xr:uid="{00000000-0005-0000-0000-000002010000}"/>
    <cellStyle name="Nota 2 2 9 2 10" xfId="5134" xr:uid="{6D6EB952-5C8D-46F6-8486-65E2D88836DD}"/>
    <cellStyle name="Nota 2 2 9 2 11" xfId="5388" xr:uid="{8BF53209-2B1F-43FA-82D3-8EB2121E61EB}"/>
    <cellStyle name="Nota 2 2 9 2 12" xfId="5857" xr:uid="{7CDC5F2E-69A9-4A8B-80D6-EA5C7188BC30}"/>
    <cellStyle name="Nota 2 2 9 2 13" xfId="6213" xr:uid="{A07E030F-F88F-4C28-A821-17B060B5F8B7}"/>
    <cellStyle name="Nota 2 2 9 2 14" xfId="1236" xr:uid="{87593679-EAC0-4BD3-84AF-6D82A37FFBC2}"/>
    <cellStyle name="Nota 2 2 9 2 2" xfId="1699" xr:uid="{B6395591-8E6D-4A0F-9375-8F4A4A690407}"/>
    <cellStyle name="Nota 2 2 9 2 3" xfId="2187" xr:uid="{029BAE0D-CE64-4404-BB50-8EA4373075F1}"/>
    <cellStyle name="Nota 2 2 9 2 4" xfId="2603" xr:uid="{97B1614B-2B25-4DEB-85AE-ED31020BEE04}"/>
    <cellStyle name="Nota 2 2 9 2 5" xfId="3073" xr:uid="{51A8C665-5AB1-49DA-A73D-C5E18C4C8167}"/>
    <cellStyle name="Nota 2 2 9 2 6" xfId="3427" xr:uid="{C7636470-1093-430A-9036-58841BAA038A}"/>
    <cellStyle name="Nota 2 2 9 2 7" xfId="3901" xr:uid="{319597C3-F0F3-420F-80E4-59DDDD4E9E10}"/>
    <cellStyle name="Nota 2 2 9 2 8" xfId="4359" xr:uid="{A7C8C393-138A-4085-B421-8E21D7F0F1EB}"/>
    <cellStyle name="Nota 2 2 9 2 9" xfId="4583" xr:uid="{FA3158E3-E119-408D-9C68-CAC6543AD4EC}"/>
    <cellStyle name="Nota 2 2 9 3" xfId="617" xr:uid="{00000000-0005-0000-0000-000003010000}"/>
    <cellStyle name="Nota 2 2 9 3 10" xfId="5261" xr:uid="{4B4B4512-3CAA-43A1-A5D7-1E55D671865F}"/>
    <cellStyle name="Nota 2 2 9 3 11" xfId="5544" xr:uid="{430E4F71-FC01-4899-9A69-3727BBD2EB42}"/>
    <cellStyle name="Nota 2 2 9 3 12" xfId="6013" xr:uid="{21ED4315-6ACB-4FE9-8CD9-80CA1B245654}"/>
    <cellStyle name="Nota 2 2 9 3 13" xfId="6369" xr:uid="{76867A55-557B-4A8E-8494-6786CC7C9AC1}"/>
    <cellStyle name="Nota 2 2 9 3 14" xfId="1392" xr:uid="{B1B2D3F0-C2FC-4653-BC97-CBEEC03E57F6}"/>
    <cellStyle name="Nota 2 2 9 3 2" xfId="1855" xr:uid="{1ADB587D-642F-4832-862C-AA30328532A2}"/>
    <cellStyle name="Nota 2 2 9 3 3" xfId="2343" xr:uid="{04B58401-5C4A-40EF-A54D-B91DBA930F39}"/>
    <cellStyle name="Nota 2 2 9 3 4" xfId="2759" xr:uid="{08DC9980-B96D-4D19-8D06-A87E84D771D8}"/>
    <cellStyle name="Nota 2 2 9 3 5" xfId="3229" xr:uid="{F4395F1C-BBCB-45B2-BF99-445202398C91}"/>
    <cellStyle name="Nota 2 2 9 3 6" xfId="3583" xr:uid="{EF9A1B5F-C301-4D9A-9F6A-33349D5EE5E9}"/>
    <cellStyle name="Nota 2 2 9 3 7" xfId="4057" xr:uid="{C0CAAD58-CEFD-4087-BACD-CA69AA89C6A3}"/>
    <cellStyle name="Nota 2 2 9 3 8" xfId="4515" xr:uid="{A1E9AF5F-1A04-4D08-8703-53986DBA4F94}"/>
    <cellStyle name="Nota 2 2 9 3 9" xfId="4944" xr:uid="{7FF003C6-012C-4BDA-B863-EA83ECE7B363}"/>
    <cellStyle name="Nota 2 2 9 4" xfId="1542" xr:uid="{615B7AC4-C3B6-4C23-9249-3C751D35B3D7}"/>
    <cellStyle name="Nota 2 2 9 5" xfId="2030" xr:uid="{C0C8F426-0623-4D3A-9C2C-26C302424B22}"/>
    <cellStyle name="Nota 2 2 9 6" xfId="2446" xr:uid="{8749AF6D-F243-4491-968B-C431AC0CA431}"/>
    <cellStyle name="Nota 2 2 9 7" xfId="2916" xr:uid="{33AC13ED-E5E7-406B-A5EB-23D0E5BD08CD}"/>
    <cellStyle name="Nota 2 2 9 8" xfId="3270" xr:uid="{FE23AD5E-FE86-4B37-B171-D055D77D812D}"/>
    <cellStyle name="Nota 2 2 9 9" xfId="3744" xr:uid="{09E5181E-097C-41C2-82F5-1E4A2EB71DD7}"/>
    <cellStyle name="Nota 2 3" xfId="170" xr:uid="{00000000-0005-0000-0000-000004010000}"/>
    <cellStyle name="Nota 2 3 10" xfId="310" xr:uid="{00000000-0005-0000-0000-000005010000}"/>
    <cellStyle name="Nota 2 3 10 10" xfId="3750" xr:uid="{C774139F-3370-4273-9089-0DB0D007A017}"/>
    <cellStyle name="Nota 2 3 10 11" xfId="4208" xr:uid="{E683D5EA-4D66-4825-B374-7D4BE29310A2}"/>
    <cellStyle name="Nota 2 3 10 12" xfId="4606" xr:uid="{56A95005-35B7-413A-8DA5-A2B50BE933EF}"/>
    <cellStyle name="Nota 2 3 10 13" xfId="3617" xr:uid="{A038CC09-5B8A-43AB-BB18-56A433B97CE8}"/>
    <cellStyle name="Nota 2 3 10 14" xfId="5707" xr:uid="{41C7DA7E-5744-4B0E-BA8C-1690FFD02082}"/>
    <cellStyle name="Nota 2 3 10 15" xfId="6063" xr:uid="{3567C63E-9C6A-41B7-BA29-FF671C645563}"/>
    <cellStyle name="Nota 2 3 10 16" xfId="804" xr:uid="{07BFDC8C-14FD-4087-928E-B44EFE0413B9}"/>
    <cellStyle name="Nota 2 3 10 2" xfId="467" xr:uid="{00000000-0005-0000-0000-000006010000}"/>
    <cellStyle name="Nota 2 3 10 2 10" xfId="5140" xr:uid="{2A2DCF38-0EA4-420E-960C-325B87B585A4}"/>
    <cellStyle name="Nota 2 3 10 2 11" xfId="5394" xr:uid="{740F1609-99A8-44BF-AFED-5C1CB6B8D488}"/>
    <cellStyle name="Nota 2 3 10 2 12" xfId="5863" xr:uid="{4B2539C3-569F-439C-824C-267E408E9A00}"/>
    <cellStyle name="Nota 2 3 10 2 13" xfId="6219" xr:uid="{207A0813-7FB0-43C5-9B3D-7D1777DF51F6}"/>
    <cellStyle name="Nota 2 3 10 2 14" xfId="1242" xr:uid="{46ECDBA9-A2EF-40B9-835D-AFA37F97FB21}"/>
    <cellStyle name="Nota 2 3 10 2 2" xfId="1705" xr:uid="{006A6C77-CFDD-4431-BD60-89504AAF3B85}"/>
    <cellStyle name="Nota 2 3 10 2 3" xfId="2193" xr:uid="{C2BC929F-89BF-4551-B56A-FB64972B41A8}"/>
    <cellStyle name="Nota 2 3 10 2 4" xfId="2609" xr:uid="{61849378-027B-4D61-A6B6-C3D1A59A53B6}"/>
    <cellStyle name="Nota 2 3 10 2 5" xfId="3079" xr:uid="{A4172581-6814-4D27-B90F-23CD8728C293}"/>
    <cellStyle name="Nota 2 3 10 2 6" xfId="3433" xr:uid="{B78CF2C2-1F25-4F10-AC99-0ECA0CD4A681}"/>
    <cellStyle name="Nota 2 3 10 2 7" xfId="3907" xr:uid="{795E8A3C-C461-431E-BC6C-8DB2C18B498B}"/>
    <cellStyle name="Nota 2 3 10 2 8" xfId="4365" xr:uid="{D7EF1F17-F97B-4C2E-BF3E-42ADEF06C48D}"/>
    <cellStyle name="Nota 2 3 10 2 9" xfId="4554" xr:uid="{FABE0354-AE93-4EDB-B657-CCF61E2BFEF0}"/>
    <cellStyle name="Nota 2 3 10 3" xfId="623" xr:uid="{00000000-0005-0000-0000-000007010000}"/>
    <cellStyle name="Nota 2 3 10 3 10" xfId="5267" xr:uid="{EC3B18EF-73F9-4019-9E9D-A8C1E647F1DF}"/>
    <cellStyle name="Nota 2 3 10 3 11" xfId="5550" xr:uid="{3F4648D5-D4A4-48BC-9352-BEF466E4877F}"/>
    <cellStyle name="Nota 2 3 10 3 12" xfId="6019" xr:uid="{CC198BCD-4388-4F9A-8602-366C020ECAC0}"/>
    <cellStyle name="Nota 2 3 10 3 13" xfId="6375" xr:uid="{4BD72393-E2B7-49C3-AEAB-8B4BD88E64F4}"/>
    <cellStyle name="Nota 2 3 10 3 14" xfId="1398" xr:uid="{0A8F1C7D-73EE-4422-A544-89DE0F7F7237}"/>
    <cellStyle name="Nota 2 3 10 3 2" xfId="1861" xr:uid="{D326E11C-D0FF-4BC1-8917-901A24AA6A91}"/>
    <cellStyle name="Nota 2 3 10 3 3" xfId="2349" xr:uid="{205A3A8F-C2E8-4457-8D09-B44E553C1542}"/>
    <cellStyle name="Nota 2 3 10 3 4" xfId="2765" xr:uid="{1A84CC55-5536-4B4C-A003-F78B8061AC8B}"/>
    <cellStyle name="Nota 2 3 10 3 5" xfId="3235" xr:uid="{2A0B9C0F-3060-441B-B312-522DC62E0C14}"/>
    <cellStyle name="Nota 2 3 10 3 6" xfId="3589" xr:uid="{4181AFC2-FFE4-43B7-875B-0F6699960244}"/>
    <cellStyle name="Nota 2 3 10 3 7" xfId="4063" xr:uid="{B823AFA4-09C9-45E8-B711-9781F2C3614B}"/>
    <cellStyle name="Nota 2 3 10 3 8" xfId="4521" xr:uid="{51F8CCEE-55D9-4FA6-BE3A-ABF1F7D19360}"/>
    <cellStyle name="Nota 2 3 10 3 9" xfId="4950" xr:uid="{CB7F8507-2B3C-4A99-829E-645C7BBA3EF7}"/>
    <cellStyle name="Nota 2 3 10 4" xfId="1086" xr:uid="{5C2F16F3-8819-40BB-801B-C3485E43DD5D}"/>
    <cellStyle name="Nota 2 3 10 5" xfId="1548" xr:uid="{EE812765-00C8-4E6F-9C44-A76257AB8BE7}"/>
    <cellStyle name="Nota 2 3 10 6" xfId="2036" xr:uid="{30AEECC7-1147-4FD3-B083-1A426DFE151C}"/>
    <cellStyle name="Nota 2 3 10 7" xfId="2452" xr:uid="{5059CEE6-E70D-4197-A77B-9EC041DB1720}"/>
    <cellStyle name="Nota 2 3 10 8" xfId="2922" xr:uid="{D5D0F685-1045-4B8C-8180-17B9C2A912BD}"/>
    <cellStyle name="Nota 2 3 10 9" xfId="3276" xr:uid="{373F7198-4692-46D5-90F6-BEACACC8470A}"/>
    <cellStyle name="Nota 2 3 11" xfId="327" xr:uid="{00000000-0005-0000-0000-000008010000}"/>
    <cellStyle name="Nota 2 3 11 10" xfId="5026" xr:uid="{0D7137F6-2E88-43D2-9017-B46CB1D4D184}"/>
    <cellStyle name="Nota 2 3 11 11" xfId="4806" xr:uid="{E2851051-4E2E-4296-917E-D04887CE6242}"/>
    <cellStyle name="Nota 2 3 11 12" xfId="5723" xr:uid="{1B9AA18C-2B7D-4EEC-A838-3628F54A9DB2}"/>
    <cellStyle name="Nota 2 3 11 13" xfId="6079" xr:uid="{AB13C999-4927-4277-A927-559802FE4AD3}"/>
    <cellStyle name="Nota 2 3 11 14" xfId="1102" xr:uid="{AEBCAF7A-9E08-4C01-8C78-CBEA9A4F91E9}"/>
    <cellStyle name="Nota 2 3 11 2" xfId="1565" xr:uid="{394B4198-933B-41CE-A2D8-2A250C21FBA3}"/>
    <cellStyle name="Nota 2 3 11 3" xfId="2053" xr:uid="{F1A7C382-09FB-43E1-9AA8-D84D8854BCCB}"/>
    <cellStyle name="Nota 2 3 11 4" xfId="2469" xr:uid="{CBC78D99-9A2D-4C31-835C-E4A63F628953}"/>
    <cellStyle name="Nota 2 3 11 5" xfId="2939" xr:uid="{AB63D67A-0760-4FFD-AE3A-7C2724B0FBE0}"/>
    <cellStyle name="Nota 2 3 11 6" xfId="3293" xr:uid="{19D18B04-6D72-4743-873B-3E8E448FB911}"/>
    <cellStyle name="Nota 2 3 11 7" xfId="3767" xr:uid="{F5266566-955B-445A-B9C1-9011B89E78C3}"/>
    <cellStyle name="Nota 2 3 11 8" xfId="4225" xr:uid="{A1121717-375C-42FE-B047-1F53A4359A6E}"/>
    <cellStyle name="Nota 2 3 11 9" xfId="4789" xr:uid="{68AFFA6A-B6DE-4D2D-96BC-7D73E2F15768}"/>
    <cellStyle name="Nota 2 3 12" xfId="483" xr:uid="{00000000-0005-0000-0000-000009010000}"/>
    <cellStyle name="Nota 2 3 12 10" xfId="5153" xr:uid="{C575B9D0-370F-4950-BCBA-B450E5BC5882}"/>
    <cellStyle name="Nota 2 3 12 11" xfId="5410" xr:uid="{CC728BEB-C12F-4149-92FD-A8EFF34E068D}"/>
    <cellStyle name="Nota 2 3 12 12" xfId="5879" xr:uid="{1B0FD870-B345-4A3B-B655-DD021566EB30}"/>
    <cellStyle name="Nota 2 3 12 13" xfId="6235" xr:uid="{4965533C-C6AA-4A24-A3A2-291C8EED2B40}"/>
    <cellStyle name="Nota 2 3 12 14" xfId="1258" xr:uid="{108D1CDE-B7BF-4411-BC03-082D77405DF0}"/>
    <cellStyle name="Nota 2 3 12 2" xfId="1721" xr:uid="{83A72D86-9E21-4E69-B3E6-5E65AF1AC7B8}"/>
    <cellStyle name="Nota 2 3 12 3" xfId="2209" xr:uid="{5CD9A477-C883-4543-AFF7-F6BA07333267}"/>
    <cellStyle name="Nota 2 3 12 4" xfId="2625" xr:uid="{6AC2172A-2611-4666-A832-1D06E0C2C019}"/>
    <cellStyle name="Nota 2 3 12 5" xfId="3095" xr:uid="{D911B5D6-8A9D-4A97-9318-2E869CAED55D}"/>
    <cellStyle name="Nota 2 3 12 6" xfId="3449" xr:uid="{18741224-C3E4-448E-93B5-C2F5413CD4AE}"/>
    <cellStyle name="Nota 2 3 12 7" xfId="3923" xr:uid="{2DB6BFDC-E643-40A6-9054-79CC3F9E770A}"/>
    <cellStyle name="Nota 2 3 12 8" xfId="4381" xr:uid="{A1F1079A-5360-4CF9-ABE6-CD1166A0CDC1}"/>
    <cellStyle name="Nota 2 3 12 9" xfId="4888" xr:uid="{E25F3C81-35E0-4837-A7CF-51F1B92DE3EE}"/>
    <cellStyle name="Nota 2 3 13" xfId="820" xr:uid="{1FB290CF-5DCC-403F-96E7-6D36C96DF2AD}"/>
    <cellStyle name="Nota 2 3 14" xfId="937" xr:uid="{826F6E4F-4631-4A05-8E7F-9E7C13F20F66}"/>
    <cellStyle name="Nota 2 3 15" xfId="1990" xr:uid="{073C867A-CE8C-4CB0-A3E6-0DBDFBB5F256}"/>
    <cellStyle name="Nota 2 3 16" xfId="921" xr:uid="{B700EA86-C417-461A-B766-61F74852DA5C}"/>
    <cellStyle name="Nota 2 3 17" xfId="4825" xr:uid="{6AB40A35-45FD-4825-9234-578193D90B37}"/>
    <cellStyle name="Nota 2 3 18" xfId="4975" xr:uid="{9C8194BC-5B7F-4012-9EC0-952BD4F37B3C}"/>
    <cellStyle name="Nota 2 3 19" xfId="5635" xr:uid="{4BE8E9B3-59FF-4414-8264-1C337DF7646A}"/>
    <cellStyle name="Nota 2 3 2" xfId="189" xr:uid="{00000000-0005-0000-0000-00000A010000}"/>
    <cellStyle name="Nota 2 3 2 10" xfId="4852" xr:uid="{C9B1FC3E-C465-4B57-B144-01EDFC728C8A}"/>
    <cellStyle name="Nota 2 3 2 11" xfId="4983" xr:uid="{D7D7BAF7-0714-45A5-8917-7A1A8BD98E62}"/>
    <cellStyle name="Nota 2 3 2 12" xfId="5687" xr:uid="{50E6CA5D-6E44-4AAC-B140-9A33EF9B0A31}"/>
    <cellStyle name="Nota 2 3 2 13" xfId="683" xr:uid="{5BAE21A2-B9F2-42E4-9865-4F2536034989}"/>
    <cellStyle name="Nota 2 3 2 2" xfId="346" xr:uid="{00000000-0005-0000-0000-00000B010000}"/>
    <cellStyle name="Nota 2 3 2 2 10" xfId="5040" xr:uid="{365221C8-590C-4A08-B5A3-A50CBAA1E30A}"/>
    <cellStyle name="Nota 2 3 2 2 11" xfId="4726" xr:uid="{8A9A3818-D9C8-410F-B4DD-20BCBECCDC72}"/>
    <cellStyle name="Nota 2 3 2 2 12" xfId="5742" xr:uid="{A3C43CEF-7797-4F0E-B49F-D4C1C9C80FF3}"/>
    <cellStyle name="Nota 2 3 2 2 13" xfId="6098" xr:uid="{35C8858F-F2EB-4E5D-ACF5-BB7EBE802EA3}"/>
    <cellStyle name="Nota 2 3 2 2 14" xfId="1121" xr:uid="{6C50B1B5-0074-4F9A-A729-03EA7E3B5076}"/>
    <cellStyle name="Nota 2 3 2 2 2" xfId="1584" xr:uid="{3B84CFE6-BF9C-4390-AC67-CC964142FA05}"/>
    <cellStyle name="Nota 2 3 2 2 3" xfId="2072" xr:uid="{98C001E4-9FC9-4E1A-9454-694E3C915BF1}"/>
    <cellStyle name="Nota 2 3 2 2 4" xfId="2488" xr:uid="{285FED75-2ACD-4FEA-83D8-3DF8265E0C5F}"/>
    <cellStyle name="Nota 2 3 2 2 5" xfId="2958" xr:uid="{9339301D-FF69-4570-A83F-4BCF92C02458}"/>
    <cellStyle name="Nota 2 3 2 2 6" xfId="3312" xr:uid="{00F75862-77C2-42D7-9BCB-E2E37F8D8B16}"/>
    <cellStyle name="Nota 2 3 2 2 7" xfId="3786" xr:uid="{76562FD5-F4C6-4743-8341-5B93995955A2}"/>
    <cellStyle name="Nota 2 3 2 2 8" xfId="4244" xr:uid="{3260C279-8839-4484-A43D-B2B566498476}"/>
    <cellStyle name="Nota 2 3 2 2 9" xfId="4568" xr:uid="{41145DD7-CBED-44F9-9078-CA1DA1772187}"/>
    <cellStyle name="Nota 2 3 2 3" xfId="502" xr:uid="{00000000-0005-0000-0000-00000C010000}"/>
    <cellStyle name="Nota 2 3 2 3 10" xfId="5167" xr:uid="{69CC2251-F1BA-4B21-A145-3782EE0BA375}"/>
    <cellStyle name="Nota 2 3 2 3 11" xfId="5429" xr:uid="{3B11E214-6A96-4D2A-83AA-9AFA2351B316}"/>
    <cellStyle name="Nota 2 3 2 3 12" xfId="5898" xr:uid="{6D60EA6A-5FA9-46F4-BDDC-F322F36AC277}"/>
    <cellStyle name="Nota 2 3 2 3 13" xfId="6254" xr:uid="{85AFB5A3-88A8-40DA-88C3-69BD85612CBF}"/>
    <cellStyle name="Nota 2 3 2 3 14" xfId="1277" xr:uid="{8475859B-196D-46AB-8619-939504941AED}"/>
    <cellStyle name="Nota 2 3 2 3 2" xfId="1740" xr:uid="{F640A638-C1C4-4508-8540-404B908A5ACC}"/>
    <cellStyle name="Nota 2 3 2 3 3" xfId="2228" xr:uid="{0AEEAE70-7D94-4943-88E6-D8074764BDB4}"/>
    <cellStyle name="Nota 2 3 2 3 4" xfId="2644" xr:uid="{32AD7C93-C7A0-4C9A-BE25-5411750B100C}"/>
    <cellStyle name="Nota 2 3 2 3 5" xfId="3114" xr:uid="{2B3EA5C4-C9B2-4B6B-9DC7-5AC6C1D588E3}"/>
    <cellStyle name="Nota 2 3 2 3 6" xfId="3468" xr:uid="{956D72B6-5EE9-4CA4-BA2D-52219DD97354}"/>
    <cellStyle name="Nota 2 3 2 3 7" xfId="3942" xr:uid="{4B322A50-C714-4D8A-9073-3C3FC3D85EE1}"/>
    <cellStyle name="Nota 2 3 2 3 8" xfId="4400" xr:uid="{48F852B4-6FD6-4C50-A29C-205ECBEB5EB9}"/>
    <cellStyle name="Nota 2 3 2 3 9" xfId="3601" xr:uid="{6F97209B-97BC-4CAA-A3CB-5640F459D4B1}"/>
    <cellStyle name="Nota 2 3 2 4" xfId="966" xr:uid="{A59B3997-2A22-4542-A4A0-6695B2FD2BEA}"/>
    <cellStyle name="Nota 2 3 2 5" xfId="1427" xr:uid="{84E59BA2-C9F9-4848-9EBC-F402D8C958DD}"/>
    <cellStyle name="Nota 2 3 2 6" xfId="831" xr:uid="{7D15D06D-E2B7-4C8E-B9DA-F09A6BB00606}"/>
    <cellStyle name="Nota 2 3 2 7" xfId="1931" xr:uid="{E8FB7F5F-13C9-441F-9AF2-9E7305FE4C7B}"/>
    <cellStyle name="Nota 2 3 2 8" xfId="3629" xr:uid="{0C21F24B-B6F7-4BBB-8FFF-96523E9D0E27}"/>
    <cellStyle name="Nota 2 3 2 9" xfId="4087" xr:uid="{CAB6239A-8A0C-48AC-8CEE-D5BBE74B2B3A}"/>
    <cellStyle name="Nota 2 3 3" xfId="205" xr:uid="{00000000-0005-0000-0000-00000D010000}"/>
    <cellStyle name="Nota 2 3 3 10" xfId="4791" xr:uid="{D106C806-54F8-4B96-9510-90B77FC46521}"/>
    <cellStyle name="Nota 2 3 3 11" xfId="941" xr:uid="{E4C7EF6D-E02A-4E46-BBE8-C34C3454AA10}"/>
    <cellStyle name="Nota 2 3 3 12" xfId="5619" xr:uid="{BE114FE9-5124-49E2-98E1-70E69B92BEE3}"/>
    <cellStyle name="Nota 2 3 3 13" xfId="699" xr:uid="{4DF0259F-F344-42C6-9665-AD4FA6FBFA8E}"/>
    <cellStyle name="Nota 2 3 3 2" xfId="362" xr:uid="{00000000-0005-0000-0000-00000E010000}"/>
    <cellStyle name="Nota 2 3 3 2 10" xfId="5053" xr:uid="{227B3952-74D7-413B-8224-727A62540B0D}"/>
    <cellStyle name="Nota 2 3 3 2 11" xfId="5289" xr:uid="{525EE7B3-E083-42FD-A5FF-4492A50DEBF0}"/>
    <cellStyle name="Nota 2 3 3 2 12" xfId="5758" xr:uid="{A537806F-39AB-4DF9-B4D1-2D9FF91E6931}"/>
    <cellStyle name="Nota 2 3 3 2 13" xfId="6114" xr:uid="{9DED9AFF-8ACF-4138-9454-52B9F823B476}"/>
    <cellStyle name="Nota 2 3 3 2 14" xfId="1137" xr:uid="{B1DE91CE-ECA7-41C7-B2A1-BDF899935307}"/>
    <cellStyle name="Nota 2 3 3 2 2" xfId="1600" xr:uid="{103538A8-FB3E-4D04-877E-B4EFEA07D17D}"/>
    <cellStyle name="Nota 2 3 3 2 3" xfId="2088" xr:uid="{8C2FDE44-086C-4989-9D4D-10640788B670}"/>
    <cellStyle name="Nota 2 3 3 2 4" xfId="2504" xr:uid="{F1C94163-E72A-4189-BFAA-4F618E0C46EF}"/>
    <cellStyle name="Nota 2 3 3 2 5" xfId="2974" xr:uid="{BCA9631C-71C8-404A-B8D6-C7E3B6C64816}"/>
    <cellStyle name="Nota 2 3 3 2 6" xfId="3328" xr:uid="{C5DBB856-D87D-4C2D-BA8C-D41AB4050623}"/>
    <cellStyle name="Nota 2 3 3 2 7" xfId="3802" xr:uid="{6F477E91-4627-49C3-9033-82087728FCB5}"/>
    <cellStyle name="Nota 2 3 3 2 8" xfId="4260" xr:uid="{2F6B80AC-F650-4294-BA7A-D1C35C9659C0}"/>
    <cellStyle name="Nota 2 3 3 2 9" xfId="4906" xr:uid="{BCD1CC36-901A-4E2E-9E17-0C9B058A9986}"/>
    <cellStyle name="Nota 2 3 3 3" xfId="518" xr:uid="{00000000-0005-0000-0000-00000F010000}"/>
    <cellStyle name="Nota 2 3 3 3 10" xfId="5180" xr:uid="{EB84539C-90D3-4A27-AE87-91258405B9E6}"/>
    <cellStyle name="Nota 2 3 3 3 11" xfId="5445" xr:uid="{9F06469C-8AF0-4396-B4C1-C9542B02414D}"/>
    <cellStyle name="Nota 2 3 3 3 12" xfId="5914" xr:uid="{E6B4F77D-D31D-4D39-A828-4F7653D2F55D}"/>
    <cellStyle name="Nota 2 3 3 3 13" xfId="6270" xr:uid="{ED4118DC-921E-49FA-9231-53E49D9F1617}"/>
    <cellStyle name="Nota 2 3 3 3 14" xfId="1293" xr:uid="{6C083608-66F2-4C30-BE02-7A5A07462343}"/>
    <cellStyle name="Nota 2 3 3 3 2" xfId="1756" xr:uid="{DE96AB86-E0CC-483E-AEA9-69543C9FCED6}"/>
    <cellStyle name="Nota 2 3 3 3 3" xfId="2244" xr:uid="{1E5E4278-E2F1-4EB5-8C5E-65CA15CA6AE8}"/>
    <cellStyle name="Nota 2 3 3 3 4" xfId="2660" xr:uid="{A41DC349-DBC1-4EF3-BAFA-B9B39EAEED80}"/>
    <cellStyle name="Nota 2 3 3 3 5" xfId="3130" xr:uid="{93E46D3A-1557-401D-B44D-F29D863C4E0E}"/>
    <cellStyle name="Nota 2 3 3 3 6" xfId="3484" xr:uid="{787835F6-6DB4-46EF-80E4-846B15C9404A}"/>
    <cellStyle name="Nota 2 3 3 3 7" xfId="3958" xr:uid="{50A3C455-2E49-499A-843C-30D6A1EE737D}"/>
    <cellStyle name="Nota 2 3 3 3 8" xfId="4416" xr:uid="{207E10BD-5009-4038-83B0-AF15502B782A}"/>
    <cellStyle name="Nota 2 3 3 3 9" xfId="1877" xr:uid="{E3976FC7-8754-4A45-88A7-27414E454412}"/>
    <cellStyle name="Nota 2 3 3 4" xfId="982" xr:uid="{EA2FDE31-1877-4F46-B1EA-506002EBB479}"/>
    <cellStyle name="Nota 2 3 3 5" xfId="1443" xr:uid="{1318FBCD-C98C-4D55-94D2-086E6DF59860}"/>
    <cellStyle name="Nota 2 3 3 6" xfId="855" xr:uid="{E46F059E-F646-40A8-99A4-C1FD554B4107}"/>
    <cellStyle name="Nota 2 3 3 7" xfId="2837" xr:uid="{AAA685E9-0896-498D-BA03-1FABD0FE395F}"/>
    <cellStyle name="Nota 2 3 3 8" xfId="3645" xr:uid="{BAED0F60-5D18-487C-B165-0A2503C567FA}"/>
    <cellStyle name="Nota 2 3 3 9" xfId="4103" xr:uid="{B82206D6-3958-4B98-8B28-CBFDF11D1E87}"/>
    <cellStyle name="Nota 2 3 4" xfId="221" xr:uid="{00000000-0005-0000-0000-000010010000}"/>
    <cellStyle name="Nota 2 3 4 10" xfId="4586" xr:uid="{A52A3266-883C-47B0-8CD0-BFFBF3992D4B}"/>
    <cellStyle name="Nota 2 3 4 11" xfId="4657" xr:uid="{5A98F66A-F5AA-40ED-AC1E-46F1CA87CCE6}"/>
    <cellStyle name="Nota 2 3 4 12" xfId="5603" xr:uid="{7F68FDDC-CF47-4DCC-90A6-B4682C85BB1A}"/>
    <cellStyle name="Nota 2 3 4 13" xfId="715" xr:uid="{51228C53-8094-4C67-A11A-5D904807C717}"/>
    <cellStyle name="Nota 2 3 4 2" xfId="378" xr:uid="{00000000-0005-0000-0000-000011010000}"/>
    <cellStyle name="Nota 2 3 4 2 10" xfId="5066" xr:uid="{B5234557-D550-4FEB-A183-A55B60D6E8FB}"/>
    <cellStyle name="Nota 2 3 4 2 11" xfId="5305" xr:uid="{7798BBC4-E143-41E5-9646-592F2713C5AD}"/>
    <cellStyle name="Nota 2 3 4 2 12" xfId="5774" xr:uid="{10FD2C72-B509-457D-AC23-E8754F37AB0E}"/>
    <cellStyle name="Nota 2 3 4 2 13" xfId="6130" xr:uid="{9C715E98-0174-45B9-8017-4B058C5CB114}"/>
    <cellStyle name="Nota 2 3 4 2 14" xfId="1153" xr:uid="{98A336C8-8AF0-4FA9-B20B-794090089C1B}"/>
    <cellStyle name="Nota 2 3 4 2 2" xfId="1616" xr:uid="{DC2AB1E1-0FC0-49FF-9482-D732163FA14A}"/>
    <cellStyle name="Nota 2 3 4 2 3" xfId="2104" xr:uid="{4369B073-CD9A-4401-B8CD-203E26ACDF60}"/>
    <cellStyle name="Nota 2 3 4 2 4" xfId="2520" xr:uid="{44A2E9D3-C949-4D10-8E10-C100A017AAC0}"/>
    <cellStyle name="Nota 2 3 4 2 5" xfId="2990" xr:uid="{26C7AFC1-DB5F-4BFC-B6D5-09C79F1D11C9}"/>
    <cellStyle name="Nota 2 3 4 2 6" xfId="3344" xr:uid="{77CCFF2C-AE87-4958-808F-0D4F0E209411}"/>
    <cellStyle name="Nota 2 3 4 2 7" xfId="3818" xr:uid="{1D747483-CD4E-4165-8D22-DCF0E7DF6565}"/>
    <cellStyle name="Nota 2 3 4 2 8" xfId="4276" xr:uid="{E7C7974D-A010-4C31-A1A6-9870D4DE0611}"/>
    <cellStyle name="Nota 2 3 4 2 9" xfId="4699" xr:uid="{F9B90319-7ECE-4C5D-A530-2BE2A0B1764F}"/>
    <cellStyle name="Nota 2 3 4 3" xfId="534" xr:uid="{00000000-0005-0000-0000-000012010000}"/>
    <cellStyle name="Nota 2 3 4 3 10" xfId="5193" xr:uid="{EEFD52A2-239A-4925-AF81-17F44A72F378}"/>
    <cellStyle name="Nota 2 3 4 3 11" xfId="5461" xr:uid="{671ECB71-31D4-401A-AF32-C73914234DF2}"/>
    <cellStyle name="Nota 2 3 4 3 12" xfId="5930" xr:uid="{5622AD94-F242-4F8A-AAC0-865B38BF079E}"/>
    <cellStyle name="Nota 2 3 4 3 13" xfId="6286" xr:uid="{AA001F57-4B17-4B30-8A56-14FF9C6723CE}"/>
    <cellStyle name="Nota 2 3 4 3 14" xfId="1309" xr:uid="{24E9FE40-DD8D-4CB3-B3E5-DB425D05484B}"/>
    <cellStyle name="Nota 2 3 4 3 2" xfId="1772" xr:uid="{02113269-E4EF-4687-990C-9C8994A55E5A}"/>
    <cellStyle name="Nota 2 3 4 3 3" xfId="2260" xr:uid="{22192C6B-B1CC-44B2-8F65-EFB1D90F83FB}"/>
    <cellStyle name="Nota 2 3 4 3 4" xfId="2676" xr:uid="{5B46F260-EA28-4198-94C3-8CF99A7FC55F}"/>
    <cellStyle name="Nota 2 3 4 3 5" xfId="3146" xr:uid="{B26A8628-D13E-419E-BFED-E369D52CDE3C}"/>
    <cellStyle name="Nota 2 3 4 3 6" xfId="3500" xr:uid="{09D9909B-AC46-429D-BDBA-190FDE9FF997}"/>
    <cellStyle name="Nota 2 3 4 3 7" xfId="3974" xr:uid="{CF63DB4F-21AA-4A48-991C-2A667D8E3BE8}"/>
    <cellStyle name="Nota 2 3 4 3 8" xfId="4432" xr:uid="{4A2341B1-C469-4346-AF75-09BF99889267}"/>
    <cellStyle name="Nota 2 3 4 3 9" xfId="4857" xr:uid="{1147244E-6348-4762-9DC5-5379CE292730}"/>
    <cellStyle name="Nota 2 3 4 4" xfId="998" xr:uid="{CFF2CB40-FB17-4F78-966F-53297CCFACCA}"/>
    <cellStyle name="Nota 2 3 4 5" xfId="1459" xr:uid="{BE51FCC1-89F1-48D1-8C63-4D55CF9FB358}"/>
    <cellStyle name="Nota 2 3 4 6" xfId="2363" xr:uid="{A58D2DBE-2A92-40CD-9C08-6198C62BE1D0}"/>
    <cellStyle name="Nota 2 3 4 7" xfId="829" xr:uid="{56316D43-B085-4517-97FD-B7C146D06B77}"/>
    <cellStyle name="Nota 2 3 4 8" xfId="3661" xr:uid="{80EB947C-B9D1-4866-A6E6-67821D5E4470}"/>
    <cellStyle name="Nota 2 3 4 9" xfId="4119" xr:uid="{8DE1DF04-B08C-40CA-AAF5-6570B91EB45D}"/>
    <cellStyle name="Nota 2 3 5" xfId="237" xr:uid="{00000000-0005-0000-0000-000013010000}"/>
    <cellStyle name="Nota 2 3 5 10" xfId="4910" xr:uid="{A8ABC70A-0C1A-4367-8C35-3388E09B6A44}"/>
    <cellStyle name="Nota 2 3 5 11" xfId="4673" xr:uid="{C2F77154-3ED6-4BE4-9F73-B36DE7C04EE0}"/>
    <cellStyle name="Nota 2 3 5 12" xfId="5645" xr:uid="{154EF3D3-A41D-46BD-B124-1A38C66A5E39}"/>
    <cellStyle name="Nota 2 3 5 13" xfId="731" xr:uid="{3C806D52-D81E-4C7F-811B-C4060707EC7A}"/>
    <cellStyle name="Nota 2 3 5 2" xfId="394" xr:uid="{00000000-0005-0000-0000-000014010000}"/>
    <cellStyle name="Nota 2 3 5 2 10" xfId="5079" xr:uid="{2A588BBE-F836-443D-A3A5-314EE92852F0}"/>
    <cellStyle name="Nota 2 3 5 2 11" xfId="5321" xr:uid="{5387126E-BAA4-486C-B8E3-B925A7EF9907}"/>
    <cellStyle name="Nota 2 3 5 2 12" xfId="5790" xr:uid="{B3408FF7-9E2C-4B43-8EB2-44BDA560ACB3}"/>
    <cellStyle name="Nota 2 3 5 2 13" xfId="6146" xr:uid="{ADA8A7B1-F135-45C5-BFF9-25A5A026AC3F}"/>
    <cellStyle name="Nota 2 3 5 2 14" xfId="1169" xr:uid="{96955BBC-61F9-4052-9408-76B818ACE273}"/>
    <cellStyle name="Nota 2 3 5 2 2" xfId="1632" xr:uid="{89EED941-5A5C-46B6-8329-188FAE7E02CD}"/>
    <cellStyle name="Nota 2 3 5 2 3" xfId="2120" xr:uid="{128333F1-5913-402E-8EB3-C8229DFA3C62}"/>
    <cellStyle name="Nota 2 3 5 2 4" xfId="2536" xr:uid="{07803C99-6EA1-4BD6-9DF5-D7DF00261B00}"/>
    <cellStyle name="Nota 2 3 5 2 5" xfId="3006" xr:uid="{1A9C6AE0-FCBA-4EF9-95FD-99EEEBC7A314}"/>
    <cellStyle name="Nota 2 3 5 2 6" xfId="3360" xr:uid="{E5D5F503-A15D-4B0B-8B48-72A361324A2A}"/>
    <cellStyle name="Nota 2 3 5 2 7" xfId="3834" xr:uid="{72F9D6CE-638F-4C40-A243-04A696F535C8}"/>
    <cellStyle name="Nota 2 3 5 2 8" xfId="4292" xr:uid="{364DA3A5-68FA-4AC5-986B-A476611563B3}"/>
    <cellStyle name="Nota 2 3 5 2 9" xfId="2870" xr:uid="{DCFE8236-DEFD-4667-A246-0C32BAE3FC12}"/>
    <cellStyle name="Nota 2 3 5 3" xfId="550" xr:uid="{00000000-0005-0000-0000-000015010000}"/>
    <cellStyle name="Nota 2 3 5 3 10" xfId="5206" xr:uid="{BF3490C1-F1C1-4FB3-8F08-4EDE461DCD0A}"/>
    <cellStyle name="Nota 2 3 5 3 11" xfId="5477" xr:uid="{80A45F7D-0FD3-4CA0-AB5B-95A540084756}"/>
    <cellStyle name="Nota 2 3 5 3 12" xfId="5946" xr:uid="{CE4B6C44-8938-4402-9EA2-5A1584EC7A72}"/>
    <cellStyle name="Nota 2 3 5 3 13" xfId="6302" xr:uid="{ABD8D877-1A15-4FC8-AA8D-0A2104F816F1}"/>
    <cellStyle name="Nota 2 3 5 3 14" xfId="1325" xr:uid="{FC5C748F-47C4-4E16-8B04-5701D8D73319}"/>
    <cellStyle name="Nota 2 3 5 3 2" xfId="1788" xr:uid="{7AFC7909-8FE5-4943-9F67-E1A6374F75DE}"/>
    <cellStyle name="Nota 2 3 5 3 3" xfId="2276" xr:uid="{3DF62A72-1CEA-4BF8-A5DF-32C39C6273AE}"/>
    <cellStyle name="Nota 2 3 5 3 4" xfId="2692" xr:uid="{79223CF5-AC59-4FCC-9CCA-48A12521C70E}"/>
    <cellStyle name="Nota 2 3 5 3 5" xfId="3162" xr:uid="{E0D4D89D-1138-4809-9220-0AFA6303AFC5}"/>
    <cellStyle name="Nota 2 3 5 3 6" xfId="3516" xr:uid="{9480B2A2-893F-4EB2-BB2E-26E75623BC19}"/>
    <cellStyle name="Nota 2 3 5 3 7" xfId="3990" xr:uid="{C0032E82-38D0-492E-9434-EB40A9DD2785}"/>
    <cellStyle name="Nota 2 3 5 3 8" xfId="4448" xr:uid="{359AF6DB-F03D-438C-A023-D51DB61EC85D}"/>
    <cellStyle name="Nota 2 3 5 3 9" xfId="4801" xr:uid="{C04ED197-60EA-4D32-B6E2-1D3B37999CDE}"/>
    <cellStyle name="Nota 2 3 5 4" xfId="1014" xr:uid="{CC7227C3-7AFC-4390-92D7-DEAFA1BB79A1}"/>
    <cellStyle name="Nota 2 3 5 5" xfId="1475" xr:uid="{156EE0D7-7B9A-46B1-9BF3-5F0D0C516D38}"/>
    <cellStyle name="Nota 2 3 5 6" xfId="2379" xr:uid="{26A72C72-0F57-42DE-A743-B6F80148B6A1}"/>
    <cellStyle name="Nota 2 3 5 7" xfId="2836" xr:uid="{907E695C-C0D5-4208-B1B4-6111586DFC50}"/>
    <cellStyle name="Nota 2 3 5 8" xfId="3677" xr:uid="{0241CC3B-313E-43D0-9148-3685CAF689AF}"/>
    <cellStyle name="Nota 2 3 5 9" xfId="4135" xr:uid="{8F28E720-9108-49A3-A1E3-A5922B04AF4F}"/>
    <cellStyle name="Nota 2 3 6" xfId="253" xr:uid="{00000000-0005-0000-0000-000016010000}"/>
    <cellStyle name="Nota 2 3 6 10" xfId="4704" xr:uid="{65848FDF-5E47-4375-A598-D45568EBC3CA}"/>
    <cellStyle name="Nota 2 3 6 11" xfId="932" xr:uid="{D785EFF0-BFAD-4196-85BF-2D70E049BA6A}"/>
    <cellStyle name="Nota 2 3 6 12" xfId="5587" xr:uid="{FD0A96CB-61BE-4196-98A0-9B8CB668941B}"/>
    <cellStyle name="Nota 2 3 6 13" xfId="747" xr:uid="{959854CB-7E96-44A5-86A8-573DCE552958}"/>
    <cellStyle name="Nota 2 3 6 2" xfId="410" xr:uid="{00000000-0005-0000-0000-000017010000}"/>
    <cellStyle name="Nota 2 3 6 2 10" xfId="5092" xr:uid="{12991391-764D-4DE6-B089-9F23CCA2E9F3}"/>
    <cellStyle name="Nota 2 3 6 2 11" xfId="5337" xr:uid="{51B8CE90-B550-427E-94E6-6CD6CAE96392}"/>
    <cellStyle name="Nota 2 3 6 2 12" xfId="5806" xr:uid="{A58DD179-D86A-4598-8BCE-9D8880AF0CE1}"/>
    <cellStyle name="Nota 2 3 6 2 13" xfId="6162" xr:uid="{06DE43A5-CC5B-47FF-A689-8CE28A912AF1}"/>
    <cellStyle name="Nota 2 3 6 2 14" xfId="1185" xr:uid="{C593476C-C16E-46D1-A298-5C104951E269}"/>
    <cellStyle name="Nota 2 3 6 2 2" xfId="1648" xr:uid="{B6B6F1BB-BE3C-479C-9C6E-4D0883CD5EC2}"/>
    <cellStyle name="Nota 2 3 6 2 3" xfId="2136" xr:uid="{528369E1-DEBC-4F27-B14B-8E83B42115B9}"/>
    <cellStyle name="Nota 2 3 6 2 4" xfId="2552" xr:uid="{4A6EAE48-DDFF-4C24-871D-4869E00A870F}"/>
    <cellStyle name="Nota 2 3 6 2 5" xfId="3022" xr:uid="{0AACE002-3FF1-4F5B-B810-D316C54B460B}"/>
    <cellStyle name="Nota 2 3 6 2 6" xfId="3376" xr:uid="{D9C4C7B2-4CEB-4A65-9565-E4CE841778F0}"/>
    <cellStyle name="Nota 2 3 6 2 7" xfId="3850" xr:uid="{D50B2CF7-8016-49E1-B9AE-8AD33E93A5F4}"/>
    <cellStyle name="Nota 2 3 6 2 8" xfId="4308" xr:uid="{09636C3D-99BE-4125-944B-39AD2D81EF79}"/>
    <cellStyle name="Nota 2 3 6 2 9" xfId="4220" xr:uid="{F5DB5209-B78F-4D60-B53C-0E8F1ADBF1CE}"/>
    <cellStyle name="Nota 2 3 6 3" xfId="566" xr:uid="{00000000-0005-0000-0000-000018010000}"/>
    <cellStyle name="Nota 2 3 6 3 10" xfId="5219" xr:uid="{39C8F659-D054-4E9D-B721-DF27E947D00C}"/>
    <cellStyle name="Nota 2 3 6 3 11" xfId="5493" xr:uid="{4442698E-A674-4DE6-88D7-87B5DE56BC82}"/>
    <cellStyle name="Nota 2 3 6 3 12" xfId="5962" xr:uid="{EFAC7BC4-CB09-4D6D-B613-139863AA4283}"/>
    <cellStyle name="Nota 2 3 6 3 13" xfId="6318" xr:uid="{21874411-A17A-47FE-ACEF-94E3DD5A1BD4}"/>
    <cellStyle name="Nota 2 3 6 3 14" xfId="1341" xr:uid="{13E71656-A2FA-465C-A0C1-AAE6906057CE}"/>
    <cellStyle name="Nota 2 3 6 3 2" xfId="1804" xr:uid="{72B94511-F09B-429E-BB7F-1CA63778D859}"/>
    <cellStyle name="Nota 2 3 6 3 3" xfId="2292" xr:uid="{0B9BB73F-2110-4E34-95EF-B41CC48D4000}"/>
    <cellStyle name="Nota 2 3 6 3 4" xfId="2708" xr:uid="{F02894DB-F76E-4FFE-BF93-2892C8174807}"/>
    <cellStyle name="Nota 2 3 6 3 5" xfId="3178" xr:uid="{194760C6-6576-4405-A788-CEF2FE7691B6}"/>
    <cellStyle name="Nota 2 3 6 3 6" xfId="3532" xr:uid="{80252878-1369-45B2-BB66-A9B139B8CE05}"/>
    <cellStyle name="Nota 2 3 6 3 7" xfId="4006" xr:uid="{AA73CDFE-AC5E-4EC0-9267-DABDDF9186F7}"/>
    <cellStyle name="Nota 2 3 6 3 8" xfId="4464" xr:uid="{F437D19E-2D1D-4B27-BF85-D29E6D0FF3D3}"/>
    <cellStyle name="Nota 2 3 6 3 9" xfId="4584" xr:uid="{A792F78F-94DD-48D7-BB78-503A85DC9B0D}"/>
    <cellStyle name="Nota 2 3 6 4" xfId="1030" xr:uid="{06D55676-0360-4B2D-B9D4-5F54D2C0BF04}"/>
    <cellStyle name="Nota 2 3 6 5" xfId="1491" xr:uid="{03D55D8E-5034-4167-A935-68517637AF9F}"/>
    <cellStyle name="Nota 2 3 6 6" xfId="2395" xr:uid="{4E0A95B6-5FB4-4DE6-942B-0BDA0101F902}"/>
    <cellStyle name="Nota 2 3 6 7" xfId="818" xr:uid="{CD69EAB2-1845-4CF7-A05D-0D5CF7684A00}"/>
    <cellStyle name="Nota 2 3 6 8" xfId="3693" xr:uid="{2A9111BE-5A95-4FBB-BEBC-E8B677623E23}"/>
    <cellStyle name="Nota 2 3 6 9" xfId="4151" xr:uid="{6A0A527B-B78C-459B-8CFF-AFE245D39221}"/>
    <cellStyle name="Nota 2 3 7" xfId="269" xr:uid="{00000000-0005-0000-0000-000019010000}"/>
    <cellStyle name="Nota 2 3 7 10" xfId="4646" xr:uid="{ABCE17C8-AF26-4802-9174-D63340E8E0C5}"/>
    <cellStyle name="Nota 2 3 7 11" xfId="2859" xr:uid="{17ED2A47-A198-43F0-954A-94870E1FF8B1}"/>
    <cellStyle name="Nota 2 3 7 12" xfId="5571" xr:uid="{095908D5-DC67-42F0-A55C-1C6F18AC3F75}"/>
    <cellStyle name="Nota 2 3 7 13" xfId="763" xr:uid="{DB742C9F-396B-4513-BF9B-F644EE19538C}"/>
    <cellStyle name="Nota 2 3 7 2" xfId="426" xr:uid="{00000000-0005-0000-0000-00001A010000}"/>
    <cellStyle name="Nota 2 3 7 2 10" xfId="5105" xr:uid="{8B1A0839-4F82-4BDB-A42A-B843357729C3}"/>
    <cellStyle name="Nota 2 3 7 2 11" xfId="5353" xr:uid="{60784930-7078-4C5B-A32F-73619D8E3C7E}"/>
    <cellStyle name="Nota 2 3 7 2 12" xfId="5822" xr:uid="{C45BF295-1ABF-40C1-B3A1-37CBD01FDCDB}"/>
    <cellStyle name="Nota 2 3 7 2 13" xfId="6178" xr:uid="{D9A0D06F-789E-4D68-AD3A-57F523956A4A}"/>
    <cellStyle name="Nota 2 3 7 2 14" xfId="1201" xr:uid="{23AD8C1E-428F-4A6C-84A1-CF9F117CABDD}"/>
    <cellStyle name="Nota 2 3 7 2 2" xfId="1664" xr:uid="{E8B7DC1D-F6B4-4982-A01B-A6A695E64F0A}"/>
    <cellStyle name="Nota 2 3 7 2 3" xfId="2152" xr:uid="{089E9070-7A33-4A2F-8AFC-9D21E96C86D4}"/>
    <cellStyle name="Nota 2 3 7 2 4" xfId="2568" xr:uid="{BD4CE7E6-C43D-47B1-B59F-A9ED54189AA3}"/>
    <cellStyle name="Nota 2 3 7 2 5" xfId="3038" xr:uid="{BB5633F2-876E-40B1-815A-14C838CE5F63}"/>
    <cellStyle name="Nota 2 3 7 2 6" xfId="3392" xr:uid="{66D57F41-5E1E-40C0-9E14-DC3C8C2A93D5}"/>
    <cellStyle name="Nota 2 3 7 2 7" xfId="3866" xr:uid="{1D120DE1-DEAC-415C-AB8E-45F3B08BFC43}"/>
    <cellStyle name="Nota 2 3 7 2 8" xfId="4324" xr:uid="{771C605F-31D9-4268-AC7B-8EC164CBDDC9}"/>
    <cellStyle name="Nota 2 3 7 2 9" xfId="1923" xr:uid="{7F6BD849-162C-4ADC-B14F-A78AA0E6F654}"/>
    <cellStyle name="Nota 2 3 7 3" xfId="582" xr:uid="{00000000-0005-0000-0000-00001B010000}"/>
    <cellStyle name="Nota 2 3 7 3 10" xfId="5232" xr:uid="{9EE7C8DF-31BC-4622-A1FD-256B64F7585D}"/>
    <cellStyle name="Nota 2 3 7 3 11" xfId="5509" xr:uid="{5DDAC0EF-2A78-4161-9B3B-1F6EF19D96F2}"/>
    <cellStyle name="Nota 2 3 7 3 12" xfId="5978" xr:uid="{3E930E64-A608-4D40-AD21-98636C5D43BB}"/>
    <cellStyle name="Nota 2 3 7 3 13" xfId="6334" xr:uid="{A1F5A026-88B6-4F87-AA79-6BECEA17D61D}"/>
    <cellStyle name="Nota 2 3 7 3 14" xfId="1357" xr:uid="{4DE35CDB-685B-4514-8AD6-14B18DBDF4CD}"/>
    <cellStyle name="Nota 2 3 7 3 2" xfId="1820" xr:uid="{1D627D49-C438-4E29-9834-C2AF59FC533B}"/>
    <cellStyle name="Nota 2 3 7 3 3" xfId="2308" xr:uid="{12ADBD9B-BF1F-49C1-944E-F907E39A4996}"/>
    <cellStyle name="Nota 2 3 7 3 4" xfId="2724" xr:uid="{15D4A0DB-62CB-4080-AD6A-95D13346B9EC}"/>
    <cellStyle name="Nota 2 3 7 3 5" xfId="3194" xr:uid="{CD469A6B-96D2-4466-BCF2-4AC166BDC96D}"/>
    <cellStyle name="Nota 2 3 7 3 6" xfId="3548" xr:uid="{E09D56E0-1711-4EAA-A301-4EAE8189C897}"/>
    <cellStyle name="Nota 2 3 7 3 7" xfId="4022" xr:uid="{05CFD7EC-1C9F-4A9C-B0E6-5AB3C28DF2C2}"/>
    <cellStyle name="Nota 2 3 7 3 8" xfId="4480" xr:uid="{22C16A2B-3767-4C84-BF6E-BA9B157277BD}"/>
    <cellStyle name="Nota 2 3 7 3 9" xfId="920" xr:uid="{01508F83-7741-42C9-A5CF-097D776FECC4}"/>
    <cellStyle name="Nota 2 3 7 4" xfId="1046" xr:uid="{74A9F3B5-9AB4-4F30-9A09-CCEC6825CB69}"/>
    <cellStyle name="Nota 2 3 7 5" xfId="1507" xr:uid="{00B64D94-053B-4196-9523-2D209A82B94B}"/>
    <cellStyle name="Nota 2 3 7 6" xfId="2411" xr:uid="{F6850D0E-AF41-4B45-A9B6-78C17A387D6F}"/>
    <cellStyle name="Nota 2 3 7 7" xfId="883" xr:uid="{E6326CEB-117A-4AF7-85B0-3CAEE56FFD02}"/>
    <cellStyle name="Nota 2 3 7 8" xfId="3709" xr:uid="{E961CDD6-E0DC-4980-BC8F-E14234A91ECD}"/>
    <cellStyle name="Nota 2 3 7 9" xfId="4167" xr:uid="{62C9EA5D-AC23-4B3F-B2A0-980D233DCF66}"/>
    <cellStyle name="Nota 2 3 8" xfId="285" xr:uid="{00000000-0005-0000-0000-00001C010000}"/>
    <cellStyle name="Nota 2 3 8 10" xfId="3725" xr:uid="{1541C3F5-3C53-4788-B645-F57EAA5BB7BC}"/>
    <cellStyle name="Nota 2 3 8 11" xfId="4183" xr:uid="{39561792-5791-4D5F-BD52-107DB27950F9}"/>
    <cellStyle name="Nota 2 3 8 12" xfId="4836" xr:uid="{634EF9D0-1058-4966-AE65-E6D7326C43A2}"/>
    <cellStyle name="Nota 2 3 8 13" xfId="4792" xr:uid="{5226CECF-57E8-4333-AD64-38BC3C0EF492}"/>
    <cellStyle name="Nota 2 3 8 14" xfId="6038" xr:uid="{E0947E3A-3FE8-49AF-8E20-43D0DA3210CA}"/>
    <cellStyle name="Nota 2 3 8 15" xfId="779" xr:uid="{434E4296-D854-40D4-A422-A9BA7E20CC12}"/>
    <cellStyle name="Nota 2 3 8 2" xfId="442" xr:uid="{00000000-0005-0000-0000-00001D010000}"/>
    <cellStyle name="Nota 2 3 8 2 10" xfId="5118" xr:uid="{863A1815-6402-4E60-AE91-104D1C117AA9}"/>
    <cellStyle name="Nota 2 3 8 2 11" xfId="5369" xr:uid="{543517BC-F65C-4C82-B996-A60B45CADEC4}"/>
    <cellStyle name="Nota 2 3 8 2 12" xfId="5838" xr:uid="{0A7FE5A7-3D98-4F75-9E3B-0E61EC0FC19E}"/>
    <cellStyle name="Nota 2 3 8 2 13" xfId="6194" xr:uid="{A602F85D-9BB9-4E50-882D-1DCE63B65E04}"/>
    <cellStyle name="Nota 2 3 8 2 14" xfId="1217" xr:uid="{52F7704C-E190-4913-8395-6CD1AF2F48B4}"/>
    <cellStyle name="Nota 2 3 8 2 2" xfId="1680" xr:uid="{862F62E2-3C23-492A-B661-583CE8EE21F9}"/>
    <cellStyle name="Nota 2 3 8 2 3" xfId="2168" xr:uid="{E6A6F448-E8FD-4506-AF0C-7E8CFC70049A}"/>
    <cellStyle name="Nota 2 3 8 2 4" xfId="2584" xr:uid="{FFFAFC72-5702-4D21-AE71-52031272ADF5}"/>
    <cellStyle name="Nota 2 3 8 2 5" xfId="3054" xr:uid="{512F274C-3FA8-41D4-BD52-37B5D3C24367}"/>
    <cellStyle name="Nota 2 3 8 2 6" xfId="3408" xr:uid="{AE4B8093-9357-4451-BCCE-069BDDC78CC4}"/>
    <cellStyle name="Nota 2 3 8 2 7" xfId="3882" xr:uid="{6FDA07BF-7073-417C-9706-BA6A172B37E6}"/>
    <cellStyle name="Nota 2 3 8 2 8" xfId="4340" xr:uid="{78152B58-DD28-4663-B0D6-64EEFA5DA315}"/>
    <cellStyle name="Nota 2 3 8 2 9" xfId="3603" xr:uid="{B7675218-790C-4DEA-818D-0C28184C3098}"/>
    <cellStyle name="Nota 2 3 8 3" xfId="598" xr:uid="{00000000-0005-0000-0000-00001E010000}"/>
    <cellStyle name="Nota 2 3 8 3 10" xfId="5245" xr:uid="{38E4D7B7-A5FE-410C-BF9D-AD8C768B1B47}"/>
    <cellStyle name="Nota 2 3 8 3 11" xfId="5525" xr:uid="{9795BD3B-CF2D-4620-8E4B-3FC1347A0845}"/>
    <cellStyle name="Nota 2 3 8 3 12" xfId="5994" xr:uid="{EEFF85D7-9684-432E-8C3B-DF082ABBA395}"/>
    <cellStyle name="Nota 2 3 8 3 13" xfId="6350" xr:uid="{1BAEDDCB-A8FE-4551-8E9F-B901185A7074}"/>
    <cellStyle name="Nota 2 3 8 3 14" xfId="1373" xr:uid="{35842344-F0C1-4BCC-9410-B8DD80F3E8B6}"/>
    <cellStyle name="Nota 2 3 8 3 2" xfId="1836" xr:uid="{FE2D223A-C4A8-4220-82C9-5D5E0BBCBD37}"/>
    <cellStyle name="Nota 2 3 8 3 3" xfId="2324" xr:uid="{EEAD8DAD-5C2F-482C-8769-0CC318B3183E}"/>
    <cellStyle name="Nota 2 3 8 3 4" xfId="2740" xr:uid="{5AC1F248-7DBC-4338-8C19-B03C0EE056E7}"/>
    <cellStyle name="Nota 2 3 8 3 5" xfId="3210" xr:uid="{3DA3D677-772A-469D-8E34-9C14AA479E83}"/>
    <cellStyle name="Nota 2 3 8 3 6" xfId="3564" xr:uid="{3357EBFA-0D6B-4AD8-929B-8078BCD5DA59}"/>
    <cellStyle name="Nota 2 3 8 3 7" xfId="4038" xr:uid="{B8FA1559-1930-4BD1-9273-36074284C3B5}"/>
    <cellStyle name="Nota 2 3 8 3 8" xfId="4496" xr:uid="{75A8AA57-1D79-404A-8819-376298F03855}"/>
    <cellStyle name="Nota 2 3 8 3 9" xfId="1904" xr:uid="{7141C4C2-2A34-417D-AB37-FC0B3EF01FC3}"/>
    <cellStyle name="Nota 2 3 8 4" xfId="1061" xr:uid="{BDF83FDF-EE99-4B1E-ACC5-3A1EA84FFDF6}"/>
    <cellStyle name="Nota 2 3 8 5" xfId="1523" xr:uid="{3391C14F-417B-451E-8B58-7EFFECE9E5C8}"/>
    <cellStyle name="Nota 2 3 8 6" xfId="2011" xr:uid="{FA7B25CD-DFF8-4AF0-A7A0-51F44E8C3831}"/>
    <cellStyle name="Nota 2 3 8 7" xfId="2427" xr:uid="{95EF00A9-D6D5-461C-BCF4-C9BB1C0D4B76}"/>
    <cellStyle name="Nota 2 3 8 8" xfId="2897" xr:uid="{6D453A07-40AA-4ACA-9E36-7F8457162E74}"/>
    <cellStyle name="Nota 2 3 8 9" xfId="3251" xr:uid="{FC1F4DA4-6B3A-4FB9-8D3B-D99D20BEF99B}"/>
    <cellStyle name="Nota 2 3 9" xfId="299" xr:uid="{00000000-0005-0000-0000-00001F010000}"/>
    <cellStyle name="Nota 2 3 9 10" xfId="4197" xr:uid="{6FD682D6-0962-4814-9275-0165B997B00C}"/>
    <cellStyle name="Nota 2 3 9 11" xfId="4922" xr:uid="{1C6446B3-991B-49A1-A6A7-38EE628F05DA}"/>
    <cellStyle name="Nota 2 3 9 12" xfId="5013" xr:uid="{44D18D34-9B55-436F-A56E-571784C4DDB7}"/>
    <cellStyle name="Nota 2 3 9 13" xfId="6052" xr:uid="{6C6D0F79-D8BE-4BDF-A9B0-61810D23A8BD}"/>
    <cellStyle name="Nota 2 3 9 14" xfId="793" xr:uid="{C1795415-806B-4F46-91FB-1DBB9A1758A4}"/>
    <cellStyle name="Nota 2 3 9 2" xfId="456" xr:uid="{00000000-0005-0000-0000-000020010000}"/>
    <cellStyle name="Nota 2 3 9 2 10" xfId="5130" xr:uid="{392B8097-E174-494A-80B5-B5026458F3BA}"/>
    <cellStyle name="Nota 2 3 9 2 11" xfId="5383" xr:uid="{9AF8DCC2-B781-4BE8-9669-F1CF35C0FCDF}"/>
    <cellStyle name="Nota 2 3 9 2 12" xfId="5852" xr:uid="{278EF0F7-E6B9-4498-B710-6B93D922DB3A}"/>
    <cellStyle name="Nota 2 3 9 2 13" xfId="6208" xr:uid="{870EACE3-4FBF-447E-B0F8-0C685FEE0C91}"/>
    <cellStyle name="Nota 2 3 9 2 14" xfId="1231" xr:uid="{C29A3E53-F104-4503-873F-39B6F8C8E48E}"/>
    <cellStyle name="Nota 2 3 9 2 2" xfId="1694" xr:uid="{7B2C20E5-980E-4150-8A26-86B7C047EDA7}"/>
    <cellStyle name="Nota 2 3 9 2 3" xfId="2182" xr:uid="{C1C33701-6052-43F5-88A0-1E75BB2A26B1}"/>
    <cellStyle name="Nota 2 3 9 2 4" xfId="2598" xr:uid="{51F33438-C4A6-477A-895A-593076BA7A06}"/>
    <cellStyle name="Nota 2 3 9 2 5" xfId="3068" xr:uid="{E2FF0F05-92BF-46ED-8338-6A4D17214F7D}"/>
    <cellStyle name="Nota 2 3 9 2 6" xfId="3422" xr:uid="{90C085D9-A806-4F0B-B29A-5C3D75193F94}"/>
    <cellStyle name="Nota 2 3 9 2 7" xfId="3896" xr:uid="{044B0ADB-1BD4-4F91-805B-CF2099EC6804}"/>
    <cellStyle name="Nota 2 3 9 2 8" xfId="4354" xr:uid="{0CED7B4D-A322-4EAE-B457-0D56BCB4A717}"/>
    <cellStyle name="Nota 2 3 9 2 9" xfId="4873" xr:uid="{867A1A40-639D-47E2-8976-BCDDA3542837}"/>
    <cellStyle name="Nota 2 3 9 3" xfId="612" xr:uid="{00000000-0005-0000-0000-000021010000}"/>
    <cellStyle name="Nota 2 3 9 3 10" xfId="5257" xr:uid="{F11ED515-4A62-4252-8160-12E9A77646C6}"/>
    <cellStyle name="Nota 2 3 9 3 11" xfId="5539" xr:uid="{7D483178-A0AD-4FC1-8045-E0C04C829AC3}"/>
    <cellStyle name="Nota 2 3 9 3 12" xfId="6008" xr:uid="{D1447864-5CEE-44D0-92F2-4D2A4AAC598F}"/>
    <cellStyle name="Nota 2 3 9 3 13" xfId="6364" xr:uid="{694420FF-AC3D-41E3-8128-C83C79D12434}"/>
    <cellStyle name="Nota 2 3 9 3 14" xfId="1387" xr:uid="{4A595779-F226-43B6-8408-8DBF0BABF046}"/>
    <cellStyle name="Nota 2 3 9 3 2" xfId="1850" xr:uid="{294535E0-E84D-4E17-8354-14742BFA7267}"/>
    <cellStyle name="Nota 2 3 9 3 3" xfId="2338" xr:uid="{1416B0CC-3EAE-477E-A6DA-9A31C9D93EA1}"/>
    <cellStyle name="Nota 2 3 9 3 4" xfId="2754" xr:uid="{35C4B461-CCB8-458F-BB9F-845D721DB7E4}"/>
    <cellStyle name="Nota 2 3 9 3 5" xfId="3224" xr:uid="{3C75A03D-FD06-4F32-8EC9-6B962AB69E0D}"/>
    <cellStyle name="Nota 2 3 9 3 6" xfId="3578" xr:uid="{0D89425D-DFFD-4A1F-B44D-E3073C652BE4}"/>
    <cellStyle name="Nota 2 3 9 3 7" xfId="4052" xr:uid="{53C68F75-346B-4544-88A9-BBF41419697D}"/>
    <cellStyle name="Nota 2 3 9 3 8" xfId="4510" xr:uid="{B54FAF2F-59E8-49AE-B350-94B9F8815035}"/>
    <cellStyle name="Nota 2 3 9 3 9" xfId="1900" xr:uid="{9CA21B70-B9B7-4415-B4E8-45AA7DFB6016}"/>
    <cellStyle name="Nota 2 3 9 4" xfId="1537" xr:uid="{0C6EAA1C-54F7-43E6-A588-5B174A1A51E4}"/>
    <cellStyle name="Nota 2 3 9 5" xfId="2025" xr:uid="{36B41C3C-4A0E-4A6D-B23E-6B260CF29B84}"/>
    <cellStyle name="Nota 2 3 9 6" xfId="2441" xr:uid="{75D46956-B9B1-4CC7-9896-140D8AB5E347}"/>
    <cellStyle name="Nota 2 3 9 7" xfId="2911" xr:uid="{16E2A542-8A1B-482E-9386-60BAD4C8AB12}"/>
    <cellStyle name="Nota 2 3 9 8" xfId="3265" xr:uid="{D4A9CA25-0A8F-41D6-AAD0-AA3D582A7EE6}"/>
    <cellStyle name="Nota 2 3 9 9" xfId="3739" xr:uid="{69A6C2C8-C099-490C-B0EF-9F43C8A088B9}"/>
    <cellStyle name="Nota 2 4" xfId="181" xr:uid="{00000000-0005-0000-0000-000022010000}"/>
    <cellStyle name="Nota 2 4 10" xfId="321" xr:uid="{00000000-0005-0000-0000-000023010000}"/>
    <cellStyle name="Nota 2 4 10 10" xfId="3761" xr:uid="{932BC713-3DB8-4CC2-B786-5BAD10C7B36E}"/>
    <cellStyle name="Nota 2 4 10 11" xfId="4219" xr:uid="{861F74ED-CE49-4ADA-800A-D81247343FBC}"/>
    <cellStyle name="Nota 2 4 10 12" xfId="4687" xr:uid="{45BE015A-0160-489B-BD95-8FD0D440267A}"/>
    <cellStyle name="Nota 2 4 10 13" xfId="4737" xr:uid="{86A11A3F-13C9-4C38-BFDC-6C46391E66AD}"/>
    <cellStyle name="Nota 2 4 10 14" xfId="5718" xr:uid="{1EFE2EF0-B02D-4AC6-8ADE-3B43F8229DD2}"/>
    <cellStyle name="Nota 2 4 10 15" xfId="6074" xr:uid="{C254AA21-8006-4E91-8E6A-C4B973336A08}"/>
    <cellStyle name="Nota 2 4 10 16" xfId="815" xr:uid="{022D0186-E2A6-4FF7-8F4A-02FAA800C906}"/>
    <cellStyle name="Nota 2 4 10 2" xfId="478" xr:uid="{00000000-0005-0000-0000-000024010000}"/>
    <cellStyle name="Nota 2 4 10 2 10" xfId="5149" xr:uid="{96E0041E-E1D1-49B2-8005-8E417408D152}"/>
    <cellStyle name="Nota 2 4 10 2 11" xfId="5405" xr:uid="{CC58D948-783C-4F60-9640-07697E77BDDA}"/>
    <cellStyle name="Nota 2 4 10 2 12" xfId="5874" xr:uid="{3D62DE75-C26B-42ED-9AF0-180167D25367}"/>
    <cellStyle name="Nota 2 4 10 2 13" xfId="6230" xr:uid="{4C43B3B2-A5B1-4DFE-A3E8-5BBE5FF44D62}"/>
    <cellStyle name="Nota 2 4 10 2 14" xfId="1253" xr:uid="{CDA19146-0FCD-484F-B619-7B3DD127A625}"/>
    <cellStyle name="Nota 2 4 10 2 2" xfId="1716" xr:uid="{DB71C192-BA16-4AE0-AFD8-8BE5B2DCF6F9}"/>
    <cellStyle name="Nota 2 4 10 2 3" xfId="2204" xr:uid="{7CB902A7-C7E7-4AF3-99DA-1A3DF6932097}"/>
    <cellStyle name="Nota 2 4 10 2 4" xfId="2620" xr:uid="{FAA403A4-EAA8-4F5E-BE08-5BF34C0EBDA7}"/>
    <cellStyle name="Nota 2 4 10 2 5" xfId="3090" xr:uid="{4583059D-E472-43A5-8382-F47BBF891CFD}"/>
    <cellStyle name="Nota 2 4 10 2 6" xfId="3444" xr:uid="{5CE52489-0B3E-4BDF-9FBE-5097F1E7CACF}"/>
    <cellStyle name="Nota 2 4 10 2 7" xfId="3918" xr:uid="{D2BD720E-13ED-4404-BE01-11847743C181}"/>
    <cellStyle name="Nota 2 4 10 2 8" xfId="4376" xr:uid="{C4EB5B85-9B1E-47AC-87C3-07A5DF3E5D46}"/>
    <cellStyle name="Nota 2 4 10 2 9" xfId="4779" xr:uid="{1FB10015-DD92-4DFA-9ACF-850C0FC64883}"/>
    <cellStyle name="Nota 2 4 10 3" xfId="634" xr:uid="{00000000-0005-0000-0000-000025010000}"/>
    <cellStyle name="Nota 2 4 10 3 10" xfId="5276" xr:uid="{AE765713-E87F-47FD-8C97-84A3F3712487}"/>
    <cellStyle name="Nota 2 4 10 3 11" xfId="5561" xr:uid="{3EE6A40C-C550-42D0-8B9B-E5C8A8C59BE7}"/>
    <cellStyle name="Nota 2 4 10 3 12" xfId="6030" xr:uid="{660838B9-005E-4A6D-8BC8-AAC452463F06}"/>
    <cellStyle name="Nota 2 4 10 3 13" xfId="6386" xr:uid="{552C79A0-C296-4568-A776-58DE2DCEEA3D}"/>
    <cellStyle name="Nota 2 4 10 3 14" xfId="1409" xr:uid="{DD6E0F45-832D-4597-BBD4-F6FD2124B102}"/>
    <cellStyle name="Nota 2 4 10 3 2" xfId="1872" xr:uid="{FD400474-15E1-4FB0-8E24-CB510A2B4EC7}"/>
    <cellStyle name="Nota 2 4 10 3 3" xfId="2360" xr:uid="{79239269-DBEC-464E-9289-CA50940334E5}"/>
    <cellStyle name="Nota 2 4 10 3 4" xfId="2776" xr:uid="{A9464347-3797-4EA0-B08C-B75DCE038759}"/>
    <cellStyle name="Nota 2 4 10 3 5" xfId="3246" xr:uid="{9C1C19AF-BD74-4D4D-80DE-E391EF30802B}"/>
    <cellStyle name="Nota 2 4 10 3 6" xfId="3600" xr:uid="{679BD95F-1B87-4341-823A-4242EBA88876}"/>
    <cellStyle name="Nota 2 4 10 3 7" xfId="4074" xr:uid="{63373004-CBEA-4D3A-AA1D-16D7777AB187}"/>
    <cellStyle name="Nota 2 4 10 3 8" xfId="4532" xr:uid="{5B33BF93-FD82-442F-BEE3-F67288B336ED}"/>
    <cellStyle name="Nota 2 4 10 3 9" xfId="4961" xr:uid="{7B1AA350-A93F-4DFE-A182-F5FCB4879A5D}"/>
    <cellStyle name="Nota 2 4 10 4" xfId="1097" xr:uid="{47A90C52-6836-484C-840E-7779D31F6DF2}"/>
    <cellStyle name="Nota 2 4 10 5" xfId="1559" xr:uid="{DB1D655A-D3B8-4343-8FFA-3A7CE925143E}"/>
    <cellStyle name="Nota 2 4 10 6" xfId="2047" xr:uid="{73870D57-0C96-439F-9C54-2FA4C7A01071}"/>
    <cellStyle name="Nota 2 4 10 7" xfId="2463" xr:uid="{F465FD2B-A287-4EEC-BEA6-B1FE7151A52E}"/>
    <cellStyle name="Nota 2 4 10 8" xfId="2933" xr:uid="{514C98E8-489C-4BD4-8213-20A7FB131AA3}"/>
    <cellStyle name="Nota 2 4 10 9" xfId="3287" xr:uid="{4CBFCD0B-7E4E-4EF5-B775-C72C4AE553A3}"/>
    <cellStyle name="Nota 2 4 11" xfId="338" xr:uid="{00000000-0005-0000-0000-000026010000}"/>
    <cellStyle name="Nota 2 4 11 10" xfId="5035" xr:uid="{9E4DEAD6-D005-429F-9DBF-5CA580AF2DFA}"/>
    <cellStyle name="Nota 2 4 11 11" xfId="4932" xr:uid="{AA03D953-AFA3-4DBD-A906-E239C070615F}"/>
    <cellStyle name="Nota 2 4 11 12" xfId="5734" xr:uid="{97884A55-66B0-4ADA-A8FF-5A82AF4C4EEA}"/>
    <cellStyle name="Nota 2 4 11 13" xfId="6090" xr:uid="{6E71BA34-017B-4291-8409-A03A51F7C5A4}"/>
    <cellStyle name="Nota 2 4 11 14" xfId="1113" xr:uid="{775C2749-1BD5-4427-818D-16C889D0AFCE}"/>
    <cellStyle name="Nota 2 4 11 2" xfId="1576" xr:uid="{7EC6E78D-75B3-465B-8F76-F521C7A133D8}"/>
    <cellStyle name="Nota 2 4 11 3" xfId="2064" xr:uid="{99A18241-8278-4CB4-8957-7D7359C4FE85}"/>
    <cellStyle name="Nota 2 4 11 4" xfId="2480" xr:uid="{2F77FB73-E259-4A2A-9DE9-47705C392DC7}"/>
    <cellStyle name="Nota 2 4 11 5" xfId="2950" xr:uid="{5C58FFCB-E145-4EF9-BDEB-D1104B665361}"/>
    <cellStyle name="Nota 2 4 11 6" xfId="3304" xr:uid="{C78E35E4-C7F3-4507-A705-03BE14DCFD5D}"/>
    <cellStyle name="Nota 2 4 11 7" xfId="3778" xr:uid="{93AA2E8F-AD00-40A9-A658-C31345BB69CC}"/>
    <cellStyle name="Nota 2 4 11 8" xfId="4236" xr:uid="{350BFA3E-4791-4EFB-9B31-39DE5923C27C}"/>
    <cellStyle name="Nota 2 4 11 9" xfId="4872" xr:uid="{7ADAE468-3CCD-42E7-B483-537397054408}"/>
    <cellStyle name="Nota 2 4 12" xfId="494" xr:uid="{00000000-0005-0000-0000-000027010000}"/>
    <cellStyle name="Nota 2 4 12 10" xfId="5162" xr:uid="{C72E86F5-ADDF-4EF9-B23F-71CB61C9FC7E}"/>
    <cellStyle name="Nota 2 4 12 11" xfId="5421" xr:uid="{9893E82A-B58A-4736-82F2-0E119E097E2B}"/>
    <cellStyle name="Nota 2 4 12 12" xfId="5890" xr:uid="{704D4CDF-F373-47C5-855D-D9F9D1A770A2}"/>
    <cellStyle name="Nota 2 4 12 13" xfId="6246" xr:uid="{1850F607-D77B-4FA8-A5BE-58A54027F92F}"/>
    <cellStyle name="Nota 2 4 12 14" xfId="1269" xr:uid="{02BA131E-64B5-4446-B3DA-828C1CF9E073}"/>
    <cellStyle name="Nota 2 4 12 2" xfId="1732" xr:uid="{87824067-7FCA-4D22-9282-2A41D6C98FC4}"/>
    <cellStyle name="Nota 2 4 12 3" xfId="2220" xr:uid="{F15548AF-BE69-4CB3-B2BA-A602272FBE8E}"/>
    <cellStyle name="Nota 2 4 12 4" xfId="2636" xr:uid="{BD6149A5-6EB6-4E92-9E4E-FC0B0FC2068A}"/>
    <cellStyle name="Nota 2 4 12 5" xfId="3106" xr:uid="{04F6B2CB-6FB5-4701-93EB-8D33B9B202FC}"/>
    <cellStyle name="Nota 2 4 12 6" xfId="3460" xr:uid="{8F668042-76D6-473D-A87A-5667A6546948}"/>
    <cellStyle name="Nota 2 4 12 7" xfId="3934" xr:uid="{0932551A-A907-4CE0-9F4B-B204258024AB}"/>
    <cellStyle name="Nota 2 4 12 8" xfId="4392" xr:uid="{3986542E-9D25-4D82-AF7E-A74F1E23A7D7}"/>
    <cellStyle name="Nota 2 4 12 9" xfId="4571" xr:uid="{8370A587-21E6-46B3-9F36-31127E027534}"/>
    <cellStyle name="Nota 2 4 13" xfId="1419" xr:uid="{477F4F93-38EB-49C3-8650-E59FE6C01A05}"/>
    <cellStyle name="Nota 2 4 14" xfId="861" xr:uid="{739BB88E-F608-494B-80AB-CB6C0A0ED335}"/>
    <cellStyle name="Nota 2 4 15" xfId="1942" xr:uid="{968143EB-526F-469E-9AC8-DC410416393D}"/>
    <cellStyle name="Nota 2 4 16" xfId="4079" xr:uid="{5FD4267E-F249-4941-B4ED-C5C4E2897B88}"/>
    <cellStyle name="Nota 2 4 17" xfId="4908" xr:uid="{AC427BF0-973F-41C9-BAB9-FF9CC739A2EB}"/>
    <cellStyle name="Nota 2 4 18" xfId="2813" xr:uid="{29F9A48D-8833-4B06-B678-494D4DA30CF7}"/>
    <cellStyle name="Nota 2 4 19" xfId="5627" xr:uid="{20EA7424-2EEA-4090-A761-AEA0BD7016D2}"/>
    <cellStyle name="Nota 2 4 2" xfId="200" xr:uid="{00000000-0005-0000-0000-000028010000}"/>
    <cellStyle name="Nota 2 4 2 10" xfId="2797" xr:uid="{07ABF4AE-92D9-4319-86B2-A6A2305D268A}"/>
    <cellStyle name="Nota 2 4 2 11" xfId="4542" xr:uid="{F0F23C07-B02D-4CB5-9100-2CADAC5521E0}"/>
    <cellStyle name="Nota 2 4 2 12" xfId="5668" xr:uid="{EA30151D-BA49-4242-96A7-04F07406AA5E}"/>
    <cellStyle name="Nota 2 4 2 13" xfId="694" xr:uid="{EDAF4617-F5DA-4725-BBB1-B0C6078EAE8E}"/>
    <cellStyle name="Nota 2 4 2 2" xfId="357" xr:uid="{00000000-0005-0000-0000-000029010000}"/>
    <cellStyle name="Nota 2 4 2 2 10" xfId="5049" xr:uid="{A8F4AEC9-45C5-4521-81FB-C055CC62FD46}"/>
    <cellStyle name="Nota 2 4 2 2 11" xfId="5284" xr:uid="{CF122CB1-AD88-48B4-AC49-1018B27AA700}"/>
    <cellStyle name="Nota 2 4 2 2 12" xfId="5753" xr:uid="{83F5C915-F8C5-4DE8-B66A-EF2562675FA8}"/>
    <cellStyle name="Nota 2 4 2 2 13" xfId="6109" xr:uid="{F0DBE5CB-7DC5-456D-B850-ED37557F4061}"/>
    <cellStyle name="Nota 2 4 2 2 14" xfId="1132" xr:uid="{E77E48AB-0555-481D-8C08-C5D296C91A84}"/>
    <cellStyle name="Nota 2 4 2 2 2" xfId="1595" xr:uid="{6956491E-DC52-4586-83B8-2907017DA200}"/>
    <cellStyle name="Nota 2 4 2 2 3" xfId="2083" xr:uid="{EC30E468-F013-41CC-B2C4-E4F5CE973668}"/>
    <cellStyle name="Nota 2 4 2 2 4" xfId="2499" xr:uid="{6DC4DA9B-6862-49BB-8969-4805BE6E1BD3}"/>
    <cellStyle name="Nota 2 4 2 2 5" xfId="2969" xr:uid="{3F48651E-6C82-476F-B1F3-9E10C4FDA9F6}"/>
    <cellStyle name="Nota 2 4 2 2 6" xfId="3323" xr:uid="{4C064DA5-7D34-4173-B2F4-5CEDE68710CA}"/>
    <cellStyle name="Nota 2 4 2 2 7" xfId="3797" xr:uid="{50E02D4B-099B-43F3-BDC2-A94EE4A38F4A}"/>
    <cellStyle name="Nota 2 4 2 2 8" xfId="4255" xr:uid="{120F948F-ECD2-4055-A91E-945C9C9853CC}"/>
    <cellStyle name="Nota 2 4 2 2 9" xfId="4794" xr:uid="{AC1EC487-5108-42E7-824E-1888671517C8}"/>
    <cellStyle name="Nota 2 4 2 3" xfId="513" xr:uid="{00000000-0005-0000-0000-00002A010000}"/>
    <cellStyle name="Nota 2 4 2 3 10" xfId="5176" xr:uid="{FB53D9E5-5F6D-46AF-BBF9-E56B4F5EAB99}"/>
    <cellStyle name="Nota 2 4 2 3 11" xfId="5440" xr:uid="{0D813BAD-A017-4C98-9BB5-879FA243CF52}"/>
    <cellStyle name="Nota 2 4 2 3 12" xfId="5909" xr:uid="{96E1B196-A6E5-4CD6-B8A1-40FB4251C372}"/>
    <cellStyle name="Nota 2 4 2 3 13" xfId="6265" xr:uid="{C2EA96A5-B751-414A-8E59-FAA5B9CEAB8F}"/>
    <cellStyle name="Nota 2 4 2 3 14" xfId="1288" xr:uid="{0E4026DD-2A30-48C8-9921-06CBB9AA620A}"/>
    <cellStyle name="Nota 2 4 2 3 2" xfId="1751" xr:uid="{0DB64350-4A16-402D-ADF3-3AB80935AEBF}"/>
    <cellStyle name="Nota 2 4 2 3 3" xfId="2239" xr:uid="{4BD50926-78A8-49E2-9DC9-3C1C2BE3A634}"/>
    <cellStyle name="Nota 2 4 2 3 4" xfId="2655" xr:uid="{E87C31FE-586D-4390-ABC9-192100E45EB1}"/>
    <cellStyle name="Nota 2 4 2 3 5" xfId="3125" xr:uid="{671451DB-2063-454A-BBF3-7E055ACAEEB4}"/>
    <cellStyle name="Nota 2 4 2 3 6" xfId="3479" xr:uid="{F03AB712-9BD0-4F6B-9289-1B4CEB3CA2E8}"/>
    <cellStyle name="Nota 2 4 2 3 7" xfId="3953" xr:uid="{78039FA2-A9EC-49A0-8A13-39CF1BFF10A5}"/>
    <cellStyle name="Nota 2 4 2 3 8" xfId="4411" xr:uid="{F3BF04F0-B0D0-4FF4-B8A5-ED0721F998E1}"/>
    <cellStyle name="Nota 2 4 2 3 9" xfId="2827" xr:uid="{ED1F930D-FE26-4CD6-9E53-1E13CB469113}"/>
    <cellStyle name="Nota 2 4 2 4" xfId="977" xr:uid="{9E6AFB3A-2FE2-44B6-88BA-41AC21549C86}"/>
    <cellStyle name="Nota 2 4 2 5" xfId="1438" xr:uid="{380D48E5-9783-48DD-88D8-D23E79D0D98A}"/>
    <cellStyle name="Nota 2 4 2 6" xfId="858" xr:uid="{660553CA-62C7-4672-80A0-4AC2DF377D54}"/>
    <cellStyle name="Nota 2 4 2 7" xfId="2805" xr:uid="{A5891FCE-5D12-4C28-8D67-C22499ACD990}"/>
    <cellStyle name="Nota 2 4 2 8" xfId="3640" xr:uid="{58C8F497-863F-498E-A867-4BBB39F2CE88}"/>
    <cellStyle name="Nota 2 4 2 9" xfId="4098" xr:uid="{FCAA882D-B6A3-4009-9265-FBB0D39D9615}"/>
    <cellStyle name="Nota 2 4 3" xfId="216" xr:uid="{00000000-0005-0000-0000-00002B010000}"/>
    <cellStyle name="Nota 2 4 3 10" xfId="4876" xr:uid="{387B7D9D-1B6B-4C20-8211-330329A131F4}"/>
    <cellStyle name="Nota 2 4 3 11" xfId="4742" xr:uid="{1293A7B2-BD4F-42CA-90E0-868A717004A9}"/>
    <cellStyle name="Nota 2 4 3 12" xfId="5608" xr:uid="{2B1CF2E5-E351-4BC6-9F0D-11F8C2A49493}"/>
    <cellStyle name="Nota 2 4 3 13" xfId="710" xr:uid="{6F0A97BE-0D96-418C-8F02-22EDD452469C}"/>
    <cellStyle name="Nota 2 4 3 2" xfId="373" xr:uid="{00000000-0005-0000-0000-00002C010000}"/>
    <cellStyle name="Nota 2 4 3 2 10" xfId="5062" xr:uid="{FB0961D0-2F79-4169-B1D9-EDC4296AD897}"/>
    <cellStyle name="Nota 2 4 3 2 11" xfId="5300" xr:uid="{152781B6-EA40-4342-93A8-DA71D4A17B29}"/>
    <cellStyle name="Nota 2 4 3 2 12" xfId="5769" xr:uid="{6BDC8910-740A-4F7D-860F-CAC0631E3F4B}"/>
    <cellStyle name="Nota 2 4 3 2 13" xfId="6125" xr:uid="{E40F490D-A6A8-45C7-98D5-99D8E6FCAB8D}"/>
    <cellStyle name="Nota 2 4 3 2 14" xfId="1148" xr:uid="{B59A1859-0686-4F8E-B56C-346750D0C468}"/>
    <cellStyle name="Nota 2 4 3 2 2" xfId="1611" xr:uid="{FB074B01-AB8E-41B0-A8BA-1A964E1F3C3A}"/>
    <cellStyle name="Nota 2 4 3 2 3" xfId="2099" xr:uid="{0B785BF5-A3E5-4ACD-9A8B-6739C1FC2850}"/>
    <cellStyle name="Nota 2 4 3 2 4" xfId="2515" xr:uid="{CD367CA4-A27F-4FBA-A7D5-D6CC34A9E8F8}"/>
    <cellStyle name="Nota 2 4 3 2 5" xfId="2985" xr:uid="{674E7465-1C4A-4F10-8245-850F91A9B35F}"/>
    <cellStyle name="Nota 2 4 3 2 6" xfId="3339" xr:uid="{2933F7A4-FFE2-4905-B0DC-082E96A3A735}"/>
    <cellStyle name="Nota 2 4 3 2 7" xfId="3813" xr:uid="{3FFABDDB-69E0-496C-9A7E-A31BBDE19EBC}"/>
    <cellStyle name="Nota 2 4 3 2 8" xfId="4271" xr:uid="{8B858B33-207A-4F89-9D72-304EF9EAADCC}"/>
    <cellStyle name="Nota 2 4 3 2 9" xfId="4589" xr:uid="{57EE059F-C72D-4BD3-B8AF-8268DFF26918}"/>
    <cellStyle name="Nota 2 4 3 3" xfId="529" xr:uid="{00000000-0005-0000-0000-00002D010000}"/>
    <cellStyle name="Nota 2 4 3 3 10" xfId="5189" xr:uid="{DECE21A3-F24B-425F-BE86-AF0FBBE616D7}"/>
    <cellStyle name="Nota 2 4 3 3 11" xfId="5456" xr:uid="{E295A373-CC6F-46D2-928D-51D4C47D60DB}"/>
    <cellStyle name="Nota 2 4 3 3 12" xfId="5925" xr:uid="{B45E010F-A608-4AB0-8517-9B3F591FAA1A}"/>
    <cellStyle name="Nota 2 4 3 3 13" xfId="6281" xr:uid="{19D5FF58-CF5D-4038-8D76-C47E4B2FAAEF}"/>
    <cellStyle name="Nota 2 4 3 3 14" xfId="1304" xr:uid="{034612A3-EB16-4D78-A582-F0530A9D1FB9}"/>
    <cellStyle name="Nota 2 4 3 3 2" xfId="1767" xr:uid="{B9059B4C-8655-482D-B8BD-FD8E8FCE06C3}"/>
    <cellStyle name="Nota 2 4 3 3 3" xfId="2255" xr:uid="{CFC2909E-A050-44C6-9623-386BF16E1DAD}"/>
    <cellStyle name="Nota 2 4 3 3 4" xfId="2671" xr:uid="{84D3BC32-AC2A-4AA8-ADE6-A5BB220EACBB}"/>
    <cellStyle name="Nota 2 4 3 3 5" xfId="3141" xr:uid="{EB1438C5-8308-449A-BC75-7AB38E5138A6}"/>
    <cellStyle name="Nota 2 4 3 3 6" xfId="3495" xr:uid="{665840E1-AAFE-4F8C-8F32-311209AA56B9}"/>
    <cellStyle name="Nota 2 4 3 3 7" xfId="3969" xr:uid="{A79EDF8F-2168-4D89-9400-582FD039356D}"/>
    <cellStyle name="Nota 2 4 3 3 8" xfId="4427" xr:uid="{B7F8786F-4BEE-465A-9045-451CD1B65661}"/>
    <cellStyle name="Nota 2 4 3 3 9" xfId="4746" xr:uid="{943A0C84-BE40-4CB3-A7B0-852B583FAF58}"/>
    <cellStyle name="Nota 2 4 3 4" xfId="993" xr:uid="{B836EBBF-B9E2-4749-8951-B3FF119E22CF}"/>
    <cellStyle name="Nota 2 4 3 5" xfId="1454" xr:uid="{2B6C08CF-5C91-4EDE-B228-9F933CDD0996}"/>
    <cellStyle name="Nota 2 4 3 6" xfId="845" xr:uid="{066A35A2-BFD8-4695-A2DF-7D052E615852}"/>
    <cellStyle name="Nota 2 4 3 7" xfId="1875" xr:uid="{C4240557-5B06-4535-94B4-FF4645A4C5DD}"/>
    <cellStyle name="Nota 2 4 3 8" xfId="3656" xr:uid="{D9D2D474-8FA7-46CA-8903-99D0CDCF58DD}"/>
    <cellStyle name="Nota 2 4 3 9" xfId="4114" xr:uid="{4421C3A5-89D7-4002-8479-52CF4A738A85}"/>
    <cellStyle name="Nota 2 4 4" xfId="232" xr:uid="{00000000-0005-0000-0000-00002E010000}"/>
    <cellStyle name="Nota 2 4 4 10" xfId="4666" xr:uid="{2D70935F-6EE3-4C2E-B9B6-960D74EA2246}"/>
    <cellStyle name="Nota 2 4 4 11" xfId="4635" xr:uid="{5DAEC592-D612-41A5-8218-E01DCE5CCF0F}"/>
    <cellStyle name="Nota 2 4 4 12" xfId="5681" xr:uid="{574C7886-BB09-4AB6-B13A-B3D3407FE368}"/>
    <cellStyle name="Nota 2 4 4 13" xfId="726" xr:uid="{1C1EFB9F-C7D7-4060-B906-8896CA248338}"/>
    <cellStyle name="Nota 2 4 4 2" xfId="389" xr:uid="{00000000-0005-0000-0000-00002F010000}"/>
    <cellStyle name="Nota 2 4 4 2 10" xfId="5075" xr:uid="{65AA68DF-389A-4A74-A658-4EC3C3B8F6D4}"/>
    <cellStyle name="Nota 2 4 4 2 11" xfId="5316" xr:uid="{C69B95FD-F5E1-4C6B-98F6-5B318E044792}"/>
    <cellStyle name="Nota 2 4 4 2 12" xfId="5785" xr:uid="{43C011E0-9041-4E69-B614-DFE0F4D94070}"/>
    <cellStyle name="Nota 2 4 4 2 13" xfId="6141" xr:uid="{1677D72B-A0A4-4C33-BD29-DB117431FF99}"/>
    <cellStyle name="Nota 2 4 4 2 14" xfId="1164" xr:uid="{FB6FB4C0-E024-457D-950F-8EAC37D02C0B}"/>
    <cellStyle name="Nota 2 4 4 2 2" xfId="1627" xr:uid="{09CE00EB-2B79-41F8-87A0-07F612C7A437}"/>
    <cellStyle name="Nota 2 4 4 2 3" xfId="2115" xr:uid="{EE1F0395-3803-40FC-B7D1-D7865BB72767}"/>
    <cellStyle name="Nota 2 4 4 2 4" xfId="2531" xr:uid="{3A5AD6A5-0AD0-4328-B7FF-9B8554996F03}"/>
    <cellStyle name="Nota 2 4 4 2 5" xfId="3001" xr:uid="{3643BE0C-63BD-44FA-9EF9-6E86CF107B26}"/>
    <cellStyle name="Nota 2 4 4 2 6" xfId="3355" xr:uid="{AD46B035-73F9-4F0E-A2E4-53DE07A69981}"/>
    <cellStyle name="Nota 2 4 4 2 7" xfId="3829" xr:uid="{92667A6A-B641-4F7E-8778-EAB27803D025}"/>
    <cellStyle name="Nota 2 4 4 2 8" xfId="4287" xr:uid="{E9BBB723-4AC9-4E5C-9040-0CF8D2A5A197}"/>
    <cellStyle name="Nota 2 4 4 2 9" xfId="3616" xr:uid="{CD26F429-0AC1-4375-A693-C1B90442AEE2}"/>
    <cellStyle name="Nota 2 4 4 3" xfId="545" xr:uid="{00000000-0005-0000-0000-000030010000}"/>
    <cellStyle name="Nota 2 4 4 3 10" xfId="5202" xr:uid="{54008019-4F7F-482A-9D9F-0D034A6CB99D}"/>
    <cellStyle name="Nota 2 4 4 3 11" xfId="5472" xr:uid="{B97543CD-F9B9-485C-B841-C3F731567FF1}"/>
    <cellStyle name="Nota 2 4 4 3 12" xfId="5941" xr:uid="{EC31C1D2-C663-4C0A-9999-D0C839EA910A}"/>
    <cellStyle name="Nota 2 4 4 3 13" xfId="6297" xr:uid="{D5D68424-0F7D-42C0-A4F4-E607992DE6C8}"/>
    <cellStyle name="Nota 2 4 4 3 14" xfId="1320" xr:uid="{67659E05-ABD9-474E-BC00-9E1D1B0C78CB}"/>
    <cellStyle name="Nota 2 4 4 3 2" xfId="1783" xr:uid="{148B9C2B-4B9B-4ACD-BD5B-714E0B438562}"/>
    <cellStyle name="Nota 2 4 4 3 3" xfId="2271" xr:uid="{E2E1D2B4-4432-4F12-8082-0EBBA5CDB575}"/>
    <cellStyle name="Nota 2 4 4 3 4" xfId="2687" xr:uid="{0DCFC398-70F7-4B96-B2A6-D1AAA46CEB57}"/>
    <cellStyle name="Nota 2 4 4 3 5" xfId="3157" xr:uid="{89E6D505-9023-41E0-B469-2D2F71C14AE2}"/>
    <cellStyle name="Nota 2 4 4 3 6" xfId="3511" xr:uid="{2BAFACD9-9F27-4899-9446-8F8D10AC3C85}"/>
    <cellStyle name="Nota 2 4 4 3 7" xfId="3985" xr:uid="{65B72F41-D540-4712-BC36-6D0850BD8122}"/>
    <cellStyle name="Nota 2 4 4 3 8" xfId="4443" xr:uid="{33C2B83B-35F6-45C5-9939-C85B1E29D992}"/>
    <cellStyle name="Nota 2 4 4 3 9" xfId="4934" xr:uid="{528D9F08-F548-451E-BA6B-07A25FDB3F25}"/>
    <cellStyle name="Nota 2 4 4 4" xfId="1009" xr:uid="{C08B80C6-7B8F-4913-8497-B1614F166947}"/>
    <cellStyle name="Nota 2 4 4 5" xfId="1470" xr:uid="{DAC25CA4-E8DA-44C2-8AF4-881B7EA534CC}"/>
    <cellStyle name="Nota 2 4 4 6" xfId="2374" xr:uid="{820A59C1-BF1B-40C2-BBFD-8C5C048EB4FF}"/>
    <cellStyle name="Nota 2 4 4 7" xfId="2803" xr:uid="{18AA0DD6-F551-4CD5-A2D4-260C5FAA3CA5}"/>
    <cellStyle name="Nota 2 4 4 8" xfId="3672" xr:uid="{473AE050-A17E-4AF9-94BA-8B67FE1AB7EC}"/>
    <cellStyle name="Nota 2 4 4 9" xfId="4130" xr:uid="{3F70817A-059D-477D-89A6-79906AD1084F}"/>
    <cellStyle name="Nota 2 4 5" xfId="248" xr:uid="{00000000-0005-0000-0000-000031010000}"/>
    <cellStyle name="Nota 2 4 5 10" xfId="4595" xr:uid="{3EFA2786-6982-44C6-879B-0AC3AC7181B5}"/>
    <cellStyle name="Nota 2 4 5 11" xfId="3607" xr:uid="{B80274FF-40B6-4BD8-9CC0-EC7F46C3FA5F}"/>
    <cellStyle name="Nota 2 4 5 12" xfId="5592" xr:uid="{ADAB6A92-5EE0-4733-9144-773FF57BCB90}"/>
    <cellStyle name="Nota 2 4 5 13" xfId="742" xr:uid="{E6F9C54E-7FDE-45A8-B1B7-9EF5F5A2FDF1}"/>
    <cellStyle name="Nota 2 4 5 2" xfId="405" xr:uid="{00000000-0005-0000-0000-000032010000}"/>
    <cellStyle name="Nota 2 4 5 2 10" xfId="5088" xr:uid="{62DAE87F-B928-459C-8E17-C06144EA2662}"/>
    <cellStyle name="Nota 2 4 5 2 11" xfId="5332" xr:uid="{35C08792-7E32-4D0B-AEFF-3D29E55D38D1}"/>
    <cellStyle name="Nota 2 4 5 2 12" xfId="5801" xr:uid="{AB49CF10-E8A6-43B7-9D58-81ABBEDF352A}"/>
    <cellStyle name="Nota 2 4 5 2 13" xfId="6157" xr:uid="{05CC0ACD-53EF-4715-A5B1-A07AD565382C}"/>
    <cellStyle name="Nota 2 4 5 2 14" xfId="1180" xr:uid="{BE106EBE-5CA4-4A64-8E5D-EFBE7FB9DE44}"/>
    <cellStyle name="Nota 2 4 5 2 2" xfId="1643" xr:uid="{CEC9879A-5E91-4FEF-AE77-E41823E90B61}"/>
    <cellStyle name="Nota 2 4 5 2 3" xfId="2131" xr:uid="{891AB9E0-A67A-4594-A238-B7ED8A1B4716}"/>
    <cellStyle name="Nota 2 4 5 2 4" xfId="2547" xr:uid="{1246BC0C-3ADE-471F-9FFC-E5BB4F8B456B}"/>
    <cellStyle name="Nota 2 4 5 2 5" xfId="3017" xr:uid="{57777EC7-1059-4CD2-81D9-5E577334B45F}"/>
    <cellStyle name="Nota 2 4 5 2 6" xfId="3371" xr:uid="{20BE7B41-098A-4B1D-965A-B302BE361519}"/>
    <cellStyle name="Nota 2 4 5 2 7" xfId="3845" xr:uid="{D0AE652F-B79E-4D9D-943A-3FFB52F87FE6}"/>
    <cellStyle name="Nota 2 4 5 2 8" xfId="4303" xr:uid="{ED488B5E-C52C-463A-9FCF-F84CE675D028}"/>
    <cellStyle name="Nota 2 4 5 2 9" xfId="2862" xr:uid="{6710B102-E996-4029-A686-9DEBBFBF32C1}"/>
    <cellStyle name="Nota 2 4 5 3" xfId="561" xr:uid="{00000000-0005-0000-0000-000033010000}"/>
    <cellStyle name="Nota 2 4 5 3 10" xfId="5215" xr:uid="{900F6268-6483-4201-B87C-578E615E4EE7}"/>
    <cellStyle name="Nota 2 4 5 3 11" xfId="5488" xr:uid="{C1512BFC-4DB4-4C4A-95F7-46C2704A9EF4}"/>
    <cellStyle name="Nota 2 4 5 3 12" xfId="5957" xr:uid="{A93659DF-74F1-4018-9543-F3B27767AA5A}"/>
    <cellStyle name="Nota 2 4 5 3 13" xfId="6313" xr:uid="{B9A722F1-D451-4BBA-B7FC-C204A4366816}"/>
    <cellStyle name="Nota 2 4 5 3 14" xfId="1336" xr:uid="{3177450C-AF05-42B6-944F-6B1B4AB6489C}"/>
    <cellStyle name="Nota 2 4 5 3 2" xfId="1799" xr:uid="{730B7089-4E5B-4EC0-9316-AD25D1B15E8D}"/>
    <cellStyle name="Nota 2 4 5 3 3" xfId="2287" xr:uid="{A46A6FF0-D451-4A5D-8063-FCE7225E16CA}"/>
    <cellStyle name="Nota 2 4 5 3 4" xfId="2703" xr:uid="{FA3345C8-4A97-43C4-BEA2-DAAA6CF75734}"/>
    <cellStyle name="Nota 2 4 5 3 5" xfId="3173" xr:uid="{45FE067A-A4EE-4ADE-90AC-EB6FEC7B3AFF}"/>
    <cellStyle name="Nota 2 4 5 3 6" xfId="3527" xr:uid="{D2B91E0A-6528-4DF1-9FA7-618305629A73}"/>
    <cellStyle name="Nota 2 4 5 3 7" xfId="4001" xr:uid="{FDC142F4-EC26-453C-84B9-F8EEA6C35537}"/>
    <cellStyle name="Nota 2 4 5 3 8" xfId="4459" xr:uid="{24756F4C-8A00-498D-A335-A8CA11A40627}"/>
    <cellStyle name="Nota 2 4 5 3 9" xfId="4874" xr:uid="{7C1CE530-6352-469E-B437-CE2AF7C62E35}"/>
    <cellStyle name="Nota 2 4 5 4" xfId="1025" xr:uid="{F10EC9D3-F596-4472-A9D2-64B6582C8F7E}"/>
    <cellStyle name="Nota 2 4 5 5" xfId="1486" xr:uid="{40ACB11D-04B9-4514-9D39-F2C7FCBC47B9}"/>
    <cellStyle name="Nota 2 4 5 6" xfId="2390" xr:uid="{03710AEA-6113-472B-9C0A-1658100497D1}"/>
    <cellStyle name="Nota 2 4 5 7" xfId="884" xr:uid="{C8404950-B814-47B4-B69B-1DD7887F744B}"/>
    <cellStyle name="Nota 2 4 5 8" xfId="3688" xr:uid="{3F9B73CD-B70C-4BE2-96C9-5FB7179BDB81}"/>
    <cellStyle name="Nota 2 4 5 9" xfId="4146" xr:uid="{6DE74B1B-8080-429E-BD30-9DE4E9F636E2}"/>
    <cellStyle name="Nota 2 4 6" xfId="264" xr:uid="{00000000-0005-0000-0000-000034010000}"/>
    <cellStyle name="Nota 2 4 6 10" xfId="4930" xr:uid="{7D301FB9-C706-4B3A-B4FF-5FDB822C6C3B}"/>
    <cellStyle name="Nota 2 4 6 11" xfId="5017" xr:uid="{CFEA5372-23CF-4E17-B122-2D3336E279CB}"/>
    <cellStyle name="Nota 2 4 6 12" xfId="5576" xr:uid="{11255E32-C63A-4F66-9B5D-63A047F6BC3D}"/>
    <cellStyle name="Nota 2 4 6 13" xfId="758" xr:uid="{51193600-0899-48C1-AF6B-EDF9EEB499CA}"/>
    <cellStyle name="Nota 2 4 6 2" xfId="421" xr:uid="{00000000-0005-0000-0000-000035010000}"/>
    <cellStyle name="Nota 2 4 6 2 10" xfId="5101" xr:uid="{58C615EB-5807-4660-9377-7CE5EA68B5DE}"/>
    <cellStyle name="Nota 2 4 6 2 11" xfId="5348" xr:uid="{7A2DD574-2A73-4BD7-9C87-61AF0E3F3E14}"/>
    <cellStyle name="Nota 2 4 6 2 12" xfId="5817" xr:uid="{AB0BE7E4-3896-45FF-8AFD-6DA6C11C57BF}"/>
    <cellStyle name="Nota 2 4 6 2 13" xfId="6173" xr:uid="{4C59C810-ADC9-4B2E-9507-76765AE34648}"/>
    <cellStyle name="Nota 2 4 6 2 14" xfId="1196" xr:uid="{FCF7B008-F9A3-4302-BFBF-23344BD1F7A3}"/>
    <cellStyle name="Nota 2 4 6 2 2" xfId="1659" xr:uid="{70B152C1-B90D-419C-A625-FF1A709BE118}"/>
    <cellStyle name="Nota 2 4 6 2 3" xfId="2147" xr:uid="{3344DBA2-AFDE-4A97-874C-1992B4E4DA85}"/>
    <cellStyle name="Nota 2 4 6 2 4" xfId="2563" xr:uid="{11BA15E8-3B18-48C3-8554-2FACD738D017}"/>
    <cellStyle name="Nota 2 4 6 2 5" xfId="3033" xr:uid="{494F625C-7770-44B1-8EF0-326B8B658F9A}"/>
    <cellStyle name="Nota 2 4 6 2 6" xfId="3387" xr:uid="{9CDAEA85-050F-4678-974A-6F3DDE0A2E24}"/>
    <cellStyle name="Nota 2 4 6 2 7" xfId="3861" xr:uid="{880B4F92-7E12-4D0A-9F77-7836885C68D1}"/>
    <cellStyle name="Nota 2 4 6 2 8" xfId="4319" xr:uid="{725697B8-8940-4AE3-8AD6-D4F2096917A5}"/>
    <cellStyle name="Nota 2 4 6 2 9" xfId="4672" xr:uid="{298033B9-2C00-45E1-94C9-0C428CB1460F}"/>
    <cellStyle name="Nota 2 4 6 3" xfId="577" xr:uid="{00000000-0005-0000-0000-000036010000}"/>
    <cellStyle name="Nota 2 4 6 3 10" xfId="5228" xr:uid="{55A9E601-7076-468C-8DAE-CE7F588DA420}"/>
    <cellStyle name="Nota 2 4 6 3 11" xfId="5504" xr:uid="{EC0E85B0-4F39-4AE6-A6DF-76889DB9144A}"/>
    <cellStyle name="Nota 2 4 6 3 12" xfId="5973" xr:uid="{CC3AEA94-21FB-47AD-8934-7CF9DE1E3F8B}"/>
    <cellStyle name="Nota 2 4 6 3 13" xfId="6329" xr:uid="{528F760B-8028-4D2D-B654-EF289C1AA2FD}"/>
    <cellStyle name="Nota 2 4 6 3 14" xfId="1352" xr:uid="{73E0999B-C64A-429B-A365-0AD3CCD056A5}"/>
    <cellStyle name="Nota 2 4 6 3 2" xfId="1815" xr:uid="{D2E45047-9D00-440F-A0EC-7A17E4FD0944}"/>
    <cellStyle name="Nota 2 4 6 3 3" xfId="2303" xr:uid="{EE25086D-E733-4E7B-A725-6AFFCC54B910}"/>
    <cellStyle name="Nota 2 4 6 3 4" xfId="2719" xr:uid="{3F0F92A4-1821-4E11-B454-BE4770736AD3}"/>
    <cellStyle name="Nota 2 4 6 3 5" xfId="3189" xr:uid="{44AE42CC-D778-44D5-B909-7D43EDACC154}"/>
    <cellStyle name="Nota 2 4 6 3 6" xfId="3543" xr:uid="{2E081900-DC94-451B-86B2-AD69A1191312}"/>
    <cellStyle name="Nota 2 4 6 3 7" xfId="4017" xr:uid="{BDB12CE6-6AD3-401D-9A9A-DDBACF218B58}"/>
    <cellStyle name="Nota 2 4 6 3 8" xfId="4475" xr:uid="{67EF94A1-F60A-4C28-84AC-00F0389E2ABC}"/>
    <cellStyle name="Nota 2 4 6 3 9" xfId="1951" xr:uid="{FA7F17CF-BDAD-46C9-9429-A6DC2CEDD648}"/>
    <cellStyle name="Nota 2 4 6 4" xfId="1041" xr:uid="{31712948-9AAC-4C40-B20D-C142CAE6B971}"/>
    <cellStyle name="Nota 2 4 6 5" xfId="1502" xr:uid="{FFBC62E3-EB21-4E3C-AF18-32F315E41245}"/>
    <cellStyle name="Nota 2 4 6 6" xfId="2406" xr:uid="{3A732601-2849-4D28-834E-949458A475B9}"/>
    <cellStyle name="Nota 2 4 6 7" xfId="889" xr:uid="{910DD626-F57D-47D9-80C0-33C5F7CF37D2}"/>
    <cellStyle name="Nota 2 4 6 8" xfId="3704" xr:uid="{27384A2B-1122-4B89-814B-B0DA3DB0B7CC}"/>
    <cellStyle name="Nota 2 4 6 9" xfId="4162" xr:uid="{765FBE02-05A6-4654-A6C6-C5A70F093B5D}"/>
    <cellStyle name="Nota 2 4 7" xfId="280" xr:uid="{00000000-0005-0000-0000-000037010000}"/>
    <cellStyle name="Nota 2 4 7 10" xfId="4728" xr:uid="{0ABF64A8-BAD6-48CC-9763-94A155CB59E7}"/>
    <cellStyle name="Nota 2 4 7 11" xfId="3618" xr:uid="{70AC254F-6D06-4FEE-8ECD-D8FE8275DDC4}"/>
    <cellStyle name="Nota 2 4 7 12" xfId="6033" xr:uid="{80AE4E40-3AC1-43C4-8ABE-C2080256EE0D}"/>
    <cellStyle name="Nota 2 4 7 13" xfId="774" xr:uid="{E9318FA0-73C3-46DC-BA2F-06A7E32EC4E6}"/>
    <cellStyle name="Nota 2 4 7 2" xfId="437" xr:uid="{00000000-0005-0000-0000-000038010000}"/>
    <cellStyle name="Nota 2 4 7 2 10" xfId="5114" xr:uid="{DAFB8D1A-FC71-48D8-A93E-E15050B22265}"/>
    <cellStyle name="Nota 2 4 7 2 11" xfId="5364" xr:uid="{24DB3DF4-AFBE-46B7-BCC2-4120F486162E}"/>
    <cellStyle name="Nota 2 4 7 2 12" xfId="5833" xr:uid="{17DDE5F6-7C00-4965-AC3D-70A88E424E87}"/>
    <cellStyle name="Nota 2 4 7 2 13" xfId="6189" xr:uid="{5DCE8CE5-58B8-4B89-A585-A022F8E11838}"/>
    <cellStyle name="Nota 2 4 7 2 14" xfId="1212" xr:uid="{6EDBA26A-922F-41B8-91BB-639B7EFE1A6B}"/>
    <cellStyle name="Nota 2 4 7 2 2" xfId="1675" xr:uid="{2A0EBAE2-1DEC-4134-B3C8-C98393F39330}"/>
    <cellStyle name="Nota 2 4 7 2 3" xfId="2163" xr:uid="{46EC362C-53C1-4D1B-A33F-B01EB98914C6}"/>
    <cellStyle name="Nota 2 4 7 2 4" xfId="2579" xr:uid="{34962D7F-390B-4536-9DDF-1E612F2E4601}"/>
    <cellStyle name="Nota 2 4 7 2 5" xfId="3049" xr:uid="{7C10494A-3B05-4E22-8CEF-9DF1AD0D92D4}"/>
    <cellStyle name="Nota 2 4 7 2 6" xfId="3403" xr:uid="{CDA922A0-F41B-4B62-A263-E272968D02EE}"/>
    <cellStyle name="Nota 2 4 7 2 7" xfId="3877" xr:uid="{A71C52C4-B8C7-483A-9531-C48499633E68}"/>
    <cellStyle name="Nota 2 4 7 2 8" xfId="4335" xr:uid="{409AECD8-68EC-4706-BDE5-911A75468950}"/>
    <cellStyle name="Nota 2 4 7 2 9" xfId="2890" xr:uid="{2B6BBACD-2731-4E82-8FCE-C7F97C1B1D30}"/>
    <cellStyle name="Nota 2 4 7 3" xfId="593" xr:uid="{00000000-0005-0000-0000-000039010000}"/>
    <cellStyle name="Nota 2 4 7 3 10" xfId="5241" xr:uid="{DC9AD693-349B-42CE-B55F-80BD3787FBCB}"/>
    <cellStyle name="Nota 2 4 7 3 11" xfId="5520" xr:uid="{45148B28-9392-4201-91D6-2A44F4ACF287}"/>
    <cellStyle name="Nota 2 4 7 3 12" xfId="5989" xr:uid="{285B8AB9-31B1-4875-A775-69EBC322EDF3}"/>
    <cellStyle name="Nota 2 4 7 3 13" xfId="6345" xr:uid="{6E6F5A19-12A0-41C6-A280-98E82155A832}"/>
    <cellStyle name="Nota 2 4 7 3 14" xfId="1368" xr:uid="{CFF8BD17-5434-4FE2-A974-CEC4493BD79A}"/>
    <cellStyle name="Nota 2 4 7 3 2" xfId="1831" xr:uid="{94E9DE47-A32F-41C9-8527-B9A4421127EC}"/>
    <cellStyle name="Nota 2 4 7 3 3" xfId="2319" xr:uid="{51A6C290-AF51-4495-A6F9-237C47628C24}"/>
    <cellStyle name="Nota 2 4 7 3 4" xfId="2735" xr:uid="{6F073C0D-88D4-4739-9EB0-FA15FB7E1E70}"/>
    <cellStyle name="Nota 2 4 7 3 5" xfId="3205" xr:uid="{B1E8FD3C-19B7-4F87-95A5-BE3C1DC45831}"/>
    <cellStyle name="Nota 2 4 7 3 6" xfId="3559" xr:uid="{33069B40-666F-4913-B1E7-96340750A2E4}"/>
    <cellStyle name="Nota 2 4 7 3 7" xfId="4033" xr:uid="{D2D150EE-625F-4FC3-B436-2F1C7ACD564D}"/>
    <cellStyle name="Nota 2 4 7 3 8" xfId="4491" xr:uid="{11673A1F-F435-4C12-AD0E-B95A9C985428}"/>
    <cellStyle name="Nota 2 4 7 3 9" xfId="2863" xr:uid="{2150BE5F-3311-492B-8A81-CAC01A6FCEDB}"/>
    <cellStyle name="Nota 2 4 7 4" xfId="1057" xr:uid="{3680A093-20AF-4310-B4AC-4CABD23BDEB1}"/>
    <cellStyle name="Nota 2 4 7 5" xfId="1518" xr:uid="{16D49155-6587-410D-AB24-CB974C298030}"/>
    <cellStyle name="Nota 2 4 7 6" xfId="2422" xr:uid="{8BA41BEC-3DDE-49BC-A859-53A911F31359}"/>
    <cellStyle name="Nota 2 4 7 7" xfId="834" xr:uid="{E3769B60-230B-40A1-9F4F-9BBEA44F86A6}"/>
    <cellStyle name="Nota 2 4 7 8" xfId="3720" xr:uid="{25F6DA51-5CCC-448F-A3A1-54B9CFFFC0E6}"/>
    <cellStyle name="Nota 2 4 7 9" xfId="4178" xr:uid="{CBB20970-3F9C-4938-9E78-42397866257E}"/>
    <cellStyle name="Nota 2 4 8" xfId="296" xr:uid="{00000000-0005-0000-0000-00003A010000}"/>
    <cellStyle name="Nota 2 4 8 10" xfId="4194" xr:uid="{00BF9B2C-E2A4-442D-8302-27FD07D5F875}"/>
    <cellStyle name="Nota 2 4 8 11" xfId="4931" xr:uid="{44FC6276-9431-49DB-A939-3EC6BEEBEE0A}"/>
    <cellStyle name="Nota 2 4 8 12" xfId="2795" xr:uid="{FB21A6E6-C4DF-4DDE-B7AE-3925CB6E6E7F}"/>
    <cellStyle name="Nota 2 4 8 13" xfId="6049" xr:uid="{66DE2785-AEDF-494C-9F62-8150766BFAF6}"/>
    <cellStyle name="Nota 2 4 8 14" xfId="790" xr:uid="{26A774D8-F9F0-460B-8D08-5FB3D21308CA}"/>
    <cellStyle name="Nota 2 4 8 2" xfId="453" xr:uid="{00000000-0005-0000-0000-00003B010000}"/>
    <cellStyle name="Nota 2 4 8 2 10" xfId="5127" xr:uid="{7AF1F6F1-BCD2-4C78-9CF6-8A1C9431BE8F}"/>
    <cellStyle name="Nota 2 4 8 2 11" xfId="5380" xr:uid="{61996BB8-3057-4A34-9A40-61DE0D63D62D}"/>
    <cellStyle name="Nota 2 4 8 2 12" xfId="5849" xr:uid="{0F28969A-4CAB-44C5-9400-03CF34655FBB}"/>
    <cellStyle name="Nota 2 4 8 2 13" xfId="6205" xr:uid="{A19B0BF5-44C9-4F2D-A32E-191A62607610}"/>
    <cellStyle name="Nota 2 4 8 2 14" xfId="1228" xr:uid="{AFE00366-8DC3-4226-AA03-0296FB61C93C}"/>
    <cellStyle name="Nota 2 4 8 2 2" xfId="1691" xr:uid="{53666F84-2459-4659-9E58-036C17DABF69}"/>
    <cellStyle name="Nota 2 4 8 2 3" xfId="2179" xr:uid="{6309EBF6-3CB8-4097-9F63-E8502CC04FB7}"/>
    <cellStyle name="Nota 2 4 8 2 4" xfId="2595" xr:uid="{D2F8CA98-A554-4CC5-BC29-1C181C8D0B76}"/>
    <cellStyle name="Nota 2 4 8 2 5" xfId="3065" xr:uid="{1EFAEDCC-F10E-40B5-8165-D780C1D5C1FF}"/>
    <cellStyle name="Nota 2 4 8 2 6" xfId="3419" xr:uid="{2EE2D712-ECD1-475C-BFFD-8F37968BCC67}"/>
    <cellStyle name="Nota 2 4 8 2 7" xfId="3893" xr:uid="{92BADC97-3ECE-4ABC-BE05-7B3430711983}"/>
    <cellStyle name="Nota 2 4 8 2 8" xfId="4351" xr:uid="{EFC75008-1FF7-4AB7-97E5-0B08DE6198D6}"/>
    <cellStyle name="Nota 2 4 8 2 9" xfId="4886" xr:uid="{50E4AE20-D406-4314-A5B4-E05990CF4D59}"/>
    <cellStyle name="Nota 2 4 8 3" xfId="609" xr:uid="{00000000-0005-0000-0000-00003C010000}"/>
    <cellStyle name="Nota 2 4 8 3 10" xfId="5254" xr:uid="{567E8602-0667-4F6F-8897-E40E5914EB1B}"/>
    <cellStyle name="Nota 2 4 8 3 11" xfId="5536" xr:uid="{81E117FC-149A-48A6-8C4C-63548279988E}"/>
    <cellStyle name="Nota 2 4 8 3 12" xfId="6005" xr:uid="{CA3C4ECD-1EBF-4D47-BF80-00B079D5915A}"/>
    <cellStyle name="Nota 2 4 8 3 13" xfId="6361" xr:uid="{FCF49481-06A0-4B83-8A05-D314BEE195A7}"/>
    <cellStyle name="Nota 2 4 8 3 14" xfId="1384" xr:uid="{78717D4A-3F2F-4221-BF6A-33EC5CDC6E41}"/>
    <cellStyle name="Nota 2 4 8 3 2" xfId="1847" xr:uid="{4BFF5B03-59E4-4577-96A1-92DD51E9A143}"/>
    <cellStyle name="Nota 2 4 8 3 3" xfId="2335" xr:uid="{9D806B44-466E-4452-B1A7-A0347BD71EA9}"/>
    <cellStyle name="Nota 2 4 8 3 4" xfId="2751" xr:uid="{A7B05752-D4DB-47B4-B635-39F0C91C42FB}"/>
    <cellStyle name="Nota 2 4 8 3 5" xfId="3221" xr:uid="{F694DA8F-078F-4245-A50A-CECC3B476F16}"/>
    <cellStyle name="Nota 2 4 8 3 6" xfId="3575" xr:uid="{EAC160DC-2F76-4817-AE05-5F6DD44B804C}"/>
    <cellStyle name="Nota 2 4 8 3 7" xfId="4049" xr:uid="{83CE3B0A-A510-4E53-A6C5-25966C09E263}"/>
    <cellStyle name="Nota 2 4 8 3 8" xfId="4507" xr:uid="{055AAD3C-7974-4883-B519-1A80DD41533A}"/>
    <cellStyle name="Nota 2 4 8 3 9" xfId="2826" xr:uid="{A89AC69E-26DB-4D48-9BB1-25DAB63CF4AB}"/>
    <cellStyle name="Nota 2 4 8 4" xfId="1534" xr:uid="{F528BB35-6E16-4FF0-BD69-8C46F8A5A1A7}"/>
    <cellStyle name="Nota 2 4 8 5" xfId="2022" xr:uid="{3566E753-6AE2-4E07-AF75-CC89FF136E90}"/>
    <cellStyle name="Nota 2 4 8 6" xfId="2438" xr:uid="{AA1905F8-8346-49D7-9AE4-A8B69BBB39BA}"/>
    <cellStyle name="Nota 2 4 8 7" xfId="2908" xr:uid="{14C99846-0EA4-498C-B25F-93A415DEF20C}"/>
    <cellStyle name="Nota 2 4 8 8" xfId="3262" xr:uid="{27E99400-DF14-4BA1-A6D4-9BA588F0EA86}"/>
    <cellStyle name="Nota 2 4 8 9" xfId="3736" xr:uid="{02F3CE0D-A1C4-4B17-AD64-84718B448B9C}"/>
    <cellStyle name="Nota 2 4 9" xfId="306" xr:uid="{00000000-0005-0000-0000-00003D010000}"/>
    <cellStyle name="Nota 2 4 9 10" xfId="3746" xr:uid="{7E40324E-DB94-4549-986B-5B7F7E62EABD}"/>
    <cellStyle name="Nota 2 4 9 11" xfId="4204" xr:uid="{F0016620-40A9-47BA-8E4E-902E8AC15D3C}"/>
    <cellStyle name="Nota 2 4 9 12" xfId="4756" xr:uid="{DE094043-E6DD-4A85-8E91-9E437AABD018}"/>
    <cellStyle name="Nota 2 4 9 13" xfId="2844" xr:uid="{8F47431D-D233-4E1D-83E4-CEC8E7749475}"/>
    <cellStyle name="Nota 2 4 9 14" xfId="5703" xr:uid="{5949F3A1-5E3F-4755-B9DC-7E918D3709B8}"/>
    <cellStyle name="Nota 2 4 9 15" xfId="6059" xr:uid="{C2EBDD80-1075-491B-A0B4-1F2DCF5CE9E9}"/>
    <cellStyle name="Nota 2 4 9 16" xfId="800" xr:uid="{A1079F5F-DEE7-4180-94A1-3FF4B4B30209}"/>
    <cellStyle name="Nota 2 4 9 2" xfId="463" xr:uid="{00000000-0005-0000-0000-00003E010000}"/>
    <cellStyle name="Nota 2 4 9 2 10" xfId="5136" xr:uid="{74047564-3932-4558-B297-62F50D43CD01}"/>
    <cellStyle name="Nota 2 4 9 2 11" xfId="5390" xr:uid="{956112F5-F88A-4E03-A5CE-8B9D62982241}"/>
    <cellStyle name="Nota 2 4 9 2 12" xfId="5859" xr:uid="{B68330B9-FD9E-4F76-AD0E-733386620E52}"/>
    <cellStyle name="Nota 2 4 9 2 13" xfId="6215" xr:uid="{CFE16C95-06C5-4E13-B4D5-BC5BE0BC4147}"/>
    <cellStyle name="Nota 2 4 9 2 14" xfId="1238" xr:uid="{97866079-2C22-4CD3-9D59-0656376D60E3}"/>
    <cellStyle name="Nota 2 4 9 2 2" xfId="1701" xr:uid="{3ACDC136-6B38-4FDB-8FDA-8A0C84F9C4FD}"/>
    <cellStyle name="Nota 2 4 9 2 3" xfId="2189" xr:uid="{FE29E742-C0AA-4086-9166-C0B297A7CC6A}"/>
    <cellStyle name="Nota 2 4 9 2 4" xfId="2605" xr:uid="{CDA14A3C-67F0-4A00-B1DE-55F989EC2B70}"/>
    <cellStyle name="Nota 2 4 9 2 5" xfId="3075" xr:uid="{5F748CDA-86DE-4380-8DF1-A947EC02E1C0}"/>
    <cellStyle name="Nota 2 4 9 2 6" xfId="3429" xr:uid="{27B804E2-96AD-451F-B6F7-9ABFFD2882B4}"/>
    <cellStyle name="Nota 2 4 9 2 7" xfId="3903" xr:uid="{550AAF4E-0BF6-48A6-842A-8C449CE014BF}"/>
    <cellStyle name="Nota 2 4 9 2 8" xfId="4361" xr:uid="{B301A459-B1C1-4381-AFA2-37E92D866DEC}"/>
    <cellStyle name="Nota 2 4 9 2 9" xfId="4707" xr:uid="{0A4BCA7C-2251-4530-9FC7-8CE3C93A60F4}"/>
    <cellStyle name="Nota 2 4 9 3" xfId="619" xr:uid="{00000000-0005-0000-0000-00003F010000}"/>
    <cellStyle name="Nota 2 4 9 3 10" xfId="5263" xr:uid="{D7E47C45-84CB-4582-97E2-89C5324402E1}"/>
    <cellStyle name="Nota 2 4 9 3 11" xfId="5546" xr:uid="{CD48009F-EE6F-4C64-9A6A-66E862A2E882}"/>
    <cellStyle name="Nota 2 4 9 3 12" xfId="6015" xr:uid="{123D88FE-F045-46F3-A462-60CFEADA0DEC}"/>
    <cellStyle name="Nota 2 4 9 3 13" xfId="6371" xr:uid="{D28554D4-1F26-4838-A150-2FFBA38B7414}"/>
    <cellStyle name="Nota 2 4 9 3 14" xfId="1394" xr:uid="{AE15DF7C-0177-4619-A155-77F87726FA88}"/>
    <cellStyle name="Nota 2 4 9 3 2" xfId="1857" xr:uid="{AD30BB12-6F69-48ED-90B3-4F73E911C9EC}"/>
    <cellStyle name="Nota 2 4 9 3 3" xfId="2345" xr:uid="{DC3D7371-9F48-43D0-AE04-C95B7B231D94}"/>
    <cellStyle name="Nota 2 4 9 3 4" xfId="2761" xr:uid="{921FA0E3-B5EC-43CE-BF93-521D23974B56}"/>
    <cellStyle name="Nota 2 4 9 3 5" xfId="3231" xr:uid="{A4143E2C-C5E8-4854-8AA2-67B5E1FBB2C2}"/>
    <cellStyle name="Nota 2 4 9 3 6" xfId="3585" xr:uid="{51A67314-865C-477F-8975-5B04AE72022A}"/>
    <cellStyle name="Nota 2 4 9 3 7" xfId="4059" xr:uid="{E9D084C9-74F2-4CED-A952-14EECCADE40D}"/>
    <cellStyle name="Nota 2 4 9 3 8" xfId="4517" xr:uid="{F0707F58-3571-467F-9850-58537F832A92}"/>
    <cellStyle name="Nota 2 4 9 3 9" xfId="4946" xr:uid="{514F01AF-DBE1-43F0-B745-BEF55BF637BB}"/>
    <cellStyle name="Nota 2 4 9 4" xfId="1082" xr:uid="{0DB22202-AE01-4579-891B-87997487AB07}"/>
    <cellStyle name="Nota 2 4 9 5" xfId="1544" xr:uid="{D858DD47-83BB-4873-BE0E-33CAF149602C}"/>
    <cellStyle name="Nota 2 4 9 6" xfId="2032" xr:uid="{425C7122-3F57-4E28-AA48-0A13B025F518}"/>
    <cellStyle name="Nota 2 4 9 7" xfId="2448" xr:uid="{C2392F0A-9B09-43AB-83A9-4C2F32EAAE52}"/>
    <cellStyle name="Nota 2 4 9 8" xfId="2918" xr:uid="{F14E0E6F-B6DA-4523-8120-DFBCEFDFD45A}"/>
    <cellStyle name="Nota 2 4 9 9" xfId="3272" xr:uid="{0FAF6E33-A4C6-4501-885F-71C631E1F839}"/>
    <cellStyle name="Nota 2 5" xfId="1878" xr:uid="{0E176A49-1A28-4B47-AEA2-971120BAD611}"/>
    <cellStyle name="Nota 2 6" xfId="2847" xr:uid="{6CA59E45-0D7B-4290-AB75-E8CCA12D8BD0}"/>
    <cellStyle name="Nota 2 7" xfId="2799" xr:uid="{438A2205-9285-449C-8A97-F9E8A005EB81}"/>
    <cellStyle name="Nota 3" xfId="103" xr:uid="{00000000-0005-0000-0000-000040010000}"/>
    <cellStyle name="Nota 4" xfId="104" xr:uid="{00000000-0005-0000-0000-000041010000}"/>
    <cellStyle name="Nota 4 2" xfId="178" xr:uid="{00000000-0005-0000-0000-000042010000}"/>
    <cellStyle name="Nota 4 2 10" xfId="318" xr:uid="{00000000-0005-0000-0000-000043010000}"/>
    <cellStyle name="Nota 4 2 10 10" xfId="3758" xr:uid="{3D617EA7-B0AD-44D2-BC74-184B2E9C5806}"/>
    <cellStyle name="Nota 4 2 10 11" xfId="4216" xr:uid="{C364FA0F-1F94-436B-AF89-957CE967FC75}"/>
    <cellStyle name="Nota 4 2 10 12" xfId="4702" xr:uid="{E606C477-2D1D-4128-92FC-75EBF82641CA}"/>
    <cellStyle name="Nota 4 2 10 13" xfId="4855" xr:uid="{02D5FF5D-A80C-49E8-B93F-0A7494996200}"/>
    <cellStyle name="Nota 4 2 10 14" xfId="5715" xr:uid="{5C3994AC-024C-4DC8-9C39-F1C010EADFA8}"/>
    <cellStyle name="Nota 4 2 10 15" xfId="6071" xr:uid="{5ACE4F8C-A4DD-4906-89F1-818CD90A9405}"/>
    <cellStyle name="Nota 4 2 10 16" xfId="812" xr:uid="{CC11119A-4BEB-4330-9868-6AC9823FC815}"/>
    <cellStyle name="Nota 4 2 10 2" xfId="475" xr:uid="{00000000-0005-0000-0000-000044010000}"/>
    <cellStyle name="Nota 4 2 10 2 10" xfId="5147" xr:uid="{5D33FCA1-AFA8-4327-A161-BE2D1F401EE1}"/>
    <cellStyle name="Nota 4 2 10 2 11" xfId="5402" xr:uid="{7F123214-E200-4038-8482-B75D2FA15166}"/>
    <cellStyle name="Nota 4 2 10 2 12" xfId="5871" xr:uid="{73F6963C-D567-4B42-99F1-06AC5E9ADFD8}"/>
    <cellStyle name="Nota 4 2 10 2 13" xfId="6227" xr:uid="{9A082804-0781-402B-A408-FE5258914795}"/>
    <cellStyle name="Nota 4 2 10 2 14" xfId="1250" xr:uid="{324C33C7-BF8A-42ED-B37B-8EAB34FD93F1}"/>
    <cellStyle name="Nota 4 2 10 2 2" xfId="1713" xr:uid="{4850501B-F5FA-466E-BBD2-8FB9879662A7}"/>
    <cellStyle name="Nota 4 2 10 2 3" xfId="2201" xr:uid="{797439B5-FC98-4C72-AA5E-8CED32AE5048}"/>
    <cellStyle name="Nota 4 2 10 2 4" xfId="2617" xr:uid="{5D9FEAD4-DD04-4880-A905-C97DEB88C78B}"/>
    <cellStyle name="Nota 4 2 10 2 5" xfId="3087" xr:uid="{643636F4-7B55-49AD-920F-E9A76B08CF39}"/>
    <cellStyle name="Nota 4 2 10 2 6" xfId="3441" xr:uid="{DB51C60F-EFA8-4DA4-B53E-1F1B006A65CD}"/>
    <cellStyle name="Nota 4 2 10 2 7" xfId="3915" xr:uid="{B3837F0D-50AF-45F8-9445-8359ED94878E}"/>
    <cellStyle name="Nota 4 2 10 2 8" xfId="4373" xr:uid="{A29A416E-2030-4BF0-84FB-BD1A3696279E}"/>
    <cellStyle name="Nota 4 2 10 2 9" xfId="4802" xr:uid="{C557048B-8400-4FDE-B409-977EE7C20E3A}"/>
    <cellStyle name="Nota 4 2 10 3" xfId="631" xr:uid="{00000000-0005-0000-0000-000045010000}"/>
    <cellStyle name="Nota 4 2 10 3 10" xfId="5274" xr:uid="{A6FE15F3-FA23-4EFE-8510-3F7539E8EDDC}"/>
    <cellStyle name="Nota 4 2 10 3 11" xfId="5558" xr:uid="{BE3CD2AD-3A47-40C2-BDC1-4E35C739A92F}"/>
    <cellStyle name="Nota 4 2 10 3 12" xfId="6027" xr:uid="{E7F2C233-795F-4239-B08F-D8B9D1537265}"/>
    <cellStyle name="Nota 4 2 10 3 13" xfId="6383" xr:uid="{4AE37C4B-A37F-40D3-8122-F273CB3E3DC0}"/>
    <cellStyle name="Nota 4 2 10 3 14" xfId="1406" xr:uid="{622B0C48-FE49-48B7-ABC4-78E8AD66C043}"/>
    <cellStyle name="Nota 4 2 10 3 2" xfId="1869" xr:uid="{A66D4D8E-390D-4C94-96FF-89303207F6C3}"/>
    <cellStyle name="Nota 4 2 10 3 3" xfId="2357" xr:uid="{A39F6A14-AF36-4FE3-B796-3D4C8D6AA12F}"/>
    <cellStyle name="Nota 4 2 10 3 4" xfId="2773" xr:uid="{A572D564-D2D1-4663-B29C-879573C31C78}"/>
    <cellStyle name="Nota 4 2 10 3 5" xfId="3243" xr:uid="{E45E6096-9739-48E3-8F76-A4919DE56C5C}"/>
    <cellStyle name="Nota 4 2 10 3 6" xfId="3597" xr:uid="{6E6769FC-0775-4D46-8434-BC2B30FDAC00}"/>
    <cellStyle name="Nota 4 2 10 3 7" xfId="4071" xr:uid="{5DEB47FB-137B-49EB-A104-97F209867581}"/>
    <cellStyle name="Nota 4 2 10 3 8" xfId="4529" xr:uid="{19408E30-E33C-4C6E-A33D-B3842B351DD2}"/>
    <cellStyle name="Nota 4 2 10 3 9" xfId="4958" xr:uid="{827B94EA-9946-4538-BA36-75E739CF574A}"/>
    <cellStyle name="Nota 4 2 10 4" xfId="1094" xr:uid="{6A4CA4A4-7A9A-4C25-83B9-C4328160D54B}"/>
    <cellStyle name="Nota 4 2 10 5" xfId="1556" xr:uid="{F89E5E8C-2936-43DF-8139-806686164F3F}"/>
    <cellStyle name="Nota 4 2 10 6" xfId="2044" xr:uid="{40B05C31-3062-4ABF-BD91-1D199A8F1777}"/>
    <cellStyle name="Nota 4 2 10 7" xfId="2460" xr:uid="{94B5064C-635E-4EAB-8F82-FAF16AF8DB2D}"/>
    <cellStyle name="Nota 4 2 10 8" xfId="2930" xr:uid="{ECF5E8E3-FDBD-4DEC-862F-958FA700DBBF}"/>
    <cellStyle name="Nota 4 2 10 9" xfId="3284" xr:uid="{E376EB0A-A1BC-463E-ABC4-4357EE72C522}"/>
    <cellStyle name="Nota 4 2 11" xfId="335" xr:uid="{00000000-0005-0000-0000-000046010000}"/>
    <cellStyle name="Nota 4 2 11 10" xfId="5033" xr:uid="{CE24DFBB-3A81-47D0-AA8C-8C87A9F00CF3}"/>
    <cellStyle name="Nota 4 2 11 11" xfId="4805" xr:uid="{5FFBF794-BDE9-41CD-813B-75FCCDB5D214}"/>
    <cellStyle name="Nota 4 2 11 12" xfId="5731" xr:uid="{FDB7D3A5-6E15-407B-A3AF-51A2353697F1}"/>
    <cellStyle name="Nota 4 2 11 13" xfId="6087" xr:uid="{288C6DB9-B75F-4E61-9CFB-B23196F8A218}"/>
    <cellStyle name="Nota 4 2 11 14" xfId="1110" xr:uid="{7A9C4866-1A1E-4643-95C3-892AF949FE7C}"/>
    <cellStyle name="Nota 4 2 11 2" xfId="1573" xr:uid="{103896AE-EADE-45CC-BDA2-75403E37C30B}"/>
    <cellStyle name="Nota 4 2 11 3" xfId="2061" xr:uid="{122A4EF8-E00E-494F-932A-4A061989E2AE}"/>
    <cellStyle name="Nota 4 2 11 4" xfId="2477" xr:uid="{33588568-5521-45BF-BCE7-903CA7A7413D}"/>
    <cellStyle name="Nota 4 2 11 5" xfId="2947" xr:uid="{CF795965-6DD3-4FA9-B8CD-578B9E1E844B}"/>
    <cellStyle name="Nota 4 2 11 6" xfId="3301" xr:uid="{FB9C8990-6A7A-4313-8E21-AE4D87764E4B}"/>
    <cellStyle name="Nota 4 2 11 7" xfId="3775" xr:uid="{DDD36DAC-1236-4D9C-A3F0-FBBB2B71EE62}"/>
    <cellStyle name="Nota 4 2 11 8" xfId="4233" xr:uid="{731B1D58-00D4-4E01-B30A-7FE38B4A00C5}"/>
    <cellStyle name="Nota 4 2 11 9" xfId="4885" xr:uid="{36008189-C62E-4FB1-A28A-98560B20CD1F}"/>
    <cellStyle name="Nota 4 2 12" xfId="491" xr:uid="{00000000-0005-0000-0000-000047010000}"/>
    <cellStyle name="Nota 4 2 12 10" xfId="5160" xr:uid="{8E18E208-454E-4B90-B74D-4FF3C5B031D0}"/>
    <cellStyle name="Nota 4 2 12 11" xfId="5418" xr:uid="{CA2DCBB0-67FF-4F2A-A261-6EC8608F5CF9}"/>
    <cellStyle name="Nota 4 2 12 12" xfId="5887" xr:uid="{B94B81CD-F842-4B73-B5F4-D927AF888046}"/>
    <cellStyle name="Nota 4 2 12 13" xfId="6243" xr:uid="{DDA4501C-D46B-469E-A9FE-B45BD3C0DE5E}"/>
    <cellStyle name="Nota 4 2 12 14" xfId="1266" xr:uid="{B4CAA5DD-8C37-4430-A8E2-23D20FA36986}"/>
    <cellStyle name="Nota 4 2 12 2" xfId="1729" xr:uid="{E5A09D00-0726-4552-BC2F-DD74B8A9ABF0}"/>
    <cellStyle name="Nota 4 2 12 3" xfId="2217" xr:uid="{50BFF395-4815-4C81-B1A4-C92D50394713}"/>
    <cellStyle name="Nota 4 2 12 4" xfId="2633" xr:uid="{167618F5-E255-48AF-B412-386AF8C0A0AA}"/>
    <cellStyle name="Nota 4 2 12 5" xfId="3103" xr:uid="{547FF829-4ABE-4B85-A6B5-1CFAD42EA0CC}"/>
    <cellStyle name="Nota 4 2 12 6" xfId="3457" xr:uid="{6ED606E8-AA54-4AF5-8A4E-4EE92957BDA3}"/>
    <cellStyle name="Nota 4 2 12 7" xfId="3931" xr:uid="{8306333E-44F3-40BA-9B3D-90037A8F5386}"/>
    <cellStyle name="Nota 4 2 12 8" xfId="4389" xr:uid="{66E01CBA-1B20-47CD-8C95-E4208AF7E0A8}"/>
    <cellStyle name="Nota 4 2 12 9" xfId="4585" xr:uid="{3658E419-5D7A-49B4-8C70-E1CD89C50A05}"/>
    <cellStyle name="Nota 4 2 13" xfId="1416" xr:uid="{67ECA92D-68A3-4949-8953-249D0BA76AF7}"/>
    <cellStyle name="Nota 4 2 14" xfId="1898" xr:uid="{095F58E6-14AB-482C-B410-FACC58415625}"/>
    <cellStyle name="Nota 4 2 15" xfId="922" xr:uid="{DA1F692A-F22D-4DFA-A342-93C8EB8EDB3E}"/>
    <cellStyle name="Nota 4 2 16" xfId="4076" xr:uid="{4988EE58-6E8A-4DB8-990C-7FA14FC37A11}"/>
    <cellStyle name="Nota 4 2 17" xfId="4921" xr:uid="{2891FB71-32F4-4C3D-ADC2-40B95A5FCE3A}"/>
    <cellStyle name="Nota 4 2 18" xfId="4988" xr:uid="{4760C63A-AAF2-4317-919D-50AB20A8B64C}"/>
    <cellStyle name="Nota 4 2 19" xfId="5630" xr:uid="{8D9DC1CE-DFF4-4FD2-8E1C-BCFE51CEA9EF}"/>
    <cellStyle name="Nota 4 2 2" xfId="197" xr:uid="{00000000-0005-0000-0000-000048010000}"/>
    <cellStyle name="Nota 4 2 2 10" xfId="3610" xr:uid="{EAD48137-AF83-4CCD-BCDC-F0FA3D50EF51}"/>
    <cellStyle name="Nota 4 2 2 11" xfId="4758" xr:uid="{17293EF5-9E61-46DA-8498-E4FAAC445860}"/>
    <cellStyle name="Nota 4 2 2 12" xfId="5689" xr:uid="{1E1D3FBF-342D-481C-AD9B-E8988F00423D}"/>
    <cellStyle name="Nota 4 2 2 13" xfId="691" xr:uid="{E3E63B61-46EA-4727-AD10-E84A8145F038}"/>
    <cellStyle name="Nota 4 2 2 2" xfId="354" xr:uid="{00000000-0005-0000-0000-000049010000}"/>
    <cellStyle name="Nota 4 2 2 2 10" xfId="5047" xr:uid="{70523DAB-84EA-49F8-AF95-7ECBBFACB336}"/>
    <cellStyle name="Nota 4 2 2 2 11" xfId="5281" xr:uid="{68972D86-6B71-412E-8663-BFDA6F4AC780}"/>
    <cellStyle name="Nota 4 2 2 2 12" xfId="5750" xr:uid="{24DD25CC-F3D7-46A4-A30B-68CAA179709E}"/>
    <cellStyle name="Nota 4 2 2 2 13" xfId="6106" xr:uid="{8C79375E-EFA5-464E-9109-03BA5D986F35}"/>
    <cellStyle name="Nota 4 2 2 2 14" xfId="1129" xr:uid="{E4B5BDA1-E630-4362-AA3F-1AACA7A7C62F}"/>
    <cellStyle name="Nota 4 2 2 2 2" xfId="1592" xr:uid="{30A4B02F-942D-44D1-8619-7D23C83F6894}"/>
    <cellStyle name="Nota 4 2 2 2 3" xfId="2080" xr:uid="{5375BFFA-2851-4342-B440-9027DA35F60B}"/>
    <cellStyle name="Nota 4 2 2 2 4" xfId="2496" xr:uid="{A4C0D815-6F05-440B-9596-BBD6946A0170}"/>
    <cellStyle name="Nota 4 2 2 2 5" xfId="2966" xr:uid="{B6F08A07-2B86-44C9-A44D-62D70DDFC61C}"/>
    <cellStyle name="Nota 4 2 2 2 6" xfId="3320" xr:uid="{BC330874-50A2-47EB-A78F-E0443DC887E7}"/>
    <cellStyle name="Nota 4 2 2 2 7" xfId="3794" xr:uid="{4252A1A2-F668-45F4-BAD5-C5AED4C380DC}"/>
    <cellStyle name="Nota 4 2 2 2 8" xfId="4252" xr:uid="{CCD0874C-3925-446F-BA35-64535019D82E}"/>
    <cellStyle name="Nota 4 2 2 2 9" xfId="4662" xr:uid="{BF99E7FA-B70F-47AD-A500-393FC194C7A3}"/>
    <cellStyle name="Nota 4 2 2 3" xfId="510" xr:uid="{00000000-0005-0000-0000-00004A010000}"/>
    <cellStyle name="Nota 4 2 2 3 10" xfId="5174" xr:uid="{9CD11F6E-50BD-4D21-B1F4-D133AAA017F0}"/>
    <cellStyle name="Nota 4 2 2 3 11" xfId="5437" xr:uid="{E6890673-8DFD-4D0E-A830-316AF5F486B6}"/>
    <cellStyle name="Nota 4 2 2 3 12" xfId="5906" xr:uid="{0F195E7A-45AB-4A3E-A67B-8084300E696E}"/>
    <cellStyle name="Nota 4 2 2 3 13" xfId="6262" xr:uid="{304E76EE-DBF2-4602-8E8A-9B6EB165590C}"/>
    <cellStyle name="Nota 4 2 2 3 14" xfId="1285" xr:uid="{AEB56D14-E9B4-4BC6-9603-E38BB5DA688B}"/>
    <cellStyle name="Nota 4 2 2 3 2" xfId="1748" xr:uid="{E32640C0-53A3-4050-8E22-F128052025B1}"/>
    <cellStyle name="Nota 4 2 2 3 3" xfId="2236" xr:uid="{812599DB-84ED-4DB0-86CC-6A435F04CEF8}"/>
    <cellStyle name="Nota 4 2 2 3 4" xfId="2652" xr:uid="{AB23D5CC-BE19-4BA0-B55F-F82DF04EC646}"/>
    <cellStyle name="Nota 4 2 2 3 5" xfId="3122" xr:uid="{04220CE2-1614-4F2A-B213-16855056F07E}"/>
    <cellStyle name="Nota 4 2 2 3 6" xfId="3476" xr:uid="{EF32A17C-E183-4810-85F7-1575F1B01486}"/>
    <cellStyle name="Nota 4 2 2 3 7" xfId="3950" xr:uid="{973257EB-B1D2-495C-A45E-209C3AD6B2A5}"/>
    <cellStyle name="Nota 4 2 2 3 8" xfId="4408" xr:uid="{680230B4-1070-4BDE-B38C-4D966C2CAD6B}"/>
    <cellStyle name="Nota 4 2 2 3 9" xfId="2804" xr:uid="{DD922BE4-F46D-4D8C-BB46-A9BB57C412D1}"/>
    <cellStyle name="Nota 4 2 2 4" xfId="974" xr:uid="{31FA95B8-E164-48CF-ADD5-4E89A2E320D6}"/>
    <cellStyle name="Nota 4 2 2 5" xfId="1435" xr:uid="{4F207E92-E7E6-400B-866B-09607C1E97FC}"/>
    <cellStyle name="Nota 4 2 2 6" xfId="860" xr:uid="{81DAE850-7400-4FE3-A4E2-0EDBE5323F39}"/>
    <cellStyle name="Nota 4 2 2 7" xfId="2850" xr:uid="{962A0ABF-62E8-44F2-A231-11C69426FFE9}"/>
    <cellStyle name="Nota 4 2 2 8" xfId="3637" xr:uid="{5B26FD12-AF85-41DC-960A-DCE614298C0C}"/>
    <cellStyle name="Nota 4 2 2 9" xfId="4095" xr:uid="{FD231A54-833B-483B-9BE7-FF09116BE372}"/>
    <cellStyle name="Nota 4 2 3" xfId="213" xr:uid="{00000000-0005-0000-0000-00004B010000}"/>
    <cellStyle name="Nota 4 2 3 10" xfId="4889" xr:uid="{2FE73AB8-7CD2-4D7D-B487-B44B75648904}"/>
    <cellStyle name="Nota 4 2 3 11" xfId="909" xr:uid="{E40B1785-F275-4DFF-98F9-2C03B0EDD64B}"/>
    <cellStyle name="Nota 4 2 3 12" xfId="5611" xr:uid="{D9A208B6-E756-47EA-BE31-CD22D13FE3E8}"/>
    <cellStyle name="Nota 4 2 3 13" xfId="707" xr:uid="{366E9148-0DAF-49A8-A19A-20D4171BEB36}"/>
    <cellStyle name="Nota 4 2 3 2" xfId="370" xr:uid="{00000000-0005-0000-0000-00004C010000}"/>
    <cellStyle name="Nota 4 2 3 2 10" xfId="5060" xr:uid="{881D1867-FB4D-4045-B0A7-FF0C7C0F0ACD}"/>
    <cellStyle name="Nota 4 2 3 2 11" xfId="5297" xr:uid="{0FB93367-D904-49C7-938B-7E764C3B8BE9}"/>
    <cellStyle name="Nota 4 2 3 2 12" xfId="5766" xr:uid="{9D565627-D118-4240-8662-2E3A3E5DFB40}"/>
    <cellStyle name="Nota 4 2 3 2 13" xfId="6122" xr:uid="{B8DBEFAE-CA68-4C78-BA82-9BE7D2D6C933}"/>
    <cellStyle name="Nota 4 2 3 2 14" xfId="1145" xr:uid="{102F003C-35CB-4E8B-B555-225B459592FB}"/>
    <cellStyle name="Nota 4 2 3 2 2" xfId="1608" xr:uid="{FA572AFF-5D06-4F94-A996-0DC420A57207}"/>
    <cellStyle name="Nota 4 2 3 2 3" xfId="2096" xr:uid="{85AA4B02-3EAC-4CC8-8E3A-F1FD246BD52D}"/>
    <cellStyle name="Nota 4 2 3 2 4" xfId="2512" xr:uid="{22347E20-5466-4F5B-8EF6-89F1D8C27C38}"/>
    <cellStyle name="Nota 4 2 3 2 5" xfId="2982" xr:uid="{F9D5A611-9366-4456-94AC-48AB114E3445}"/>
    <cellStyle name="Nota 4 2 3 2 6" xfId="3336" xr:uid="{82B02241-2941-4C44-8BB8-C64D8B357777}"/>
    <cellStyle name="Nota 4 2 3 2 7" xfId="3810" xr:uid="{D600EA5C-7E60-4992-9488-0477A96827CB}"/>
    <cellStyle name="Nota 4 2 3 2 8" xfId="4268" xr:uid="{534E981E-DC6C-4AAC-92A7-DD5409AD3DF9}"/>
    <cellStyle name="Nota 4 2 3 2 9" xfId="4603" xr:uid="{9F85B77E-DF61-4E66-AD6C-48F724CFFB9A}"/>
    <cellStyle name="Nota 4 2 3 3" xfId="526" xr:uid="{00000000-0005-0000-0000-00004D010000}"/>
    <cellStyle name="Nota 4 2 3 3 10" xfId="5187" xr:uid="{ADCA3130-A5BA-4D5B-AD5D-9D9A8696F4B5}"/>
    <cellStyle name="Nota 4 2 3 3 11" xfId="5453" xr:uid="{0E4758E9-8CB6-4B99-953B-BF9BFDD3F6F8}"/>
    <cellStyle name="Nota 4 2 3 3 12" xfId="5922" xr:uid="{F892D871-08D4-4FB6-8E12-D6EA6E0D7922}"/>
    <cellStyle name="Nota 4 2 3 3 13" xfId="6278" xr:uid="{35F0CA8C-C48F-47D5-A146-038982E75943}"/>
    <cellStyle name="Nota 4 2 3 3 14" xfId="1301" xr:uid="{24AFC059-4361-4211-9D87-5FAC73C95190}"/>
    <cellStyle name="Nota 4 2 3 3 2" xfId="1764" xr:uid="{E994DB51-4886-47EC-89E6-22CEA3EF1465}"/>
    <cellStyle name="Nota 4 2 3 3 3" xfId="2252" xr:uid="{C9108880-97EE-4836-BDFD-8559FEBA0DE4}"/>
    <cellStyle name="Nota 4 2 3 3 4" xfId="2668" xr:uid="{A88B24A3-BC54-4B84-9162-597615ABC59E}"/>
    <cellStyle name="Nota 4 2 3 3 5" xfId="3138" xr:uid="{FE2CACCC-C511-4CF8-8C37-DF49FAC49E22}"/>
    <cellStyle name="Nota 4 2 3 3 6" xfId="3492" xr:uid="{02DA877E-B305-4F6D-BB0E-EF30E6C769BD}"/>
    <cellStyle name="Nota 4 2 3 3 7" xfId="3966" xr:uid="{976CB4F1-7F3C-4FF6-A091-A031933D4E22}"/>
    <cellStyle name="Nota 4 2 3 3 8" xfId="4424" xr:uid="{228A287B-A065-42F6-AB75-823F69B2634D}"/>
    <cellStyle name="Nota 4 2 3 3 9" xfId="4760" xr:uid="{C5E5178E-D6A9-419F-A42D-0397930AAAA9}"/>
    <cellStyle name="Nota 4 2 3 4" xfId="990" xr:uid="{C48DBA2D-E1FA-4D39-BDAC-5C78AF00CA9D}"/>
    <cellStyle name="Nota 4 2 3 5" xfId="1451" xr:uid="{67C43579-B144-4976-8AB4-C47EE579E5E0}"/>
    <cellStyle name="Nota 4 2 3 6" xfId="848" xr:uid="{BFF83826-16EB-49E8-BEDD-0858607A5C6D}"/>
    <cellStyle name="Nota 4 2 3 7" xfId="901" xr:uid="{7AE29E08-DAD2-488E-99A2-14218CC464FB}"/>
    <cellStyle name="Nota 4 2 3 8" xfId="3653" xr:uid="{7A05C8A7-2742-4444-B17B-FBBF3801F57B}"/>
    <cellStyle name="Nota 4 2 3 9" xfId="4111" xr:uid="{D0D1F939-2B5E-48D9-8B82-2D89BF51C6C1}"/>
    <cellStyle name="Nota 4 2 4" xfId="229" xr:uid="{00000000-0005-0000-0000-00004E010000}"/>
    <cellStyle name="Nota 4 2 4 10" xfId="4681" xr:uid="{4100D635-431B-4129-B55B-5F57790AE774}"/>
    <cellStyle name="Nota 4 2 4 11" xfId="4697" xr:uid="{50FCA16E-EB58-4F68-A38E-FF206EC772E0}"/>
    <cellStyle name="Nota 4 2 4 12" xfId="5643" xr:uid="{05D0A267-7974-4123-8E53-0341532C0B62}"/>
    <cellStyle name="Nota 4 2 4 13" xfId="723" xr:uid="{D0F36384-FD89-4272-93E0-54229CA9D86F}"/>
    <cellStyle name="Nota 4 2 4 2" xfId="386" xr:uid="{00000000-0005-0000-0000-00004F010000}"/>
    <cellStyle name="Nota 4 2 4 2 10" xfId="5073" xr:uid="{B0F41AF1-E51E-4179-A2AF-F4254A3E4B7C}"/>
    <cellStyle name="Nota 4 2 4 2 11" xfId="5313" xr:uid="{D87FF361-2284-49B1-ACC0-6CF0F1BB6D93}"/>
    <cellStyle name="Nota 4 2 4 2 12" xfId="5782" xr:uid="{72F12627-454D-4071-A3D3-0DB0CCD7EE78}"/>
    <cellStyle name="Nota 4 2 4 2 13" xfId="6138" xr:uid="{01CA552D-34CC-409E-96C2-F85025BE4D07}"/>
    <cellStyle name="Nota 4 2 4 2 14" xfId="1161" xr:uid="{0E3EF806-9184-4818-B6C2-C51C50611171}"/>
    <cellStyle name="Nota 4 2 4 2 2" xfId="1624" xr:uid="{1143907D-9C7E-408A-A2D6-6DFA43177CD6}"/>
    <cellStyle name="Nota 4 2 4 2 3" xfId="2112" xr:uid="{9FCEA810-8B50-4CF2-968F-52364F5C6C41}"/>
    <cellStyle name="Nota 4 2 4 2 4" xfId="2528" xr:uid="{D6BD4E74-A886-4A8A-9CA1-7EDF0185BE53}"/>
    <cellStyle name="Nota 4 2 4 2 5" xfId="2998" xr:uid="{2F16DEA9-CC5E-4A67-93EC-EC36930D94CF}"/>
    <cellStyle name="Nota 4 2 4 2 6" xfId="3352" xr:uid="{8EEB0EA2-289B-4B97-AA0B-06CFCBE49E0B}"/>
    <cellStyle name="Nota 4 2 4 2 7" xfId="3826" xr:uid="{61175692-A2CB-4AE2-B292-D21C58CF6C14}"/>
    <cellStyle name="Nota 4 2 4 2 8" xfId="4284" xr:uid="{92E52D28-7507-4ED4-AA09-49645F0A5603}"/>
    <cellStyle name="Nota 4 2 4 2 9" xfId="2003" xr:uid="{114D4738-6B53-4A7E-9440-888701178245}"/>
    <cellStyle name="Nota 4 2 4 3" xfId="542" xr:uid="{00000000-0005-0000-0000-000050010000}"/>
    <cellStyle name="Nota 4 2 4 3 10" xfId="5200" xr:uid="{D3A86E17-8146-46DD-B569-F7F08073E4C1}"/>
    <cellStyle name="Nota 4 2 4 3 11" xfId="5469" xr:uid="{B77B2249-DDD5-4824-B58A-8341841D43FF}"/>
    <cellStyle name="Nota 4 2 4 3 12" xfId="5938" xr:uid="{4AD4C988-6395-4B7C-B2B0-4C2A181BDBB8}"/>
    <cellStyle name="Nota 4 2 4 3 13" xfId="6294" xr:uid="{4A44983B-360E-4A4E-9093-7F3A8F8AC656}"/>
    <cellStyle name="Nota 4 2 4 3 14" xfId="1317" xr:uid="{26BCD126-516C-4ED1-8993-BF3B4E346815}"/>
    <cellStyle name="Nota 4 2 4 3 2" xfId="1780" xr:uid="{36DFD373-EB70-49BE-9CE5-8415D0894B82}"/>
    <cellStyle name="Nota 4 2 4 3 3" xfId="2268" xr:uid="{110BDDA9-2054-4187-A73B-3409E421836C}"/>
    <cellStyle name="Nota 4 2 4 3 4" xfId="2684" xr:uid="{1D5E946F-5448-4BFB-B9FA-0D05457046E2}"/>
    <cellStyle name="Nota 4 2 4 3 5" xfId="3154" xr:uid="{AC3A3747-1A1C-4634-B021-B94623F7EEF1}"/>
    <cellStyle name="Nota 4 2 4 3 6" xfId="3508" xr:uid="{5F4B0FFA-77DB-47CB-AD4B-B7D8E3A15047}"/>
    <cellStyle name="Nota 4 2 4 3 7" xfId="3982" xr:uid="{CCBC53FA-66FD-446A-9AF7-348D9CE9DB13}"/>
    <cellStyle name="Nota 4 2 4 3 8" xfId="4440" xr:uid="{66266D47-E0D4-4636-A4F5-7503E76C5548}"/>
    <cellStyle name="Nota 4 2 4 3 9" xfId="4552" xr:uid="{697AF085-C73C-411D-B719-24D9729FDAB8}"/>
    <cellStyle name="Nota 4 2 4 4" xfId="1006" xr:uid="{6BE18434-B900-4A42-940A-8A0F5DAC4B72}"/>
    <cellStyle name="Nota 4 2 4 5" xfId="1467" xr:uid="{E851B8A0-4C8A-48DB-AA54-E4455C845769}"/>
    <cellStyle name="Nota 4 2 4 6" xfId="2371" xr:uid="{1999DAAC-C832-4D51-BFE6-EAB170BC3C49}"/>
    <cellStyle name="Nota 4 2 4 7" xfId="2848" xr:uid="{50335749-8620-4A1B-9F46-04C00C6A64C4}"/>
    <cellStyle name="Nota 4 2 4 8" xfId="3669" xr:uid="{27F3F203-4B88-439A-ADE7-0BE87779B99C}"/>
    <cellStyle name="Nota 4 2 4 9" xfId="4127" xr:uid="{57A201B2-6195-4DB7-82E2-BEA210A8D561}"/>
    <cellStyle name="Nota 4 2 5" xfId="245" xr:uid="{00000000-0005-0000-0000-000051010000}"/>
    <cellStyle name="Nota 4 2 5 10" xfId="4608" xr:uid="{1D3D6600-F129-41CC-92F6-F194A02C1600}"/>
    <cellStyle name="Nota 4 2 5 11" xfId="1901" xr:uid="{44FEEA7D-A0C2-4082-B4F8-FC8B2D71ADFC}"/>
    <cellStyle name="Nota 4 2 5 12" xfId="5595" xr:uid="{9C6FEFC6-A203-4747-969A-4AD953A4922F}"/>
    <cellStyle name="Nota 4 2 5 13" xfId="739" xr:uid="{C4E9E239-3FA0-498C-B9AF-F23986DE7D2E}"/>
    <cellStyle name="Nota 4 2 5 2" xfId="402" xr:uid="{00000000-0005-0000-0000-000052010000}"/>
    <cellStyle name="Nota 4 2 5 2 10" xfId="5086" xr:uid="{E587922B-167A-4DF5-942E-BB9082320A0D}"/>
    <cellStyle name="Nota 4 2 5 2 11" xfId="5329" xr:uid="{D4C103F5-AA65-4506-9C48-0D295C37153B}"/>
    <cellStyle name="Nota 4 2 5 2 12" xfId="5798" xr:uid="{4DFCC4CC-98D7-46B5-BB3C-50E71FF7213E}"/>
    <cellStyle name="Nota 4 2 5 2 13" xfId="6154" xr:uid="{61E9C15E-E2DA-4AC0-B043-831068158B0D}"/>
    <cellStyle name="Nota 4 2 5 2 14" xfId="1177" xr:uid="{B47B9A69-35B5-4368-9D11-1194E63C6208}"/>
    <cellStyle name="Nota 4 2 5 2 2" xfId="1640" xr:uid="{0778F533-8D21-4E5A-BBF3-5D92D8AACE5C}"/>
    <cellStyle name="Nota 4 2 5 2 3" xfId="2128" xr:uid="{CF00A681-32DD-432B-9769-6501D54116E4}"/>
    <cellStyle name="Nota 4 2 5 2 4" xfId="2544" xr:uid="{B2493082-D01A-473A-888B-6055ACF0F213}"/>
    <cellStyle name="Nota 4 2 5 2 5" xfId="3014" xr:uid="{3EA1D404-14AC-43E7-A01E-076DBA2CBABF}"/>
    <cellStyle name="Nota 4 2 5 2 6" xfId="3368" xr:uid="{F14095A2-5626-42B9-9723-A54446B3BCB9}"/>
    <cellStyle name="Nota 4 2 5 2 7" xfId="3842" xr:uid="{87BD29A5-3FB5-454D-B2E2-33887B567A67}"/>
    <cellStyle name="Nota 4 2 5 2 8" xfId="4300" xr:uid="{DAC732F2-1D48-4BA1-B0E3-84580F132CBD}"/>
    <cellStyle name="Nota 4 2 5 2 9" xfId="2886" xr:uid="{A3579722-0004-4EAC-ABF6-76934E15970D}"/>
    <cellStyle name="Nota 4 2 5 3" xfId="558" xr:uid="{00000000-0005-0000-0000-000053010000}"/>
    <cellStyle name="Nota 4 2 5 3 10" xfId="5213" xr:uid="{8FF6FCCC-80F2-491A-AEC8-B4F0768A4236}"/>
    <cellStyle name="Nota 4 2 5 3 11" xfId="5485" xr:uid="{1FAB78D5-E08B-450E-8506-3CB3FEE3E241}"/>
    <cellStyle name="Nota 4 2 5 3 12" xfId="5954" xr:uid="{113F80F9-D93A-42CB-996E-E6CD4012CD6A}"/>
    <cellStyle name="Nota 4 2 5 3 13" xfId="6310" xr:uid="{DB8095CD-AA3A-42B7-9674-5AE506576279}"/>
    <cellStyle name="Nota 4 2 5 3 14" xfId="1333" xr:uid="{74345FE0-56DB-4794-B274-FFA31544FE87}"/>
    <cellStyle name="Nota 4 2 5 3 2" xfId="1796" xr:uid="{1C7D7F52-E642-4B60-A87E-D8C10708EDB0}"/>
    <cellStyle name="Nota 4 2 5 3 3" xfId="2284" xr:uid="{3ECE634A-B851-493E-8608-3B22320BD06B}"/>
    <cellStyle name="Nota 4 2 5 3 4" xfId="2700" xr:uid="{E3F0E410-1CA0-4491-88AA-F08AF679AD34}"/>
    <cellStyle name="Nota 4 2 5 3 5" xfId="3170" xr:uid="{1CAB830E-F514-4E85-AFC2-19D62FA9AF5D}"/>
    <cellStyle name="Nota 4 2 5 3 6" xfId="3524" xr:uid="{8DA568DA-315F-491B-A6AF-362112382194}"/>
    <cellStyle name="Nota 4 2 5 3 7" xfId="3998" xr:uid="{BB14B332-C761-4278-BEAF-4B0EFAF5E330}"/>
    <cellStyle name="Nota 4 2 5 3 8" xfId="4456" xr:uid="{289672EB-F088-40CD-BF74-12E2C01BB784}"/>
    <cellStyle name="Nota 4 2 5 3 9" xfId="4887" xr:uid="{BA0302EF-8970-4540-B354-38E88D3776A6}"/>
    <cellStyle name="Nota 4 2 5 4" xfId="1022" xr:uid="{0B13AECB-F53C-4A48-B94C-FAB2A2AE3A99}"/>
    <cellStyle name="Nota 4 2 5 5" xfId="1483" xr:uid="{763E3CF2-6423-4FC6-838B-8CAE1EAC5EF9}"/>
    <cellStyle name="Nota 4 2 5 6" xfId="2387" xr:uid="{53CC2D6F-918D-4F01-883B-95B83DFA7922}"/>
    <cellStyle name="Nota 4 2 5 7" xfId="954" xr:uid="{D787B400-E96E-4E4D-9814-876BA7B87F00}"/>
    <cellStyle name="Nota 4 2 5 8" xfId="3685" xr:uid="{1533C4ED-7431-4D1C-98BB-4241B2080D16}"/>
    <cellStyle name="Nota 4 2 5 9" xfId="4143" xr:uid="{D726F3EF-4FD4-4264-9276-5E85EB6B06D1}"/>
    <cellStyle name="Nota 4 2 6" xfId="261" xr:uid="{00000000-0005-0000-0000-000054010000}"/>
    <cellStyle name="Nota 4 2 6 10" xfId="4797" xr:uid="{74D99F0F-B6BB-4442-A3AF-32734B461BC2}"/>
    <cellStyle name="Nota 4 2 6 11" xfId="4712" xr:uid="{74726AB3-9153-495E-B1AD-F47DF1539C2D}"/>
    <cellStyle name="Nota 4 2 6 12" xfId="5579" xr:uid="{B7075BEA-3CAA-427D-B56A-BC712D9DDC7E}"/>
    <cellStyle name="Nota 4 2 6 13" xfId="755" xr:uid="{178F0C06-9AF5-44BA-A0F1-6AB118C0470E}"/>
    <cellStyle name="Nota 4 2 6 2" xfId="418" xr:uid="{00000000-0005-0000-0000-000055010000}"/>
    <cellStyle name="Nota 4 2 6 2 10" xfId="5099" xr:uid="{3D3340BC-A206-4420-A28B-BFEE1940CD4B}"/>
    <cellStyle name="Nota 4 2 6 2 11" xfId="5345" xr:uid="{CE9EBCF0-BD40-49ED-97B2-EC64B21D3762}"/>
    <cellStyle name="Nota 4 2 6 2 12" xfId="5814" xr:uid="{A545D023-3145-489A-97F2-6A627229CB5E}"/>
    <cellStyle name="Nota 4 2 6 2 13" xfId="6170" xr:uid="{1010F693-7787-4057-B88F-FA1D508AF04C}"/>
    <cellStyle name="Nota 4 2 6 2 14" xfId="1193" xr:uid="{1392AA8C-AD66-47AC-9EE3-8E27AA314207}"/>
    <cellStyle name="Nota 4 2 6 2 2" xfId="1656" xr:uid="{2ABFE76B-32CE-4213-8A30-FDA8295C27CA}"/>
    <cellStyle name="Nota 4 2 6 2 3" xfId="2144" xr:uid="{8D1F1751-DF01-451F-A8B9-C5848A11805D}"/>
    <cellStyle name="Nota 4 2 6 2 4" xfId="2560" xr:uid="{03517040-48D0-45B1-8B0F-85B188255D47}"/>
    <cellStyle name="Nota 4 2 6 2 5" xfId="3030" xr:uid="{2C895CD6-9371-4C86-8075-F2AB46A46309}"/>
    <cellStyle name="Nota 4 2 6 2 6" xfId="3384" xr:uid="{B8C0ED52-DCEB-42F5-95E0-5820A3A8F2D1}"/>
    <cellStyle name="Nota 4 2 6 2 7" xfId="3858" xr:uid="{529DABAA-2A1F-4647-9CDC-095E007BBD3A}"/>
    <cellStyle name="Nota 4 2 6 2 8" xfId="4316" xr:uid="{3BA68DC4-0575-4612-9075-B96BA7587E47}"/>
    <cellStyle name="Nota 4 2 6 2 9" xfId="2815" xr:uid="{DD32502F-E3DB-4C39-B50C-0481BA2FE2C4}"/>
    <cellStyle name="Nota 4 2 6 3" xfId="574" xr:uid="{00000000-0005-0000-0000-000056010000}"/>
    <cellStyle name="Nota 4 2 6 3 10" xfId="5226" xr:uid="{21D130F3-9C1A-43DC-9D0B-6E9665611505}"/>
    <cellStyle name="Nota 4 2 6 3 11" xfId="5501" xr:uid="{FBCEE3C1-2046-45B9-A447-B3E5C4B70AB7}"/>
    <cellStyle name="Nota 4 2 6 3 12" xfId="5970" xr:uid="{7DC2CF3E-9E97-47E6-8EF6-8F678D9AB317}"/>
    <cellStyle name="Nota 4 2 6 3 13" xfId="6326" xr:uid="{7F865210-704E-49A0-92A0-AD9B6E0086C4}"/>
    <cellStyle name="Nota 4 2 6 3 14" xfId="1349" xr:uid="{49B038B8-B500-492E-8705-3E291A51DBEF}"/>
    <cellStyle name="Nota 4 2 6 3 2" xfId="1812" xr:uid="{A240C30B-C419-4547-80C4-BF111EE79A84}"/>
    <cellStyle name="Nota 4 2 6 3 3" xfId="2300" xr:uid="{D4609D1B-28E4-4CFA-BB35-FA9E075EA081}"/>
    <cellStyle name="Nota 4 2 6 3 4" xfId="2716" xr:uid="{6D3F4A97-5663-41AA-B496-CEDA35D2A0A5}"/>
    <cellStyle name="Nota 4 2 6 3 5" xfId="3186" xr:uid="{F32FBF60-E92B-42D2-B40B-50D63E74BB99}"/>
    <cellStyle name="Nota 4 2 6 3 6" xfId="3540" xr:uid="{5A2BD1B6-1CDF-49C7-BF47-8962CF8DE1CA}"/>
    <cellStyle name="Nota 4 2 6 3 7" xfId="4014" xr:uid="{B801A7B8-285B-49D3-AA9B-1BC2230A245E}"/>
    <cellStyle name="Nota 4 2 6 3 8" xfId="4472" xr:uid="{9898D698-A353-464C-B664-6A9C4E03BA6D}"/>
    <cellStyle name="Nota 4 2 6 3 9" xfId="4679" xr:uid="{E9866700-36C4-4D7E-B6ED-C66E7C312F42}"/>
    <cellStyle name="Nota 4 2 6 4" xfId="1038" xr:uid="{3C44BFEF-A4B8-4307-BE8B-7C4D4AE110EA}"/>
    <cellStyle name="Nota 4 2 6 5" xfId="1499" xr:uid="{6655CDD7-E375-44E6-A43D-9ED2218BC83E}"/>
    <cellStyle name="Nota 4 2 6 6" xfId="2403" xr:uid="{ADE4E331-0B23-4590-9EEE-5D0C16AEED14}"/>
    <cellStyle name="Nota 4 2 6 7" xfId="891" xr:uid="{DEA4AAE4-FE17-4AF3-A2BF-35A2C8E95FB9}"/>
    <cellStyle name="Nota 4 2 6 8" xfId="3701" xr:uid="{AC2E8B30-301A-4744-BD2C-3B0C64C4885C}"/>
    <cellStyle name="Nota 4 2 6 9" xfId="4159" xr:uid="{7C1F5791-4BE0-425F-B3EF-75D9A348829B}"/>
    <cellStyle name="Nota 4 2 7" xfId="277" xr:uid="{00000000-0005-0000-0000-000057010000}"/>
    <cellStyle name="Nota 4 2 7 10" xfId="4741" xr:uid="{9F5D3505-16D0-4AC7-88AF-CC5C7ED32FE8}"/>
    <cellStyle name="Nota 4 2 7 11" xfId="2875" xr:uid="{C8F6BA22-83A1-4A95-80BC-B54868465561}"/>
    <cellStyle name="Nota 4 2 7 12" xfId="5563" xr:uid="{85E94018-F064-4580-987C-14FA6A2A3D55}"/>
    <cellStyle name="Nota 4 2 7 13" xfId="771" xr:uid="{C33CF507-7B46-45A1-967F-15841A344701}"/>
    <cellStyle name="Nota 4 2 7 2" xfId="434" xr:uid="{00000000-0005-0000-0000-000058010000}"/>
    <cellStyle name="Nota 4 2 7 2 10" xfId="5112" xr:uid="{FE5F02CC-4B14-4D0F-9CA4-4BB362584077}"/>
    <cellStyle name="Nota 4 2 7 2 11" xfId="5361" xr:uid="{AA0B47B5-81CF-412B-B244-59EAB3C76086}"/>
    <cellStyle name="Nota 4 2 7 2 12" xfId="5830" xr:uid="{5B0A9F54-B15C-4344-9088-E150D066D169}"/>
    <cellStyle name="Nota 4 2 7 2 13" xfId="6186" xr:uid="{51BCD171-D8EF-41D1-9E1A-4A791C1738AB}"/>
    <cellStyle name="Nota 4 2 7 2 14" xfId="1209" xr:uid="{120824F3-42D3-48EA-8B72-6F4B5F039827}"/>
    <cellStyle name="Nota 4 2 7 2 2" xfId="1672" xr:uid="{1EBCE0AB-4301-4008-9610-2C7D08AD2BF6}"/>
    <cellStyle name="Nota 4 2 7 2 3" xfId="2160" xr:uid="{4960B55D-2208-4113-A8C0-EC288E16E60C}"/>
    <cellStyle name="Nota 4 2 7 2 4" xfId="2576" xr:uid="{0BA76F50-71A9-454A-9597-9D8C532F4F53}"/>
    <cellStyle name="Nota 4 2 7 2 5" xfId="3046" xr:uid="{8178B40C-5304-43B5-B0C9-B198DD05F6EF}"/>
    <cellStyle name="Nota 4 2 7 2 6" xfId="3400" xr:uid="{8620C66B-783E-4FD0-AD85-1CC3435CFC85}"/>
    <cellStyle name="Nota 4 2 7 2 7" xfId="3874" xr:uid="{0C6D0E26-A873-402D-B4E1-A3FC02812850}"/>
    <cellStyle name="Nota 4 2 7 2 8" xfId="4332" xr:uid="{A20A518A-8E25-4641-999D-1AD303231C70}"/>
    <cellStyle name="Nota 4 2 7 2 9" xfId="2801" xr:uid="{4F9DD29A-AA0C-4384-8E43-AAE4F04B1AEC}"/>
    <cellStyle name="Nota 4 2 7 3" xfId="590" xr:uid="{00000000-0005-0000-0000-000059010000}"/>
    <cellStyle name="Nota 4 2 7 3 10" xfId="5239" xr:uid="{1D825F89-B94A-493A-B54E-D09A25ABB3A8}"/>
    <cellStyle name="Nota 4 2 7 3 11" xfId="5517" xr:uid="{79B98784-4220-434D-B497-2F9AA5AA1551}"/>
    <cellStyle name="Nota 4 2 7 3 12" xfId="5986" xr:uid="{0BB149D9-67AD-4AAA-B5DC-ED385C7CC167}"/>
    <cellStyle name="Nota 4 2 7 3 13" xfId="6342" xr:uid="{1A1FC061-B68B-4D38-9A78-B063EA7964AD}"/>
    <cellStyle name="Nota 4 2 7 3 14" xfId="1365" xr:uid="{5B15300A-AB4F-451B-9F0B-F59FF247AB74}"/>
    <cellStyle name="Nota 4 2 7 3 2" xfId="1828" xr:uid="{7B1CAB00-A753-437E-8901-BAF9B39572DC}"/>
    <cellStyle name="Nota 4 2 7 3 3" xfId="2316" xr:uid="{F3215125-57B3-44D1-A7E7-0492B05B4122}"/>
    <cellStyle name="Nota 4 2 7 3 4" xfId="2732" xr:uid="{060B976D-6799-41D0-8027-5BAF57DCEDC0}"/>
    <cellStyle name="Nota 4 2 7 3 5" xfId="3202" xr:uid="{F0AD4E8F-39D0-4348-A223-446D7B856FD7}"/>
    <cellStyle name="Nota 4 2 7 3 6" xfId="3556" xr:uid="{4A05C80B-880D-4497-878F-484AD4AFF830}"/>
    <cellStyle name="Nota 4 2 7 3 7" xfId="4030" xr:uid="{69CCAF22-333E-424B-80F5-5016E16E6FA7}"/>
    <cellStyle name="Nota 4 2 7 3 8" xfId="4488" xr:uid="{BFEC6038-5DD7-429C-BD6B-05D10CA5A91E}"/>
    <cellStyle name="Nota 4 2 7 3 9" xfId="2808" xr:uid="{542E5302-149D-4E12-9136-672C1DC694EA}"/>
    <cellStyle name="Nota 4 2 7 4" xfId="1054" xr:uid="{6A723F17-B426-4908-94BF-A3EAB250BA57}"/>
    <cellStyle name="Nota 4 2 7 5" xfId="1515" xr:uid="{6823B627-8DCD-4751-8238-2574120052F6}"/>
    <cellStyle name="Nota 4 2 7 6" xfId="2419" xr:uid="{1DA00AA1-53D2-4E49-AD63-B51255F86AE6}"/>
    <cellStyle name="Nota 4 2 7 7" xfId="885" xr:uid="{BC4F3B6B-CC95-43AB-91D3-17F67B653004}"/>
    <cellStyle name="Nota 4 2 7 8" xfId="3717" xr:uid="{0A8A1CB1-5A46-4092-9F27-44C8007106E8}"/>
    <cellStyle name="Nota 4 2 7 9" xfId="4175" xr:uid="{2857E325-B8DD-4FC9-B677-87869518D47C}"/>
    <cellStyle name="Nota 4 2 8" xfId="293" xr:uid="{00000000-0005-0000-0000-00005A010000}"/>
    <cellStyle name="Nota 4 2 8 10" xfId="3733" xr:uid="{D1E141A1-3869-42A6-9526-C92796664CA7}"/>
    <cellStyle name="Nota 4 2 8 11" xfId="4191" xr:uid="{527ECC2F-8236-40EA-B9F7-92A65935C73F}"/>
    <cellStyle name="Nota 4 2 8 12" xfId="4544" xr:uid="{8AF59986-B1A0-485B-9142-9A1E0E9B2FED}"/>
    <cellStyle name="Nota 4 2 8 13" xfId="4987" xr:uid="{6E7B4663-6B0E-43F6-9D7D-AA276265F0B6}"/>
    <cellStyle name="Nota 4 2 8 14" xfId="6046" xr:uid="{BBE0473A-C090-4528-BCF3-6B255086D6C6}"/>
    <cellStyle name="Nota 4 2 8 15" xfId="787" xr:uid="{DB38E906-8E37-4B7E-91C7-D858264071D9}"/>
    <cellStyle name="Nota 4 2 8 2" xfId="450" xr:uid="{00000000-0005-0000-0000-00005B010000}"/>
    <cellStyle name="Nota 4 2 8 2 10" xfId="5125" xr:uid="{1CAF3B80-6154-4CA7-8972-153901C509C2}"/>
    <cellStyle name="Nota 4 2 8 2 11" xfId="5377" xr:uid="{E567318C-5B77-45C5-95D5-3A05F1BF5598}"/>
    <cellStyle name="Nota 4 2 8 2 12" xfId="5846" xr:uid="{DBE408E1-997E-4F20-852E-A0ECA08E99DC}"/>
    <cellStyle name="Nota 4 2 8 2 13" xfId="6202" xr:uid="{FEA55C41-65B1-431D-B44A-D873E2A5D0FC}"/>
    <cellStyle name="Nota 4 2 8 2 14" xfId="1225" xr:uid="{6E14993B-8A11-4103-98B8-BEE3686BC3CD}"/>
    <cellStyle name="Nota 4 2 8 2 2" xfId="1688" xr:uid="{026520E0-2926-47C0-8F87-C85C6841B0DE}"/>
    <cellStyle name="Nota 4 2 8 2 3" xfId="2176" xr:uid="{2B040F82-FD3B-4B63-A3D4-8DE6A41ACF6C}"/>
    <cellStyle name="Nota 4 2 8 2 4" xfId="2592" xr:uid="{873B4270-39A5-444E-B729-05C63C12AD4B}"/>
    <cellStyle name="Nota 4 2 8 2 5" xfId="3062" xr:uid="{86E0A071-EC89-4896-975C-3BC50B1803B7}"/>
    <cellStyle name="Nota 4 2 8 2 6" xfId="3416" xr:uid="{DC0AFC34-2E5B-4F58-99A7-2119A37F4A44}"/>
    <cellStyle name="Nota 4 2 8 2 7" xfId="3890" xr:uid="{0C659295-2FDD-4111-8E26-FB35EA832CFC}"/>
    <cellStyle name="Nota 4 2 8 2 8" xfId="4348" xr:uid="{B6D66E34-039A-4EEA-B33A-5FE9D257F14B}"/>
    <cellStyle name="Nota 4 2 8 2 9" xfId="4901" xr:uid="{8DDE1E0E-88D2-498E-81ED-62317FDB467E}"/>
    <cellStyle name="Nota 4 2 8 3" xfId="606" xr:uid="{00000000-0005-0000-0000-00005C010000}"/>
    <cellStyle name="Nota 4 2 8 3 10" xfId="5252" xr:uid="{5D98AF4A-7312-4443-9592-C01D6B799DC1}"/>
    <cellStyle name="Nota 4 2 8 3 11" xfId="5533" xr:uid="{D7AFDD88-5F49-4804-862C-DEA36CCDAB64}"/>
    <cellStyle name="Nota 4 2 8 3 12" xfId="6002" xr:uid="{B34DF03B-042E-4F74-8426-5403B814EF82}"/>
    <cellStyle name="Nota 4 2 8 3 13" xfId="6358" xr:uid="{5DF7E0C9-3C02-4D8F-B0DB-3F2086D84F0C}"/>
    <cellStyle name="Nota 4 2 8 3 14" xfId="1381" xr:uid="{A82AB9BD-1C72-410E-82C6-A165EF391B27}"/>
    <cellStyle name="Nota 4 2 8 3 2" xfId="1844" xr:uid="{15DB2F5A-D820-4AB9-9675-3FE4E7CE3A49}"/>
    <cellStyle name="Nota 4 2 8 3 3" xfId="2332" xr:uid="{24EF9D0F-E291-4FBB-9301-3DE32F0745D5}"/>
    <cellStyle name="Nota 4 2 8 3 4" xfId="2748" xr:uid="{EF121262-46AE-41C2-872A-EDBC75E6CC9A}"/>
    <cellStyle name="Nota 4 2 8 3 5" xfId="3218" xr:uid="{17C6618C-259C-4D74-A810-3DB49DB19A1E}"/>
    <cellStyle name="Nota 4 2 8 3 6" xfId="3572" xr:uid="{A659F1A9-7C48-441B-9078-C50BEE58F13B}"/>
    <cellStyle name="Nota 4 2 8 3 7" xfId="4046" xr:uid="{10F0E545-172B-471E-A269-E9F0D328D6F5}"/>
    <cellStyle name="Nota 4 2 8 3 8" xfId="4504" xr:uid="{A7680C8F-0E73-46DD-B8B8-0ED2F4F33B57}"/>
    <cellStyle name="Nota 4 2 8 3 9" xfId="3612" xr:uid="{C5728BB5-B50A-461C-86E2-B9F7D9634BAC}"/>
    <cellStyle name="Nota 4 2 8 4" xfId="1069" xr:uid="{400EBE68-092A-45A0-9151-868E27124336}"/>
    <cellStyle name="Nota 4 2 8 5" xfId="1531" xr:uid="{EDA0C939-0DD2-48E8-BFE4-1949032D1CBF}"/>
    <cellStyle name="Nota 4 2 8 6" xfId="2019" xr:uid="{641A7750-4ED0-4259-A7A4-E23C1361FAA4}"/>
    <cellStyle name="Nota 4 2 8 7" xfId="2435" xr:uid="{05D0ECFF-0554-42DE-B15A-CE626DCB1E4C}"/>
    <cellStyle name="Nota 4 2 8 8" xfId="2905" xr:uid="{EFD8065B-93CC-4087-86A1-0823C751386C}"/>
    <cellStyle name="Nota 4 2 8 9" xfId="3259" xr:uid="{08F0BAB5-B2E2-44BC-946F-D7CE02D4D30C}"/>
    <cellStyle name="Nota 4 2 9" xfId="305" xr:uid="{00000000-0005-0000-0000-00005D010000}"/>
    <cellStyle name="Nota 4 2 9 10" xfId="4203" xr:uid="{EEB76B6D-B239-4134-AAB9-808B71146DA5}"/>
    <cellStyle name="Nota 4 2 9 11" xfId="4895" xr:uid="{EA0B8F43-3E0C-4AF3-939D-6B5124A7A52A}"/>
    <cellStyle name="Nota 4 2 9 12" xfId="4970" xr:uid="{A59C024C-8547-4953-83C8-323B197E05CC}"/>
    <cellStyle name="Nota 4 2 9 13" xfId="6058" xr:uid="{B2CFF41D-AD45-4EC8-8891-AFE80E5BB4B5}"/>
    <cellStyle name="Nota 4 2 9 14" xfId="799" xr:uid="{FA9C6B43-A5E6-4ECB-933A-CA5611DCDBBE}"/>
    <cellStyle name="Nota 4 2 9 2" xfId="462" xr:uid="{00000000-0005-0000-0000-00005E010000}"/>
    <cellStyle name="Nota 4 2 9 2 10" xfId="5135" xr:uid="{88D1D0A1-D174-4343-AFFB-BBDD9C6F12DE}"/>
    <cellStyle name="Nota 4 2 9 2 11" xfId="5389" xr:uid="{12571306-C734-41F9-A8A5-59ED0C63AEDA}"/>
    <cellStyle name="Nota 4 2 9 2 12" xfId="5858" xr:uid="{000C62FE-FD9D-406C-B236-E638CC175040}"/>
    <cellStyle name="Nota 4 2 9 2 13" xfId="6214" xr:uid="{B577F800-F729-425A-B873-8E3310C031EC}"/>
    <cellStyle name="Nota 4 2 9 2 14" xfId="1237" xr:uid="{8725B928-4D32-46D3-81A4-83E405A1B403}"/>
    <cellStyle name="Nota 4 2 9 2 2" xfId="1700" xr:uid="{05C55B9E-CCC5-4378-966F-AD9506407A24}"/>
    <cellStyle name="Nota 4 2 9 2 3" xfId="2188" xr:uid="{9FEDEF05-76C6-4A2C-A12D-B07119E1914F}"/>
    <cellStyle name="Nota 4 2 9 2 4" xfId="2604" xr:uid="{B302B3A4-D187-4EE1-9F5E-1F57D72B1E32}"/>
    <cellStyle name="Nota 4 2 9 2 5" xfId="3074" xr:uid="{6A5F1F12-9787-4D2B-81A4-C35211050C1E}"/>
    <cellStyle name="Nota 4 2 9 2 6" xfId="3428" xr:uid="{EC3EEBB9-7819-487F-84FB-89C553B42D56}"/>
    <cellStyle name="Nota 4 2 9 2 7" xfId="3902" xr:uid="{13CB550D-6264-4BD7-9637-FCE62BBEB69C}"/>
    <cellStyle name="Nota 4 2 9 2 8" xfId="4360" xr:uid="{D45AABF6-E46F-44C8-B3F2-7DCBCF1F8D2C}"/>
    <cellStyle name="Nota 4 2 9 2 9" xfId="4844" xr:uid="{355A4A26-27E3-48DC-84BB-68C4E6D3567A}"/>
    <cellStyle name="Nota 4 2 9 3" xfId="618" xr:uid="{00000000-0005-0000-0000-00005F010000}"/>
    <cellStyle name="Nota 4 2 9 3 10" xfId="5262" xr:uid="{5061043F-2908-4DD6-8DDC-4A84E78428AB}"/>
    <cellStyle name="Nota 4 2 9 3 11" xfId="5545" xr:uid="{41469F11-054F-406E-8AAF-CCA308C04285}"/>
    <cellStyle name="Nota 4 2 9 3 12" xfId="6014" xr:uid="{E9444511-69E4-4731-80EA-16168F1FB9D9}"/>
    <cellStyle name="Nota 4 2 9 3 13" xfId="6370" xr:uid="{049C6015-5F13-4D36-8414-9E9DB69E2560}"/>
    <cellStyle name="Nota 4 2 9 3 14" xfId="1393" xr:uid="{4D3B2725-F4DF-4A5C-9C13-70985305C837}"/>
    <cellStyle name="Nota 4 2 9 3 2" xfId="1856" xr:uid="{17477740-6371-41CC-89D8-512702BB60F7}"/>
    <cellStyle name="Nota 4 2 9 3 3" xfId="2344" xr:uid="{7381A0DF-703E-4A84-BF87-386E29BE93CB}"/>
    <cellStyle name="Nota 4 2 9 3 4" xfId="2760" xr:uid="{1A70E170-D3C4-48C2-8D69-FAED9584D944}"/>
    <cellStyle name="Nota 4 2 9 3 5" xfId="3230" xr:uid="{6B703193-F50F-4DD2-8CAE-71DB15EE4614}"/>
    <cellStyle name="Nota 4 2 9 3 6" xfId="3584" xr:uid="{C7AB73F3-6CB3-46D6-A078-99368E026EE4}"/>
    <cellStyle name="Nota 4 2 9 3 7" xfId="4058" xr:uid="{70B3603E-51DA-4C70-A815-86BD874D9E98}"/>
    <cellStyle name="Nota 4 2 9 3 8" xfId="4516" xr:uid="{5B2C9B7F-C042-483A-AC3D-E52D5951494D}"/>
    <cellStyle name="Nota 4 2 9 3 9" xfId="4945" xr:uid="{69338C3A-78A9-4BBC-97A9-63713209662C}"/>
    <cellStyle name="Nota 4 2 9 4" xfId="1543" xr:uid="{C254C9D4-8C00-443D-8E06-80B87AE0F110}"/>
    <cellStyle name="Nota 4 2 9 5" xfId="2031" xr:uid="{21AB194A-D5A0-4ABE-9FB7-AE70E64A7E6C}"/>
    <cellStyle name="Nota 4 2 9 6" xfId="2447" xr:uid="{8F234AEB-0CC6-40CD-89B3-D9864FBF3BA7}"/>
    <cellStyle name="Nota 4 2 9 7" xfId="2917" xr:uid="{0B9C176C-F82B-4D73-A9FC-9C02B9A5B432}"/>
    <cellStyle name="Nota 4 2 9 8" xfId="3271" xr:uid="{18E9E08E-6B2B-4FE6-9B3F-DBFD742A96BE}"/>
    <cellStyle name="Nota 4 2 9 9" xfId="3745" xr:uid="{09B93DD5-2C04-4609-8CA7-9501CBBE250B}"/>
    <cellStyle name="Nota 4 3" xfId="168" xr:uid="{00000000-0005-0000-0000-000060010000}"/>
    <cellStyle name="Nota 4 3 10" xfId="308" xr:uid="{00000000-0005-0000-0000-000061010000}"/>
    <cellStyle name="Nota 4 3 10 10" xfId="3748" xr:uid="{97AF4082-1D4D-4D98-A0EB-E53A999C2C3F}"/>
    <cellStyle name="Nota 4 3 10 11" xfId="4206" xr:uid="{1111A82E-9035-4B2E-8671-2E9F97DB89A6}"/>
    <cellStyle name="Nota 4 3 10 12" xfId="4881" xr:uid="{90FC78E6-D60C-4AF1-867F-1B430C788920}"/>
    <cellStyle name="Nota 4 3 10 13" xfId="4849" xr:uid="{10A24F14-7358-48D7-B2BF-F8076CC26DE3}"/>
    <cellStyle name="Nota 4 3 10 14" xfId="5705" xr:uid="{05055A5B-C0A5-4E95-9B02-D2B0D03FA82B}"/>
    <cellStyle name="Nota 4 3 10 15" xfId="6061" xr:uid="{169E0DE8-E9A2-4C7F-BB5E-A086E7805125}"/>
    <cellStyle name="Nota 4 3 10 16" xfId="802" xr:uid="{0652D9B4-EB74-47FA-964F-E9C143C93B31}"/>
    <cellStyle name="Nota 4 3 10 2" xfId="465" xr:uid="{00000000-0005-0000-0000-000062010000}"/>
    <cellStyle name="Nota 4 3 10 2 10" xfId="5138" xr:uid="{C7F4B414-B6FB-4194-A57C-C7C041ADB6E1}"/>
    <cellStyle name="Nota 4 3 10 2 11" xfId="5392" xr:uid="{98473A08-F4C4-4271-B737-661176A2088A}"/>
    <cellStyle name="Nota 4 3 10 2 12" xfId="5861" xr:uid="{82DEB199-A4BA-4A0B-BA26-EDDF8CB48A27}"/>
    <cellStyle name="Nota 4 3 10 2 13" xfId="6217" xr:uid="{2E52C8BC-C21A-4105-8416-300A0C68717B}"/>
    <cellStyle name="Nota 4 3 10 2 14" xfId="1240" xr:uid="{CB18FFDF-DDE0-4854-BA64-88E134BE5285}"/>
    <cellStyle name="Nota 4 3 10 2 2" xfId="1703" xr:uid="{86274524-36F4-4D6D-86CE-41A2A92AD970}"/>
    <cellStyle name="Nota 4 3 10 2 3" xfId="2191" xr:uid="{1F3ADFC3-5DEC-48F2-8D52-441CDF55A013}"/>
    <cellStyle name="Nota 4 3 10 2 4" xfId="2607" xr:uid="{801567AD-ABD2-4725-AFC5-1B518DFF9A24}"/>
    <cellStyle name="Nota 4 3 10 2 5" xfId="3077" xr:uid="{8BB4D2DC-9CAB-415D-8E00-A371BC767634}"/>
    <cellStyle name="Nota 4 3 10 2 6" xfId="3431" xr:uid="{3CDE38A9-2414-4D00-B3BA-F463D4EA452C}"/>
    <cellStyle name="Nota 4 3 10 2 7" xfId="3905" xr:uid="{38EA41BA-7467-414C-89EA-039DC960E6D8}"/>
    <cellStyle name="Nota 4 3 10 2 8" xfId="4363" xr:uid="{2CCB3A70-8C5C-4328-B50E-748FA545D3CA}"/>
    <cellStyle name="Nota 4 3 10 2 9" xfId="4829" xr:uid="{CFF8D3E2-6EAC-4E19-8045-EA17FD3A6F20}"/>
    <cellStyle name="Nota 4 3 10 3" xfId="621" xr:uid="{00000000-0005-0000-0000-000063010000}"/>
    <cellStyle name="Nota 4 3 10 3 10" xfId="5265" xr:uid="{34A39926-4473-4243-B808-9C5E40C92445}"/>
    <cellStyle name="Nota 4 3 10 3 11" xfId="5548" xr:uid="{E53E962D-EEE7-436C-AA29-B64B1FD45908}"/>
    <cellStyle name="Nota 4 3 10 3 12" xfId="6017" xr:uid="{335884DF-FCD1-4D19-B646-80584EC27D7F}"/>
    <cellStyle name="Nota 4 3 10 3 13" xfId="6373" xr:uid="{4270E76F-329F-4D4F-8218-40AD385E6A57}"/>
    <cellStyle name="Nota 4 3 10 3 14" xfId="1396" xr:uid="{B6FB341F-4059-46E3-9C16-E49C36A02467}"/>
    <cellStyle name="Nota 4 3 10 3 2" xfId="1859" xr:uid="{584A4D4F-279D-4F51-8A64-4569B1332D01}"/>
    <cellStyle name="Nota 4 3 10 3 3" xfId="2347" xr:uid="{6BEB8961-2F30-490D-9551-FA8783DE1987}"/>
    <cellStyle name="Nota 4 3 10 3 4" xfId="2763" xr:uid="{E602F48B-A56C-4A32-AF2E-22D3B5761073}"/>
    <cellStyle name="Nota 4 3 10 3 5" xfId="3233" xr:uid="{615F774D-CB16-4498-8EAF-3ABE0BB293B7}"/>
    <cellStyle name="Nota 4 3 10 3 6" xfId="3587" xr:uid="{0BC75348-2B91-49D8-B3C8-D28DF299D56E}"/>
    <cellStyle name="Nota 4 3 10 3 7" xfId="4061" xr:uid="{9DF7992E-4483-483A-A521-9229472E0A4C}"/>
    <cellStyle name="Nota 4 3 10 3 8" xfId="4519" xr:uid="{7CF99AA5-6D23-43AC-B8D7-A29A12DA8A68}"/>
    <cellStyle name="Nota 4 3 10 3 9" xfId="4948" xr:uid="{CA7A2FB1-37FD-463E-A444-EBE67B52E9BB}"/>
    <cellStyle name="Nota 4 3 10 4" xfId="1084" xr:uid="{1261D9BE-7466-40B2-97D3-2ABA17DC459D}"/>
    <cellStyle name="Nota 4 3 10 5" xfId="1546" xr:uid="{5FB58AEB-C794-4E8C-809E-F7404CB5BD83}"/>
    <cellStyle name="Nota 4 3 10 6" xfId="2034" xr:uid="{9191E747-C4E7-4610-ABAC-23A6223EAB39}"/>
    <cellStyle name="Nota 4 3 10 7" xfId="2450" xr:uid="{714B5E21-EBE8-481D-95E7-7C4EBABF60D9}"/>
    <cellStyle name="Nota 4 3 10 8" xfId="2920" xr:uid="{E335FF3F-DBBB-40EA-935C-1857B936AB41}"/>
    <cellStyle name="Nota 4 3 10 9" xfId="3274" xr:uid="{32437D50-48C5-4DDB-93B1-E99B4898F47D}"/>
    <cellStyle name="Nota 4 3 11" xfId="325" xr:uid="{00000000-0005-0000-0000-000064010000}"/>
    <cellStyle name="Nota 4 3 11 10" xfId="5024" xr:uid="{32C89DFC-514F-4285-B020-E77193CB3DA2}"/>
    <cellStyle name="Nota 4 3 11 11" xfId="4590" xr:uid="{57AAE972-A39F-4B67-9960-DCBE15BE1DB2}"/>
    <cellStyle name="Nota 4 3 11 12" xfId="5721" xr:uid="{1A58EDC7-07CF-45C2-97FF-3EC91B31FD56}"/>
    <cellStyle name="Nota 4 3 11 13" xfId="6077" xr:uid="{67412D25-B727-4D04-B3FB-948E469E9B9E}"/>
    <cellStyle name="Nota 4 3 11 14" xfId="1100" xr:uid="{B98031EE-B7E7-4E45-B45E-9F6B9A952C99}"/>
    <cellStyle name="Nota 4 3 11 2" xfId="1563" xr:uid="{2348D4D2-DDD0-455A-859F-391242FE6A67}"/>
    <cellStyle name="Nota 4 3 11 3" xfId="2051" xr:uid="{7FEF84DD-8920-459B-A2DF-0BF407C74FF6}"/>
    <cellStyle name="Nota 4 3 11 4" xfId="2467" xr:uid="{FF8BB7EE-4EE0-43D4-97DB-D84468E10801}"/>
    <cellStyle name="Nota 4 3 11 5" xfId="2937" xr:uid="{6A7A9940-2D70-4F06-89EE-90789401461A}"/>
    <cellStyle name="Nota 4 3 11 6" xfId="3291" xr:uid="{022B44E3-D0CC-4C58-991E-508829F34592}"/>
    <cellStyle name="Nota 4 3 11 7" xfId="3765" xr:uid="{BE1AAE72-35D3-4E73-B244-65867FD02854}"/>
    <cellStyle name="Nota 4 3 11 8" xfId="4223" xr:uid="{950ABF75-CF20-4088-8D43-424E61EC4EE6}"/>
    <cellStyle name="Nota 4 3 11 9" xfId="4546" xr:uid="{AE310E4B-5A8D-4550-9101-B22255EB5F8C}"/>
    <cellStyle name="Nota 4 3 12" xfId="481" xr:uid="{00000000-0005-0000-0000-000065010000}"/>
    <cellStyle name="Nota 4 3 12 10" xfId="5151" xr:uid="{0373C8F1-76EC-4216-B42D-95DEEED7B3C8}"/>
    <cellStyle name="Nota 4 3 12 11" xfId="5408" xr:uid="{5ADD43CE-67A5-4491-B403-6FB98DF4BB5D}"/>
    <cellStyle name="Nota 4 3 12 12" xfId="5877" xr:uid="{475AFEB8-A778-4B06-AE5E-3B0B2EBAEA89}"/>
    <cellStyle name="Nota 4 3 12 13" xfId="6233" xr:uid="{D374C8B1-389B-483D-A93D-DA1F6C6A1E13}"/>
    <cellStyle name="Nota 4 3 12 14" xfId="1256" xr:uid="{AAB150F2-05BE-4F73-8947-FEE4B8C4FEF1}"/>
    <cellStyle name="Nota 4 3 12 2" xfId="1719" xr:uid="{398E1192-0472-43C3-A205-CBE94439A595}"/>
    <cellStyle name="Nota 4 3 12 3" xfId="2207" xr:uid="{5DCB8543-B6AA-4D1E-A272-5A5A6B70DD55}"/>
    <cellStyle name="Nota 4 3 12 4" xfId="2623" xr:uid="{104DD5F4-B96A-447D-8633-6E048D5DFFA6}"/>
    <cellStyle name="Nota 4 3 12 5" xfId="3093" xr:uid="{A17D88DE-645D-40D0-B93A-D21A066135DE}"/>
    <cellStyle name="Nota 4 3 12 6" xfId="3447" xr:uid="{5272D925-A83A-452F-8E52-4D2F2C8CA47A}"/>
    <cellStyle name="Nota 4 3 12 7" xfId="3921" xr:uid="{B85DEC54-494A-402B-8C58-8AA25F940DB4}"/>
    <cellStyle name="Nota 4 3 12 8" xfId="4379" xr:uid="{5503C64E-4512-48AE-AE99-24B976E06A94}"/>
    <cellStyle name="Nota 4 3 12 9" xfId="4764" xr:uid="{70650F08-0FF5-4161-AC46-28B93CF80AF6}"/>
    <cellStyle name="Nota 4 3 13" xfId="822" xr:uid="{BE0DE9F7-1BBF-4E40-8ED4-231F30607C29}"/>
    <cellStyle name="Nota 4 3 14" xfId="873" xr:uid="{F692264A-13E2-4BAC-9CED-6F1C8C43DB77}"/>
    <cellStyle name="Nota 4 3 15" xfId="2006" xr:uid="{9DCE473C-DCE0-408B-98FF-68B0640AB9C2}"/>
    <cellStyle name="Nota 4 3 16" xfId="1902" xr:uid="{098208A4-4035-41B9-BE29-7DC3C64F551C}"/>
    <cellStyle name="Nota 4 3 17" xfId="4840" xr:uid="{A01D4670-7DEF-4110-BCBA-051971A914EB}"/>
    <cellStyle name="Nota 4 3 18" xfId="4995" xr:uid="{FE1636E6-79E7-4CCC-AAAA-D9DA86F86F79}"/>
    <cellStyle name="Nota 4 3 19" xfId="5637" xr:uid="{19496E3E-35E8-4BA0-95B7-7D3DAB6BA47E}"/>
    <cellStyle name="Nota 4 3 2" xfId="187" xr:uid="{00000000-0005-0000-0000-000066010000}"/>
    <cellStyle name="Nota 4 3 2 10" xfId="4867" xr:uid="{78AEC06A-CDB6-4F77-AAC3-20F729C7D07F}"/>
    <cellStyle name="Nota 4 3 2 11" xfId="5003" xr:uid="{0E85A12E-1F55-48C4-9006-FD646E86BFE4}"/>
    <cellStyle name="Nota 4 3 2 12" xfId="5621" xr:uid="{5CE3D00B-F96D-4444-A8A8-A458586B3D63}"/>
    <cellStyle name="Nota 4 3 2 13" xfId="681" xr:uid="{1CBF71DD-1085-4EE2-B6ED-2F897CFF0928}"/>
    <cellStyle name="Nota 4 3 2 2" xfId="344" xr:uid="{00000000-0005-0000-0000-000067010000}"/>
    <cellStyle name="Nota 4 3 2 2 10" xfId="5038" xr:uid="{54290BF6-00B7-408A-B5E6-FE6DD4D3AB03}"/>
    <cellStyle name="Nota 4 3 2 2 11" xfId="4738" xr:uid="{A31FF87B-5DDD-4AD8-9A20-C910653985EC}"/>
    <cellStyle name="Nota 4 3 2 2 12" xfId="5740" xr:uid="{117CA8C6-6E1B-498F-86E7-A947B919150E}"/>
    <cellStyle name="Nota 4 3 2 2 13" xfId="6096" xr:uid="{272BBFE9-7338-46B8-AE6A-6E58077A2FDE}"/>
    <cellStyle name="Nota 4 3 2 2 14" xfId="1119" xr:uid="{62F6DFF3-B042-45F9-858A-D238AC8F9BFE}"/>
    <cellStyle name="Nota 4 3 2 2 2" xfId="1582" xr:uid="{A53859A3-A62F-4196-95A2-CC70D82B931C}"/>
    <cellStyle name="Nota 4 3 2 2 3" xfId="2070" xr:uid="{24912770-D626-4AD9-9CAA-5D546E1DFC84}"/>
    <cellStyle name="Nota 4 3 2 2 4" xfId="2486" xr:uid="{A9B2F0A8-3421-4111-80AF-A351E61E2D51}"/>
    <cellStyle name="Nota 4 3 2 2 5" xfId="2956" xr:uid="{5CE14EE6-2502-488E-9F57-F47BE62BEEF7}"/>
    <cellStyle name="Nota 4 3 2 2 6" xfId="3310" xr:uid="{15EE1246-F66C-4936-991B-65BFC0BD6163}"/>
    <cellStyle name="Nota 4 3 2 2 7" xfId="3784" xr:uid="{B918ED23-2F5C-4DE6-AC9A-CFBA8CA280DF}"/>
    <cellStyle name="Nota 4 3 2 2 8" xfId="4242" xr:uid="{9EBEA183-992A-4027-AEB1-F2D15E2060C4}"/>
    <cellStyle name="Nota 4 3 2 2 9" xfId="4843" xr:uid="{B2EE330A-009F-41BD-94DF-D7BCEBE91A93}"/>
    <cellStyle name="Nota 4 3 2 3" xfId="500" xr:uid="{00000000-0005-0000-0000-000068010000}"/>
    <cellStyle name="Nota 4 3 2 3 10" xfId="5165" xr:uid="{EB504409-0265-41F2-B35D-897B8F778EAB}"/>
    <cellStyle name="Nota 4 3 2 3 11" xfId="5427" xr:uid="{516C355A-354B-4E7C-AB3F-709A4F4281B1}"/>
    <cellStyle name="Nota 4 3 2 3 12" xfId="5896" xr:uid="{98C8040B-0323-4C51-95EE-97738F703A45}"/>
    <cellStyle name="Nota 4 3 2 3 13" xfId="6252" xr:uid="{2ECFC24E-167C-407C-9460-79E1AAEDB363}"/>
    <cellStyle name="Nota 4 3 2 3 14" xfId="1275" xr:uid="{48EA3E6F-7881-48FF-8673-7F0F971E24A6}"/>
    <cellStyle name="Nota 4 3 2 3 2" xfId="1738" xr:uid="{1B0ED693-493C-4982-ADDC-627D84F43F4E}"/>
    <cellStyle name="Nota 4 3 2 3 3" xfId="2226" xr:uid="{8869ACD3-C89A-4C3A-BB76-9EE85E860D04}"/>
    <cellStyle name="Nota 4 3 2 3 4" xfId="2642" xr:uid="{E973BBE2-8B41-436B-A95A-F54BA7DFE64C}"/>
    <cellStyle name="Nota 4 3 2 3 5" xfId="3112" xr:uid="{34C73F10-2B00-4655-8790-87D429E8E60B}"/>
    <cellStyle name="Nota 4 3 2 3 6" xfId="3466" xr:uid="{AB878F66-54B2-41C5-B1F2-CF120F4C6EC1}"/>
    <cellStyle name="Nota 4 3 2 3 7" xfId="3940" xr:uid="{DF38C44C-22F5-444C-9EB3-BFDA35CA7A70}"/>
    <cellStyle name="Nota 4 3 2 3 8" xfId="4398" xr:uid="{C44E50F0-A5D6-4CA4-B93A-D3625EFE3F61}"/>
    <cellStyle name="Nota 4 3 2 3 9" xfId="4541" xr:uid="{4527B710-C7E4-4841-A58E-D6091ADE38C9}"/>
    <cellStyle name="Nota 4 3 2 4" xfId="964" xr:uid="{87D88FFA-0399-41CD-B756-BBEDA23A1C58}"/>
    <cellStyle name="Nota 4 3 2 5" xfId="1425" xr:uid="{AB76F038-114F-4793-921D-C1D0720CEBF1}"/>
    <cellStyle name="Nota 4 3 2 6" xfId="837" xr:uid="{2472BCFA-0FD0-44A4-9C84-E66867B1AECE}"/>
    <cellStyle name="Nota 4 3 2 7" xfId="1963" xr:uid="{9120D961-6D57-4EEB-A317-D474A8DCEA00}"/>
    <cellStyle name="Nota 4 3 2 8" xfId="3627" xr:uid="{CE1DAA6A-A5C8-45CA-8E83-F4374C877ED3}"/>
    <cellStyle name="Nota 4 3 2 9" xfId="4085" xr:uid="{C81763B5-9EE9-40DF-8DAC-2BDFA3E428A1}"/>
    <cellStyle name="Nota 4 3 3" xfId="203" xr:uid="{00000000-0005-0000-0000-000069010000}"/>
    <cellStyle name="Nota 4 3 3 10" xfId="3606" xr:uid="{622394C0-7F0B-49AA-8F64-F4D8392BE30C}"/>
    <cellStyle name="Nota 4 3 3 11" xfId="905" xr:uid="{F99D6F91-60E8-40CB-8AFC-CB446A65A468}"/>
    <cellStyle name="Nota 4 3 3 12" xfId="5646" xr:uid="{96BB260A-62D2-45C9-8F10-B51F6F59A6B9}"/>
    <cellStyle name="Nota 4 3 3 13" xfId="697" xr:uid="{BCA19644-FD24-43F2-ABD4-F156DE90F09D}"/>
    <cellStyle name="Nota 4 3 3 2" xfId="360" xr:uid="{00000000-0005-0000-0000-00006A010000}"/>
    <cellStyle name="Nota 4 3 3 2 10" xfId="5051" xr:uid="{8FAA6E25-53D4-4188-8AC8-49CAC0135B70}"/>
    <cellStyle name="Nota 4 3 3 2 11" xfId="5287" xr:uid="{FFF2E4E1-98C8-4AA0-8165-83AEA1009505}"/>
    <cellStyle name="Nota 4 3 3 2 12" xfId="5756" xr:uid="{604233AC-93BB-41FC-B78D-3BFF7E748FF7}"/>
    <cellStyle name="Nota 4 3 3 2 13" xfId="6112" xr:uid="{0CE540ED-5974-486A-917F-A26E5B955416}"/>
    <cellStyle name="Nota 4 3 3 2 14" xfId="1135" xr:uid="{CB98E7B1-5B3F-499A-835A-CB4F380C1B6E}"/>
    <cellStyle name="Nota 4 3 3 2 2" xfId="1598" xr:uid="{B656E939-0E34-4A85-BA24-015C89A8E3B7}"/>
    <cellStyle name="Nota 4 3 3 2 3" xfId="2086" xr:uid="{733F672C-116C-428C-9C6E-2E3FECF77D2F}"/>
    <cellStyle name="Nota 4 3 3 2 4" xfId="2502" xr:uid="{AEEBF257-935B-4799-9196-D7597B90A2D6}"/>
    <cellStyle name="Nota 4 3 3 2 5" xfId="2972" xr:uid="{FA1A0FA5-F9DC-4063-A12F-3A337ED841A1}"/>
    <cellStyle name="Nota 4 3 3 2 6" xfId="3326" xr:uid="{EC867136-F90D-459F-8EF9-9D2A1C93A859}"/>
    <cellStyle name="Nota 4 3 3 2 7" xfId="3800" xr:uid="{96990A37-B7E1-4FDA-8423-40F191E887D0}"/>
    <cellStyle name="Nota 4 3 3 2 8" xfId="4258" xr:uid="{53D433CB-7916-4FCD-AB50-652375FE1060}"/>
    <cellStyle name="Nota 4 3 3 2 9" xfId="4783" xr:uid="{8CFA51F5-EAB3-41E9-88C3-73AAD2062ACB}"/>
    <cellStyle name="Nota 4 3 3 3" xfId="516" xr:uid="{00000000-0005-0000-0000-00006B010000}"/>
    <cellStyle name="Nota 4 3 3 3 10" xfId="5178" xr:uid="{AE25C0EB-E728-4BBB-90F8-170024A99032}"/>
    <cellStyle name="Nota 4 3 3 3 11" xfId="5443" xr:uid="{86669585-3039-4E35-BBD1-936CA51F36FD}"/>
    <cellStyle name="Nota 4 3 3 3 12" xfId="5912" xr:uid="{4C607652-11DB-4B38-969A-2DC49A4C5756}"/>
    <cellStyle name="Nota 4 3 3 3 13" xfId="6268" xr:uid="{7BDFDA70-C8FC-4FB6-A7BE-9B097A9459F2}"/>
    <cellStyle name="Nota 4 3 3 3 14" xfId="1291" xr:uid="{D7F80992-67F4-4950-A78B-16383456F05E}"/>
    <cellStyle name="Nota 4 3 3 3 2" xfId="1754" xr:uid="{C7E38D01-128D-4339-A460-EE997654C11B}"/>
    <cellStyle name="Nota 4 3 3 3 3" xfId="2242" xr:uid="{D25894A1-3C35-48A1-9DA7-40BB0F045C30}"/>
    <cellStyle name="Nota 4 3 3 3 4" xfId="2658" xr:uid="{FD875158-B497-4F8F-A27D-680126A79137}"/>
    <cellStyle name="Nota 4 3 3 3 5" xfId="3128" xr:uid="{BF9479B6-47AF-45EE-8605-E4F3513CD6BA}"/>
    <cellStyle name="Nota 4 3 3 3 6" xfId="3482" xr:uid="{EA3FED4D-913C-44DC-8FB0-F0E0EBFA16A0}"/>
    <cellStyle name="Nota 4 3 3 3 7" xfId="3956" xr:uid="{32158D56-52FE-43EF-88B9-058982854025}"/>
    <cellStyle name="Nota 4 3 3 3 8" xfId="4414" xr:uid="{30D29B28-8ACE-4604-AD0D-947A229B05B9}"/>
    <cellStyle name="Nota 4 3 3 3 9" xfId="2794" xr:uid="{9D02F8CD-2E52-4F78-8B50-5B55D47A1681}"/>
    <cellStyle name="Nota 4 3 3 4" xfId="980" xr:uid="{0C3E922A-9773-48F3-A083-CBB9CB42122B}"/>
    <cellStyle name="Nota 4 3 3 5" xfId="1441" xr:uid="{F4393E98-D654-4967-A8CA-55D542C3D713}"/>
    <cellStyle name="Nota 4 3 3 6" xfId="857" xr:uid="{0FAFD0F5-63F5-49E9-A63D-405EE5A42394}"/>
    <cellStyle name="Nota 4 3 3 7" xfId="2868" xr:uid="{EF7D5691-9CE4-4728-81EA-294048547FCD}"/>
    <cellStyle name="Nota 4 3 3 8" xfId="3643" xr:uid="{B73291F8-6189-4B75-B9A5-5E05DFDAF569}"/>
    <cellStyle name="Nota 4 3 3 9" xfId="4101" xr:uid="{E0BC782D-F930-48D0-BAFE-09DDC4E3B391}"/>
    <cellStyle name="Nota 4 3 4" xfId="219" xr:uid="{00000000-0005-0000-0000-00006C010000}"/>
    <cellStyle name="Nota 4 3 4 10" xfId="4862" xr:uid="{5487F67E-767A-43A9-8B62-E7F93897908B}"/>
    <cellStyle name="Nota 4 3 4 11" xfId="4923" xr:uid="{35B70DD0-A340-4235-B01D-55D29490F882}"/>
    <cellStyle name="Nota 4 3 4 12" xfId="5605" xr:uid="{316C9162-FA29-48A7-AEA4-0EACA058C2BF}"/>
    <cellStyle name="Nota 4 3 4 13" xfId="713" xr:uid="{02EC7768-37A2-4D9E-9793-B645922EDC57}"/>
    <cellStyle name="Nota 4 3 4 2" xfId="376" xr:uid="{00000000-0005-0000-0000-00006D010000}"/>
    <cellStyle name="Nota 4 3 4 2 10" xfId="5064" xr:uid="{84F0B6D9-0F3D-4309-94BA-DF643BD9138C}"/>
    <cellStyle name="Nota 4 3 4 2 11" xfId="5303" xr:uid="{EDE45EDB-2DDD-4BB6-B84A-0AF242F532D7}"/>
    <cellStyle name="Nota 4 3 4 2 12" xfId="5772" xr:uid="{C1D247AB-3958-40B9-88EB-F41413A32F82}"/>
    <cellStyle name="Nota 4 3 4 2 13" xfId="6128" xr:uid="{78B86B8A-1A1B-4242-AEA2-599E5EC043E8}"/>
    <cellStyle name="Nota 4 3 4 2 14" xfId="1151" xr:uid="{58BE2031-5EFC-476B-BD86-D358C24CB1D2}"/>
    <cellStyle name="Nota 4 3 4 2 2" xfId="1614" xr:uid="{4AD75297-C376-4D6A-BB8F-301B7666B0DA}"/>
    <cellStyle name="Nota 4 3 4 2 3" xfId="2102" xr:uid="{8FFB4309-E01E-48B0-A8C8-AA3186073365}"/>
    <cellStyle name="Nota 4 3 4 2 4" xfId="2518" xr:uid="{8A54BC3E-53F5-4B41-9AC7-1EA8495A4F7B}"/>
    <cellStyle name="Nota 4 3 4 2 5" xfId="2988" xr:uid="{BEC58D0C-076D-4F8B-93BD-5095E74CD015}"/>
    <cellStyle name="Nota 4 3 4 2 6" xfId="3342" xr:uid="{67A7C7FC-00D7-4EC9-9CF5-5FC32FBF7D0E}"/>
    <cellStyle name="Nota 4 3 4 2 7" xfId="3816" xr:uid="{BA867058-807B-4FA5-BF0D-BB2261889729}"/>
    <cellStyle name="Nota 4 3 4 2 8" xfId="4274" xr:uid="{DE615AF6-809A-4711-837C-A40B9E6B486E}"/>
    <cellStyle name="Nota 4 3 4 2 9" xfId="4575" xr:uid="{7ED5E58D-DE37-4567-B305-A6F82660E9F6}"/>
    <cellStyle name="Nota 4 3 4 3" xfId="532" xr:uid="{00000000-0005-0000-0000-00006E010000}"/>
    <cellStyle name="Nota 4 3 4 3 10" xfId="5191" xr:uid="{96EA89C8-11F2-4403-8BDC-6A187A16854D}"/>
    <cellStyle name="Nota 4 3 4 3 11" xfId="5459" xr:uid="{E7DA478B-7887-4200-BE12-D8D57B1F123F}"/>
    <cellStyle name="Nota 4 3 4 3 12" xfId="5928" xr:uid="{1A47A5C9-DFE5-4644-B7C4-200F92CC1583}"/>
    <cellStyle name="Nota 4 3 4 3 13" xfId="6284" xr:uid="{0D0188A0-319D-42D8-9828-2538D67A1B4E}"/>
    <cellStyle name="Nota 4 3 4 3 14" xfId="1307" xr:uid="{46072A4C-E6A9-494F-85B4-9D367A01B0A6}"/>
    <cellStyle name="Nota 4 3 4 3 2" xfId="1770" xr:uid="{BA07E588-A780-471A-B33C-302AA207B673}"/>
    <cellStyle name="Nota 4 3 4 3 3" xfId="2258" xr:uid="{0C3D895B-7D99-4CCF-945B-B4DFDB4129E0}"/>
    <cellStyle name="Nota 4 3 4 3 4" xfId="2674" xr:uid="{F5141289-D4CD-4659-AFEA-F9C8A05E8300}"/>
    <cellStyle name="Nota 4 3 4 3 5" xfId="3144" xr:uid="{7851240B-38C3-428E-B169-960427039EDD}"/>
    <cellStyle name="Nota 4 3 4 3 6" xfId="3498" xr:uid="{7129CB49-1DC7-4DAB-8FA0-A915877B91F3}"/>
    <cellStyle name="Nota 4 3 4 3 7" xfId="3972" xr:uid="{63B691F8-527D-4A44-8028-6E448D424F19}"/>
    <cellStyle name="Nota 4 3 4 3 8" xfId="4430" xr:uid="{AC6E9BDD-DF01-4E4F-B014-9029578E5ACA}"/>
    <cellStyle name="Nota 4 3 4 3 9" xfId="4732" xr:uid="{115BCD0E-44E0-4CD2-881B-3941780EF267}"/>
    <cellStyle name="Nota 4 3 4 4" xfId="996" xr:uid="{E5F11D28-B4A4-487C-9C41-E721D74A872B}"/>
    <cellStyle name="Nota 4 3 4 5" xfId="1457" xr:uid="{1E80575A-68E9-4535-957D-211ACBB4F76D}"/>
    <cellStyle name="Nota 4 3 4 6" xfId="2361" xr:uid="{B3BA65AE-7156-4A7A-B6D0-FCA94B50EA58}"/>
    <cellStyle name="Nota 4 3 4 7" xfId="1560" xr:uid="{F16FC1D2-5636-4D1A-96F5-33EF2639D5C7}"/>
    <cellStyle name="Nota 4 3 4 8" xfId="3659" xr:uid="{8F56F38B-6E6D-4715-9702-89D192C93DEC}"/>
    <cellStyle name="Nota 4 3 4 9" xfId="4117" xr:uid="{BD0375E0-965C-4D1A-891A-F530F958FE3E}"/>
    <cellStyle name="Nota 4 3 5" xfId="235" xr:uid="{00000000-0005-0000-0000-00006F010000}"/>
    <cellStyle name="Nota 4 3 5 10" xfId="4787" xr:uid="{A09B9527-CBFF-4C0C-A3FC-F7E271750601}"/>
    <cellStyle name="Nota 4 3 5 11" xfId="4839" xr:uid="{FAA6B5A0-C36D-4358-A487-99DA9039D0FE}"/>
    <cellStyle name="Nota 4 3 5 12" xfId="5660" xr:uid="{73F66C28-E668-47B5-89A1-3AE61711D053}"/>
    <cellStyle name="Nota 4 3 5 13" xfId="729" xr:uid="{819111F3-72F4-45F9-ADBD-825A291B0FD2}"/>
    <cellStyle name="Nota 4 3 5 2" xfId="392" xr:uid="{00000000-0005-0000-0000-000070010000}"/>
    <cellStyle name="Nota 4 3 5 2 10" xfId="5077" xr:uid="{670FF8E9-5585-4408-9E08-A1C7E642C4CA}"/>
    <cellStyle name="Nota 4 3 5 2 11" xfId="5319" xr:uid="{88667841-CB3A-40A5-A0C6-EFCAC6049789}"/>
    <cellStyle name="Nota 4 3 5 2 12" xfId="5788" xr:uid="{00E3D004-45CE-4C5C-BBD0-BCB9601AA0D6}"/>
    <cellStyle name="Nota 4 3 5 2 13" xfId="6144" xr:uid="{0283B125-7E6E-4830-A0D2-70BB160B0154}"/>
    <cellStyle name="Nota 4 3 5 2 14" xfId="1167" xr:uid="{99E33950-D868-4460-BE77-0732CAFB5BC6}"/>
    <cellStyle name="Nota 4 3 5 2 2" xfId="1630" xr:uid="{413072D5-58DD-47A0-A67D-838C61457B84}"/>
    <cellStyle name="Nota 4 3 5 2 3" xfId="2118" xr:uid="{1FD3A299-1B1C-44A2-B066-FF07109ABE0E}"/>
    <cellStyle name="Nota 4 3 5 2 4" xfId="2534" xr:uid="{1ADCA2E6-1EE4-4778-96FF-C6334758E999}"/>
    <cellStyle name="Nota 4 3 5 2 5" xfId="3004" xr:uid="{C8AE1807-C90D-4D52-87F1-924D40237F49}"/>
    <cellStyle name="Nota 4 3 5 2 6" xfId="3358" xr:uid="{699A7736-ECCE-4542-8162-826EEF475BD2}"/>
    <cellStyle name="Nota 4 3 5 2 7" xfId="3832" xr:uid="{504D1985-6370-4AB0-9C96-F19C1E8C74A5}"/>
    <cellStyle name="Nota 4 3 5 2 8" xfId="4290" xr:uid="{6BD4112D-CAE5-46AC-BF3B-F2579B0DD940}"/>
    <cellStyle name="Nota 4 3 5 2 9" xfId="2845" xr:uid="{004C4966-FAA6-4216-88DD-105A0CFE4A80}"/>
    <cellStyle name="Nota 4 3 5 3" xfId="548" xr:uid="{00000000-0005-0000-0000-000071010000}"/>
    <cellStyle name="Nota 4 3 5 3 10" xfId="5204" xr:uid="{E6D8E0CF-D364-4ED5-9C5B-4C7E1AC4D147}"/>
    <cellStyle name="Nota 4 3 5 3 11" xfId="5475" xr:uid="{D7BE79D6-B49E-4D73-98A9-2FDB04B71015}"/>
    <cellStyle name="Nota 4 3 5 3 12" xfId="5944" xr:uid="{5975D252-1E72-4764-82FD-65BC52FCC668}"/>
    <cellStyle name="Nota 4 3 5 3 13" xfId="6300" xr:uid="{553B88A8-8B28-4C74-BC9F-C922E07AD314}"/>
    <cellStyle name="Nota 4 3 5 3 14" xfId="1323" xr:uid="{8D480774-C98D-4D85-A5FE-374776D968F8}"/>
    <cellStyle name="Nota 4 3 5 3 2" xfId="1786" xr:uid="{FF1FA0F6-5FFF-43B7-8540-950985BD279B}"/>
    <cellStyle name="Nota 4 3 5 3 3" xfId="2274" xr:uid="{D54A821D-40FA-48EC-8CF7-06F636320A1F}"/>
    <cellStyle name="Nota 4 3 5 3 4" xfId="2690" xr:uid="{733F31CA-BC7F-4CE7-896D-E54D64CD696C}"/>
    <cellStyle name="Nota 4 3 5 3 5" xfId="3160" xr:uid="{1D55B913-3528-48E4-A2C3-A885F12A1ADE}"/>
    <cellStyle name="Nota 4 3 5 3 6" xfId="3514" xr:uid="{688D9361-AF2E-47BA-BAE5-144C8FBE4A62}"/>
    <cellStyle name="Nota 4 3 5 3 7" xfId="3988" xr:uid="{90F1ACF6-A61E-4348-AAB2-3676B7E3D578}"/>
    <cellStyle name="Nota 4 3 5 3 8" xfId="4446" xr:uid="{1D33BEAC-289A-49D9-87EE-423A5CA593CE}"/>
    <cellStyle name="Nota 4 3 5 3 9" xfId="4537" xr:uid="{33D6DB0A-3935-4362-BCCA-CA06FFDE973A}"/>
    <cellStyle name="Nota 4 3 5 4" xfId="1012" xr:uid="{FAAD4365-B486-4FA8-A90B-08DA028F3938}"/>
    <cellStyle name="Nota 4 3 5 5" xfId="1473" xr:uid="{DED58712-486D-45B8-923A-EAB14857A9B2}"/>
    <cellStyle name="Nota 4 3 5 6" xfId="2377" xr:uid="{6ECB4F7E-A1FD-432A-85B8-5C32AED17762}"/>
    <cellStyle name="Nota 4 3 5 7" xfId="2867" xr:uid="{00AD50E2-8085-44C8-AAD0-204765386CB3}"/>
    <cellStyle name="Nota 4 3 5 8" xfId="3675" xr:uid="{EFFFCAB0-81F2-4ADE-B58E-6229AF3435D5}"/>
    <cellStyle name="Nota 4 3 5 9" xfId="4133" xr:uid="{73E2CEC0-46F9-40D5-88CD-E2D9D349B4FA}"/>
    <cellStyle name="Nota 4 3 6" xfId="251" xr:uid="{00000000-0005-0000-0000-000072010000}"/>
    <cellStyle name="Nota 4 3 6 10" xfId="4580" xr:uid="{27E54E93-DA73-4B54-8FCE-F1668BD10859}"/>
    <cellStyle name="Nota 4 3 6 11" xfId="902" xr:uid="{117E0E19-9070-4CD1-90A8-D261DC34EFCF}"/>
    <cellStyle name="Nota 4 3 6 12" xfId="5589" xr:uid="{8F04E122-5103-4324-96EF-D01469417850}"/>
    <cellStyle name="Nota 4 3 6 13" xfId="745" xr:uid="{E82F5E0E-7889-4536-801A-4547AE8D006E}"/>
    <cellStyle name="Nota 4 3 6 2" xfId="408" xr:uid="{00000000-0005-0000-0000-000073010000}"/>
    <cellStyle name="Nota 4 3 6 2 10" xfId="5090" xr:uid="{87C26BD2-B4E4-464A-9146-13A432FD1A7C}"/>
    <cellStyle name="Nota 4 3 6 2 11" xfId="5335" xr:uid="{6C41826A-57BA-45D3-BE77-B3585DAB108A}"/>
    <cellStyle name="Nota 4 3 6 2 12" xfId="5804" xr:uid="{2A0D5595-7070-4E8D-9D11-CF7FF5FE5857}"/>
    <cellStyle name="Nota 4 3 6 2 13" xfId="6160" xr:uid="{4A0C2E88-1FFA-4EF3-B844-8E9BD02CCA04}"/>
    <cellStyle name="Nota 4 3 6 2 14" xfId="1183" xr:uid="{2D7D6090-FF5D-41DB-BED8-EBBBD7996673}"/>
    <cellStyle name="Nota 4 3 6 2 2" xfId="1646" xr:uid="{CCE537AD-7276-4269-B436-CA9BD3A2D247}"/>
    <cellStyle name="Nota 4 3 6 2 3" xfId="2134" xr:uid="{5B177EDB-6732-4288-B5C0-72128A41DB6B}"/>
    <cellStyle name="Nota 4 3 6 2 4" xfId="2550" xr:uid="{8AC5768D-3024-42E1-A623-2242BE2D9FFA}"/>
    <cellStyle name="Nota 4 3 6 2 5" xfId="3020" xr:uid="{81FA1659-924C-4989-95E8-A89A302E13B0}"/>
    <cellStyle name="Nota 4 3 6 2 6" xfId="3374" xr:uid="{30582C29-7B5B-4169-86A0-91481A0CC37E}"/>
    <cellStyle name="Nota 4 3 6 2 7" xfId="3848" xr:uid="{C4711AC6-269B-4ECB-A3E7-A1D3393E2C87}"/>
    <cellStyle name="Nota 4 3 6 2 8" xfId="4306" xr:uid="{4ABCDCD3-BA82-4F08-A010-755DAC04BF14}"/>
    <cellStyle name="Nota 4 3 6 2 9" xfId="2818" xr:uid="{FE1DBB54-A50F-48F1-99AD-3544E20D1A33}"/>
    <cellStyle name="Nota 4 3 6 3" xfId="564" xr:uid="{00000000-0005-0000-0000-000074010000}"/>
    <cellStyle name="Nota 4 3 6 3 10" xfId="5217" xr:uid="{F9B6B7F2-F2D0-44F7-B737-099A4099E6F6}"/>
    <cellStyle name="Nota 4 3 6 3 11" xfId="5491" xr:uid="{55A68858-CAAA-4B10-B741-5E229D8C7B06}"/>
    <cellStyle name="Nota 4 3 6 3 12" xfId="5960" xr:uid="{FFFF94DF-6EA0-447E-B79B-FB5B2C30134E}"/>
    <cellStyle name="Nota 4 3 6 3 13" xfId="6316" xr:uid="{69273130-A967-40A6-A291-1C1CF676C852}"/>
    <cellStyle name="Nota 4 3 6 3 14" xfId="1339" xr:uid="{208AB719-BD52-4A3F-8AAB-E9344A7020F1}"/>
    <cellStyle name="Nota 4 3 6 3 2" xfId="1802" xr:uid="{78AACFBD-5996-4C53-A1DE-9612E8B1A2B7}"/>
    <cellStyle name="Nota 4 3 6 3 3" xfId="2290" xr:uid="{B104A06D-17B7-447A-872E-4FC10B5EE51D}"/>
    <cellStyle name="Nota 4 3 6 3 4" xfId="2706" xr:uid="{FDDF450A-530A-4019-A052-0B1744AAE8D4}"/>
    <cellStyle name="Nota 4 3 6 3 5" xfId="3176" xr:uid="{40666088-C6F8-4DF2-9D4E-6B049FCC3626}"/>
    <cellStyle name="Nota 4 3 6 3 6" xfId="3530" xr:uid="{51D3C785-4700-4127-9E80-D002CDE3DA85}"/>
    <cellStyle name="Nota 4 3 6 3 7" xfId="4004" xr:uid="{55FE2489-8B79-4685-A2CE-7C6B5CB9EE11}"/>
    <cellStyle name="Nota 4 3 6 3 8" xfId="4462" xr:uid="{680B94A3-4BCA-4C86-AB35-76EDDA3F1FC4}"/>
    <cellStyle name="Nota 4 3 6 3 9" xfId="4860" xr:uid="{E8F9061B-F3A5-49D0-B2B8-E437479E8346}"/>
    <cellStyle name="Nota 4 3 6 4" xfId="1028" xr:uid="{19B31104-1C15-4846-9B2E-A0A85908FEC8}"/>
    <cellStyle name="Nota 4 3 6 5" xfId="1489" xr:uid="{5EA0320A-BE14-4150-A208-142AD796758C}"/>
    <cellStyle name="Nota 4 3 6 6" xfId="2393" xr:uid="{2E523502-E7E8-484F-9336-CB1A923E5465}"/>
    <cellStyle name="Nota 4 3 6 7" xfId="931" xr:uid="{D338B322-F1F9-4024-A79A-C689B97FE89C}"/>
    <cellStyle name="Nota 4 3 6 8" xfId="3691" xr:uid="{AA2D9298-86EF-49B2-9477-58317B04C34E}"/>
    <cellStyle name="Nota 4 3 6 9" xfId="4149" xr:uid="{D0FDD545-762B-4905-A0A6-6DC70DF8D5FE}"/>
    <cellStyle name="Nota 4 3 7" xfId="267" xr:uid="{00000000-0005-0000-0000-000075010000}"/>
    <cellStyle name="Nota 4 3 7 10" xfId="4920" xr:uid="{D558EFD0-2E02-45EA-B1DE-A66B7B27E9E0}"/>
    <cellStyle name="Nota 4 3 7 11" xfId="4981" xr:uid="{15BBB609-B142-42A6-8F41-01AC92945417}"/>
    <cellStyle name="Nota 4 3 7 12" xfId="5573" xr:uid="{81FD5604-3F76-4740-800C-FF4E52B4777F}"/>
    <cellStyle name="Nota 4 3 7 13" xfId="761" xr:uid="{5E2574D8-5586-451B-8F67-943E873BABCF}"/>
    <cellStyle name="Nota 4 3 7 2" xfId="424" xr:uid="{00000000-0005-0000-0000-000076010000}"/>
    <cellStyle name="Nota 4 3 7 2 10" xfId="5103" xr:uid="{197D9CF7-3216-43C1-A882-56828CD937B9}"/>
    <cellStyle name="Nota 4 3 7 2 11" xfId="5351" xr:uid="{4882A43C-A6EF-438F-8430-C7B641DAE737}"/>
    <cellStyle name="Nota 4 3 7 2 12" xfId="5820" xr:uid="{76DBC233-AEE1-42DC-8FE1-8877B70CB33A}"/>
    <cellStyle name="Nota 4 3 7 2 13" xfId="6176" xr:uid="{D7456A6A-6680-4EB2-B2BD-673852A5745C}"/>
    <cellStyle name="Nota 4 3 7 2 14" xfId="1199" xr:uid="{5360D734-39FF-43E2-99C4-BD9C5BAD108E}"/>
    <cellStyle name="Nota 4 3 7 2 2" xfId="1662" xr:uid="{1028E9A9-C069-4B14-A6DD-1EEB8C765314}"/>
    <cellStyle name="Nota 4 3 7 2 3" xfId="2150" xr:uid="{EF393E5A-8610-4804-A892-04C0852B34B7}"/>
    <cellStyle name="Nota 4 3 7 2 4" xfId="2566" xr:uid="{AB466896-068E-4C2C-9251-A4A3A5A3AF61}"/>
    <cellStyle name="Nota 4 3 7 2 5" xfId="3036" xr:uid="{0679F4D0-6D44-4E0B-BADA-0CE6F56E4987}"/>
    <cellStyle name="Nota 4 3 7 2 6" xfId="3390" xr:uid="{049C1C69-D03F-431C-B00E-8078719C5257}"/>
    <cellStyle name="Nota 4 3 7 2 7" xfId="3864" xr:uid="{197B54BA-BF32-440A-898E-50CF0F92EFE0}"/>
    <cellStyle name="Nota 4 3 7 2 8" xfId="4322" xr:uid="{F83CAA04-04CB-4420-8F77-475C538BA8AC}"/>
    <cellStyle name="Nota 4 3 7 2 9" xfId="2830" xr:uid="{34DB2780-07A5-4E7C-AAAD-F2F71E5EA70B}"/>
    <cellStyle name="Nota 4 3 7 3" xfId="580" xr:uid="{00000000-0005-0000-0000-000077010000}"/>
    <cellStyle name="Nota 4 3 7 3 10" xfId="5230" xr:uid="{472C9A3C-4426-4345-BD44-48C9C80A32C8}"/>
    <cellStyle name="Nota 4 3 7 3 11" xfId="5507" xr:uid="{9301DA72-1613-4DF6-91D5-ECC64DA3878F}"/>
    <cellStyle name="Nota 4 3 7 3 12" xfId="5976" xr:uid="{F2FE336E-EDAB-4388-AE6C-EBF729894224}"/>
    <cellStyle name="Nota 4 3 7 3 13" xfId="6332" xr:uid="{CBAB620A-8DC0-44AC-B591-149FAD289041}"/>
    <cellStyle name="Nota 4 3 7 3 14" xfId="1355" xr:uid="{3A015E32-79ED-4EFC-901F-258AB92B303A}"/>
    <cellStyle name="Nota 4 3 7 3 2" xfId="1818" xr:uid="{CF6E4379-4E29-4B70-9396-2755CFECA6BD}"/>
    <cellStyle name="Nota 4 3 7 3 3" xfId="2306" xr:uid="{FAAD4695-5062-4090-93C6-F2DE86161F5A}"/>
    <cellStyle name="Nota 4 3 7 3 4" xfId="2722" xr:uid="{DFF59EFE-8882-445D-8FA2-0E1BFBF9829B}"/>
    <cellStyle name="Nota 4 3 7 3 5" xfId="3192" xr:uid="{A20FCFE4-BEBD-416C-AD12-BE5DB323E1AE}"/>
    <cellStyle name="Nota 4 3 7 3 6" xfId="3546" xr:uid="{8F9EE3E3-0F00-4280-8659-98E380A0EC2B}"/>
    <cellStyle name="Nota 4 3 7 3 7" xfId="4020" xr:uid="{48109CF1-3958-4EF2-9C18-A4704BEE6CFB}"/>
    <cellStyle name="Nota 4 3 7 3 8" xfId="4478" xr:uid="{7363D18D-D38B-4B61-8565-DA02E66FE628}"/>
    <cellStyle name="Nota 4 3 7 3 9" xfId="2778" xr:uid="{148DB33F-7762-494A-BE2C-8E547DCDBEC4}"/>
    <cellStyle name="Nota 4 3 7 4" xfId="1044" xr:uid="{D3D716D1-2238-42C5-970F-DAA444511F71}"/>
    <cellStyle name="Nota 4 3 7 5" xfId="1505" xr:uid="{A595EFC7-1C7C-473D-A37F-DE24BE2B7EA1}"/>
    <cellStyle name="Nota 4 3 7 6" xfId="2409" xr:uid="{BD6653E5-2D0E-4C64-A6E9-8302BABBD0B6}"/>
    <cellStyle name="Nota 4 3 7 7" xfId="841" xr:uid="{39B42DAA-383D-476B-8C8D-E18868647B53}"/>
    <cellStyle name="Nota 4 3 7 8" xfId="3707" xr:uid="{53F32443-4A35-44E0-B030-71B6BB1D6E39}"/>
    <cellStyle name="Nota 4 3 7 9" xfId="4165" xr:uid="{7915F689-43AA-4009-978C-8E9DB0655E6B}"/>
    <cellStyle name="Nota 4 3 8" xfId="283" xr:uid="{00000000-0005-0000-0000-000078010000}"/>
    <cellStyle name="Nota 4 3 8 10" xfId="3723" xr:uid="{92E91739-D5CA-481D-849A-4293B0F59EFA}"/>
    <cellStyle name="Nota 4 3 8 11" xfId="4181" xr:uid="{18556AAA-CE4A-4EEA-8942-1AA7E84757C7}"/>
    <cellStyle name="Nota 4 3 8 12" xfId="4714" xr:uid="{28DC9948-0687-4897-91D8-45D666DDBB3B}"/>
    <cellStyle name="Nota 4 3 8 13" xfId="4688" xr:uid="{17E9159E-1CCD-4A48-9CB3-6BF31DE49471}"/>
    <cellStyle name="Nota 4 3 8 14" xfId="6036" xr:uid="{30F6A68B-A7A8-4DEA-A9F9-E221BD6A3FE3}"/>
    <cellStyle name="Nota 4 3 8 15" xfId="777" xr:uid="{E489C09D-ACCD-4320-899E-8DE4E0992B9C}"/>
    <cellStyle name="Nota 4 3 8 2" xfId="440" xr:uid="{00000000-0005-0000-0000-000079010000}"/>
    <cellStyle name="Nota 4 3 8 2 10" xfId="5116" xr:uid="{2E1784DD-6A99-4F5D-8DA3-4C88397F0996}"/>
    <cellStyle name="Nota 4 3 8 2 11" xfId="5367" xr:uid="{349B0C65-8C7E-4532-9681-8D09431E9732}"/>
    <cellStyle name="Nota 4 3 8 2 12" xfId="5836" xr:uid="{0AB32051-2AF2-4401-B9CD-C8405CBE3210}"/>
    <cellStyle name="Nota 4 3 8 2 13" xfId="6192" xr:uid="{134DAF8B-D4FF-4688-A88F-218CC0460A66}"/>
    <cellStyle name="Nota 4 3 8 2 14" xfId="1215" xr:uid="{82B7488A-29FD-4FBD-B2F8-B182DE55E84E}"/>
    <cellStyle name="Nota 4 3 8 2 2" xfId="1678" xr:uid="{ED45E80C-E0CE-44FB-B5AD-4B4879B7A001}"/>
    <cellStyle name="Nota 4 3 8 2 3" xfId="2166" xr:uid="{EC34A9B1-C3E1-4D59-BBCE-754A733E93A0}"/>
    <cellStyle name="Nota 4 3 8 2 4" xfId="2582" xr:uid="{CD849F18-92FF-4BE7-8CCA-6F0A3C9DC4FC}"/>
    <cellStyle name="Nota 4 3 8 2 5" xfId="3052" xr:uid="{8E48767A-BCAD-4137-8327-7D92C71EC18B}"/>
    <cellStyle name="Nota 4 3 8 2 6" xfId="3406" xr:uid="{9196FF92-0152-480A-98B7-76B6617B21BD}"/>
    <cellStyle name="Nota 4 3 8 2 7" xfId="3880" xr:uid="{A876B42D-C373-40E0-8ADC-FE075647113E}"/>
    <cellStyle name="Nota 4 3 8 2 8" xfId="4338" xr:uid="{EBDD34AC-A776-4F4C-9DD2-75C352C92D88}"/>
    <cellStyle name="Nota 4 3 8 2 9" xfId="2791" xr:uid="{002B700E-F963-43DA-900E-F82A08BD64BA}"/>
    <cellStyle name="Nota 4 3 8 3" xfId="596" xr:uid="{00000000-0005-0000-0000-00007A010000}"/>
    <cellStyle name="Nota 4 3 8 3 10" xfId="5243" xr:uid="{17A5BF26-D33F-4981-A61C-D4800CCAAB4F}"/>
    <cellStyle name="Nota 4 3 8 3 11" xfId="5523" xr:uid="{33FBFC07-110E-4693-A00F-B3B1FDB5F7A1}"/>
    <cellStyle name="Nota 4 3 8 3 12" xfId="5992" xr:uid="{923009F6-B86D-4B0A-9494-F79A66A6FD54}"/>
    <cellStyle name="Nota 4 3 8 3 13" xfId="6348" xr:uid="{F951B8AD-4938-4D08-A670-759A5B0C9D49}"/>
    <cellStyle name="Nota 4 3 8 3 14" xfId="1371" xr:uid="{4C33E7CF-C024-4F3A-84A8-0C18E9BF9D7D}"/>
    <cellStyle name="Nota 4 3 8 3 2" xfId="1834" xr:uid="{9E634A48-D39E-4D23-928D-B00B1C3D70A5}"/>
    <cellStyle name="Nota 4 3 8 3 3" xfId="2322" xr:uid="{0CEDC7AB-D58A-420D-8298-8B3A7E6BFD85}"/>
    <cellStyle name="Nota 4 3 8 3 4" xfId="2738" xr:uid="{4F69C761-6F4D-4E7B-B331-2F528552A63E}"/>
    <cellStyle name="Nota 4 3 8 3 5" xfId="3208" xr:uid="{0325A1EA-4FA6-4AE9-A893-FD899E828688}"/>
    <cellStyle name="Nota 4 3 8 3 6" xfId="3562" xr:uid="{3DD6720D-2646-4684-BC00-A018A5624358}"/>
    <cellStyle name="Nota 4 3 8 3 7" xfId="4036" xr:uid="{7FE4B7C1-FF84-4FC6-A426-5B555BCCD7B5}"/>
    <cellStyle name="Nota 4 3 8 3 8" xfId="4494" xr:uid="{725EBB96-46B2-423A-8987-ABFF2FCBC159}"/>
    <cellStyle name="Nota 4 3 8 3 9" xfId="1987" xr:uid="{5F728C36-58F5-46A0-9934-8B14337DA9A2}"/>
    <cellStyle name="Nota 4 3 8 4" xfId="1060" xr:uid="{D87DD5A8-E85D-4EAA-AFE0-C3E066A7E2A3}"/>
    <cellStyle name="Nota 4 3 8 5" xfId="1521" xr:uid="{C823DC12-237B-4C11-BFB5-26899E2E6B13}"/>
    <cellStyle name="Nota 4 3 8 6" xfId="2009" xr:uid="{BDDD1858-4067-4DAE-8AFB-E3DE2EDD2263}"/>
    <cellStyle name="Nota 4 3 8 7" xfId="2425" xr:uid="{6000BBD1-7F40-4747-B43D-5DDA64D44623}"/>
    <cellStyle name="Nota 4 3 8 8" xfId="2895" xr:uid="{662849FE-EB73-4FFB-B098-DFAC1EBE1AA5}"/>
    <cellStyle name="Nota 4 3 8 9" xfId="3249" xr:uid="{2F7D6ED7-2AD6-475E-AD95-E7668B727FC7}"/>
    <cellStyle name="Nota 4 3 9" xfId="297" xr:uid="{00000000-0005-0000-0000-00007B010000}"/>
    <cellStyle name="Nota 4 3 9 10" xfId="4195" xr:uid="{C0C3630B-8266-4533-9B90-C3CDCE50203B}"/>
    <cellStyle name="Nota 4 3 9 11" xfId="4796" xr:uid="{BB0157EA-478B-411F-9205-EB4D13B63C9F}"/>
    <cellStyle name="Nota 4 3 9 12" xfId="4644" xr:uid="{7357FCA7-CDE4-4D67-B3A6-9D2CECD549B8}"/>
    <cellStyle name="Nota 4 3 9 13" xfId="6050" xr:uid="{4BE5EC28-2046-449D-9019-709D0D05A276}"/>
    <cellStyle name="Nota 4 3 9 14" xfId="791" xr:uid="{EDFAD711-0676-463A-BD11-AA1AB674536B}"/>
    <cellStyle name="Nota 4 3 9 2" xfId="454" xr:uid="{00000000-0005-0000-0000-00007C010000}"/>
    <cellStyle name="Nota 4 3 9 2 10" xfId="5128" xr:uid="{F07C6BDB-01D4-458A-8D60-9D57226E7D47}"/>
    <cellStyle name="Nota 4 3 9 2 11" xfId="5381" xr:uid="{9005AA33-5225-49F6-8837-2AF3FA95D132}"/>
    <cellStyle name="Nota 4 3 9 2 12" xfId="5850" xr:uid="{5E2F06D3-4A05-418E-9CE8-B3B9B6A62847}"/>
    <cellStyle name="Nota 4 3 9 2 13" xfId="6206" xr:uid="{F82B56E9-5676-4C4D-8DE3-EFAA6026A76E}"/>
    <cellStyle name="Nota 4 3 9 2 14" xfId="1229" xr:uid="{25CFFAD3-FD7E-4BDA-B58A-3EF51490A801}"/>
    <cellStyle name="Nota 4 3 9 2 2" xfId="1692" xr:uid="{095DE2C9-2DFC-4A91-9521-D2AE7BAC2304}"/>
    <cellStyle name="Nota 4 3 9 2 3" xfId="2180" xr:uid="{5C5A6DA8-65DF-4822-84AB-9C98E52ED29D}"/>
    <cellStyle name="Nota 4 3 9 2 4" xfId="2596" xr:uid="{8BCD7890-2ECF-441D-AE68-5CD8A97D6027}"/>
    <cellStyle name="Nota 4 3 9 2 5" xfId="3066" xr:uid="{55024BC6-7A29-4904-B3CA-03DAF2E8B7CF}"/>
    <cellStyle name="Nota 4 3 9 2 6" xfId="3420" xr:uid="{DF39A512-90B1-44EF-8E66-A05020422EEF}"/>
    <cellStyle name="Nota 4 3 9 2 7" xfId="3894" xr:uid="{47994A94-BA80-4879-A61A-8DA31A298EFB}"/>
    <cellStyle name="Nota 4 3 9 2 8" xfId="4352" xr:uid="{42AAE4C2-4438-426A-ADD9-EB07B1617A58}"/>
    <cellStyle name="Nota 4 3 9 2 9" xfId="4748" xr:uid="{0E90F8BF-F146-42D9-82DC-2F39E9002BD5}"/>
    <cellStyle name="Nota 4 3 9 3" xfId="610" xr:uid="{00000000-0005-0000-0000-00007D010000}"/>
    <cellStyle name="Nota 4 3 9 3 10" xfId="5255" xr:uid="{FE502DFE-2E2F-46E0-A1CA-E85E26144537}"/>
    <cellStyle name="Nota 4 3 9 3 11" xfId="5537" xr:uid="{A9576CF0-6B21-4007-A83E-CB509B19146E}"/>
    <cellStyle name="Nota 4 3 9 3 12" xfId="6006" xr:uid="{C47C746B-5E82-477F-AB3F-CE5DEBA10379}"/>
    <cellStyle name="Nota 4 3 9 3 13" xfId="6362" xr:uid="{0516FCD4-0608-4C90-9CF3-2340F3852919}"/>
    <cellStyle name="Nota 4 3 9 3 14" xfId="1385" xr:uid="{9D1E217F-5BD5-4F77-97E0-CD3CFC2971BE}"/>
    <cellStyle name="Nota 4 3 9 3 2" xfId="1848" xr:uid="{37E06C9A-71A1-469F-900E-4C810E62D216}"/>
    <cellStyle name="Nota 4 3 9 3 3" xfId="2336" xr:uid="{3AEE36B2-46E1-41F9-A9B0-E90748D13FBC}"/>
    <cellStyle name="Nota 4 3 9 3 4" xfId="2752" xr:uid="{24B6868F-114F-4A18-8091-E76B40F79994}"/>
    <cellStyle name="Nota 4 3 9 3 5" xfId="3222" xr:uid="{BA3FA873-293E-4BF7-AD65-FABC056D139A}"/>
    <cellStyle name="Nota 4 3 9 3 6" xfId="3576" xr:uid="{8C5F8015-1041-4461-8092-8D8AE10385C9}"/>
    <cellStyle name="Nota 4 3 9 3 7" xfId="4050" xr:uid="{824A9EB7-6D12-4872-9FC1-0456D4EF7E30}"/>
    <cellStyle name="Nota 4 3 9 3 8" xfId="4508" xr:uid="{6B5DBC52-5EE1-4BB2-B119-D8628F183CC3}"/>
    <cellStyle name="Nota 4 3 9 3 9" xfId="2811" xr:uid="{384D924C-BF11-4E10-BFF1-AC684C343C50}"/>
    <cellStyle name="Nota 4 3 9 4" xfId="1535" xr:uid="{100D05AD-8872-41DE-9803-1C121660663E}"/>
    <cellStyle name="Nota 4 3 9 5" xfId="2023" xr:uid="{3A8AD485-5A89-48B8-A061-2571DF93BFE0}"/>
    <cellStyle name="Nota 4 3 9 6" xfId="2439" xr:uid="{BA911924-89A0-49EE-9813-196160482A9E}"/>
    <cellStyle name="Nota 4 3 9 7" xfId="2909" xr:uid="{6E9F744C-9AD2-45EB-9102-922777A10CA2}"/>
    <cellStyle name="Nota 4 3 9 8" xfId="3263" xr:uid="{C45804CD-88B6-4EF6-97D1-7DB42F2759D4}"/>
    <cellStyle name="Nota 4 3 9 9" xfId="3737" xr:uid="{3E060666-D668-495F-8C58-DE7EEDE38FD9}"/>
    <cellStyle name="Nota 4 4" xfId="174" xr:uid="{00000000-0005-0000-0000-00007E010000}"/>
    <cellStyle name="Nota 4 4 10" xfId="314" xr:uid="{00000000-0005-0000-0000-00007F010000}"/>
    <cellStyle name="Nota 4 4 10 10" xfId="3754" xr:uid="{D6A7959E-AA72-4AB2-B997-D62551AE7036}"/>
    <cellStyle name="Nota 4 4 10 11" xfId="4212" xr:uid="{CF9560B7-FC56-46A9-9C0D-01D97D1A7517}"/>
    <cellStyle name="Nota 4 4 10 12" xfId="4853" xr:uid="{7EE348D6-C660-4F3E-A0EE-EAA50DAFE8DA}"/>
    <cellStyle name="Nota 4 4 10 13" xfId="4536" xr:uid="{DEF5C266-D16B-4891-B86C-66518C5208A2}"/>
    <cellStyle name="Nota 4 4 10 14" xfId="5711" xr:uid="{7E5DAAC3-5348-44F3-B6B8-7C55201D7DEB}"/>
    <cellStyle name="Nota 4 4 10 15" xfId="6067" xr:uid="{14EB6996-B8A8-449A-A4AC-B4CAA5C99FF0}"/>
    <cellStyle name="Nota 4 4 10 16" xfId="808" xr:uid="{47C628BD-3CD9-4D32-9FCA-D3D94DD9AF73}"/>
    <cellStyle name="Nota 4 4 10 2" xfId="471" xr:uid="{00000000-0005-0000-0000-000080010000}"/>
    <cellStyle name="Nota 4 4 10 2 10" xfId="5144" xr:uid="{CD7E8843-2B7C-4354-A631-4E5A4C340979}"/>
    <cellStyle name="Nota 4 4 10 2 11" xfId="5398" xr:uid="{81810F3B-71F2-4E95-A3D5-244684C04561}"/>
    <cellStyle name="Nota 4 4 10 2 12" xfId="5867" xr:uid="{39727EE1-8568-4788-ADB4-270A70DF8B86}"/>
    <cellStyle name="Nota 4 4 10 2 13" xfId="6223" xr:uid="{9C12D6F2-5BCE-49D7-968E-5BFAFCD22572}"/>
    <cellStyle name="Nota 4 4 10 2 14" xfId="1246" xr:uid="{66778F02-954F-440B-B3B4-6FDAFDB520EA}"/>
    <cellStyle name="Nota 4 4 10 2 2" xfId="1709" xr:uid="{04456337-A34C-4545-8DF3-8E3291EFC72C}"/>
    <cellStyle name="Nota 4 4 10 2 3" xfId="2197" xr:uid="{3C4C3213-7BC5-4B39-A522-E49469F7DCBB}"/>
    <cellStyle name="Nota 4 4 10 2 4" xfId="2613" xr:uid="{BCACFD40-7DAD-46B6-A547-6F805390B573}"/>
    <cellStyle name="Nota 4 4 10 2 5" xfId="3083" xr:uid="{D57474E4-FEDE-42D4-9727-0A2561388A44}"/>
    <cellStyle name="Nota 4 4 10 2 6" xfId="3437" xr:uid="{5547553E-0BAA-411F-9710-3F798CC1B855}"/>
    <cellStyle name="Nota 4 4 10 2 7" xfId="3911" xr:uid="{1257D361-3FA4-4F45-9F7C-B2FE3215D38F}"/>
    <cellStyle name="Nota 4 4 10 2 8" xfId="4369" xr:uid="{3ACC43CA-EF4F-4972-8256-CAB3C72AAED7}"/>
    <cellStyle name="Nota 4 4 10 2 9" xfId="4800" xr:uid="{DEF7885C-1278-4363-922A-F01414AA07F3}"/>
    <cellStyle name="Nota 4 4 10 3" xfId="627" xr:uid="{00000000-0005-0000-0000-000081010000}"/>
    <cellStyle name="Nota 4 4 10 3 10" xfId="5271" xr:uid="{8A0FAE1F-7DCA-4175-A784-C6752FBA7691}"/>
    <cellStyle name="Nota 4 4 10 3 11" xfId="5554" xr:uid="{6E00367E-278B-4493-BBC8-96665D739B2E}"/>
    <cellStyle name="Nota 4 4 10 3 12" xfId="6023" xr:uid="{58C22536-7452-462C-B39F-9A69F4233B15}"/>
    <cellStyle name="Nota 4 4 10 3 13" xfId="6379" xr:uid="{70F903F2-8885-42D3-B03A-C7080E89D2F2}"/>
    <cellStyle name="Nota 4 4 10 3 14" xfId="1402" xr:uid="{065BEAB5-C530-4FAD-97C0-8C575AB367EE}"/>
    <cellStyle name="Nota 4 4 10 3 2" xfId="1865" xr:uid="{5EE5FE40-6CAF-4963-BB8A-62E6725A1888}"/>
    <cellStyle name="Nota 4 4 10 3 3" xfId="2353" xr:uid="{A70629C9-8592-48B8-87DE-89E79AC0FE57}"/>
    <cellStyle name="Nota 4 4 10 3 4" xfId="2769" xr:uid="{20EA74C9-B81C-4A19-83C6-A7934FCFF707}"/>
    <cellStyle name="Nota 4 4 10 3 5" xfId="3239" xr:uid="{CA9973F2-82C2-499C-801C-81B141CBE41C}"/>
    <cellStyle name="Nota 4 4 10 3 6" xfId="3593" xr:uid="{9D3D3268-293F-4653-987B-61727D0AF467}"/>
    <cellStyle name="Nota 4 4 10 3 7" xfId="4067" xr:uid="{88BB4820-C755-4E64-885D-97484A6C7082}"/>
    <cellStyle name="Nota 4 4 10 3 8" xfId="4525" xr:uid="{31C6971E-D1B7-4220-8AE3-D9E401D87DC2}"/>
    <cellStyle name="Nota 4 4 10 3 9" xfId="4954" xr:uid="{2508EB1E-99D1-41A9-9040-E465D149977A}"/>
    <cellStyle name="Nota 4 4 10 4" xfId="1090" xr:uid="{7973EAE0-C5E3-4BC4-B5BB-64B9C893E269}"/>
    <cellStyle name="Nota 4 4 10 5" xfId="1552" xr:uid="{47F7E7BB-2A45-4158-980F-3C73F54BCA32}"/>
    <cellStyle name="Nota 4 4 10 6" xfId="2040" xr:uid="{6D786102-3B99-4FE1-AC4F-80E493FEB875}"/>
    <cellStyle name="Nota 4 4 10 7" xfId="2456" xr:uid="{46F85874-B3E0-44E7-B346-AF961B164DB7}"/>
    <cellStyle name="Nota 4 4 10 8" xfId="2926" xr:uid="{02767281-F262-409F-AD19-B4AB6681A55B}"/>
    <cellStyle name="Nota 4 4 10 9" xfId="3280" xr:uid="{FD4C66A0-3B25-4357-A819-5349203C66DC}"/>
    <cellStyle name="Nota 4 4 11" xfId="331" xr:uid="{00000000-0005-0000-0000-000082010000}"/>
    <cellStyle name="Nota 4 4 11 10" xfId="5030" xr:uid="{F238C4EA-E463-4273-ACD9-B377842F8E50}"/>
    <cellStyle name="Nota 4 4 11 11" xfId="4557" xr:uid="{6A292EB5-9DEC-436F-BF71-2303B48796BA}"/>
    <cellStyle name="Nota 4 4 11 12" xfId="5727" xr:uid="{3B7CCCBF-2485-4EE2-B82B-26A4FDFE12A9}"/>
    <cellStyle name="Nota 4 4 11 13" xfId="6083" xr:uid="{AD7AE566-C64C-47B5-960E-D8F1E1FF7F3C}"/>
    <cellStyle name="Nota 4 4 11 14" xfId="1106" xr:uid="{A6BB39ED-BE33-4E90-88FD-8804652FC4D2}"/>
    <cellStyle name="Nota 4 4 11 2" xfId="1569" xr:uid="{836FD748-2826-4EAA-9150-8EC7C24979CE}"/>
    <cellStyle name="Nota 4 4 11 3" xfId="2057" xr:uid="{AF4158AB-67EB-457A-9C50-75AB242C32F1}"/>
    <cellStyle name="Nota 4 4 11 4" xfId="2473" xr:uid="{00866C00-D72B-4D5B-9EF5-F41A095D189A}"/>
    <cellStyle name="Nota 4 4 11 5" xfId="2943" xr:uid="{4435E6CB-0CB1-40E7-A1DC-883DAA7644F1}"/>
    <cellStyle name="Nota 4 4 11 6" xfId="3297" xr:uid="{F679425C-9D4B-492E-A823-3AF977459A7F}"/>
    <cellStyle name="Nota 4 4 11 7" xfId="3771" xr:uid="{3F2ABE7F-5D2A-4181-AC75-8A03EE2E63F9}"/>
    <cellStyle name="Nota 4 4 11 8" xfId="4229" xr:uid="{195CB9F1-F8A5-4B65-9069-B2E3A60CE21C}"/>
    <cellStyle name="Nota 4 4 11 9" xfId="4638" xr:uid="{4E9C6BA5-06FD-4CFA-A21C-1835627C6351}"/>
    <cellStyle name="Nota 4 4 12" xfId="487" xr:uid="{00000000-0005-0000-0000-000083010000}"/>
    <cellStyle name="Nota 4 4 12 10" xfId="5157" xr:uid="{1FAB0723-C61E-4171-8FF3-6AD69A23B51E}"/>
    <cellStyle name="Nota 4 4 12 11" xfId="5414" xr:uid="{57D76B7E-174B-46EA-B1D1-6DE42FDC7862}"/>
    <cellStyle name="Nota 4 4 12 12" xfId="5883" xr:uid="{E0FAB6FA-AF57-494A-B9F9-D7C49B2119B4}"/>
    <cellStyle name="Nota 4 4 12 13" xfId="6239" xr:uid="{5D61883B-1482-4DE2-9C2D-BC2027031AD5}"/>
    <cellStyle name="Nota 4 4 12 14" xfId="1262" xr:uid="{F4DA3815-7168-4E17-BB27-0E660F5BE43D}"/>
    <cellStyle name="Nota 4 4 12 2" xfId="1725" xr:uid="{A91A63C4-3C7F-43EE-BB19-503BD75E8511}"/>
    <cellStyle name="Nota 4 4 12 3" xfId="2213" xr:uid="{E684F442-4020-46BA-A07D-BF5837AB7EBA}"/>
    <cellStyle name="Nota 4 4 12 4" xfId="2629" xr:uid="{E8360560-9CD7-418B-80FC-864286237BFD}"/>
    <cellStyle name="Nota 4 4 12 5" xfId="3099" xr:uid="{BB90AB18-5A53-4800-B60B-1CC4A31329A7}"/>
    <cellStyle name="Nota 4 4 12 6" xfId="3453" xr:uid="{2F46E4B9-1DCB-4383-A494-8CE730063D03}"/>
    <cellStyle name="Nota 4 4 12 7" xfId="3927" xr:uid="{D84695E0-B050-495F-B947-673D918E611F}"/>
    <cellStyle name="Nota 4 4 12 8" xfId="4385" xr:uid="{2BC16491-9738-4C7C-98DF-8B003CD87E30}"/>
    <cellStyle name="Nota 4 4 12 9" xfId="4736" xr:uid="{516E5686-8B74-45A6-BC27-2B92882C5B61}"/>
    <cellStyle name="Nota 4 4 13" xfId="1412" xr:uid="{E2640E4A-3F8A-4476-B1A8-59ADE4BD2A64}"/>
    <cellStyle name="Nota 4 4 14" xfId="934" xr:uid="{61F9986A-5F59-49CA-8209-51785035332D}"/>
    <cellStyle name="Nota 4 4 15" xfId="926" xr:uid="{2EA2D202-419F-461E-B2B9-AEEDE652D9E3}"/>
    <cellStyle name="Nota 4 4 16" xfId="826" xr:uid="{3C58EF11-E717-4038-AAB1-C07CACDFABC9}"/>
    <cellStyle name="Nota 4 4 17" xfId="4535" xr:uid="{B038A47C-0ADE-4993-AD06-36FBCBDB281B}"/>
    <cellStyle name="Nota 4 4 18" xfId="5021" xr:uid="{07A50E25-D961-4173-BDB0-612ADBDCF181}"/>
    <cellStyle name="Nota 4 4 19" xfId="5633" xr:uid="{35CC3DB1-4962-4EB4-835D-9F72A398D30D}"/>
    <cellStyle name="Nota 4 4 2" xfId="193" xr:uid="{00000000-0005-0000-0000-000084010000}"/>
    <cellStyle name="Nota 4 4 2 10" xfId="4819" xr:uid="{66536A36-2A1B-4AE9-B0B6-85AD3D80E196}"/>
    <cellStyle name="Nota 4 4 2 11" xfId="4739" xr:uid="{0F4BD0C0-4B2E-41B8-8294-04F9BE38264F}"/>
    <cellStyle name="Nota 4 4 2 12" xfId="5659" xr:uid="{0285443D-00AC-4735-B86A-DFBFEDAD47C0}"/>
    <cellStyle name="Nota 4 4 2 13" xfId="687" xr:uid="{A096B5D0-1315-4574-BAD3-FC104E457727}"/>
    <cellStyle name="Nota 4 4 2 2" xfId="350" xr:uid="{00000000-0005-0000-0000-000085010000}"/>
    <cellStyle name="Nota 4 4 2 2 10" xfId="5044" xr:uid="{CEDD362E-0859-48E2-BEF9-54F475F5A478}"/>
    <cellStyle name="Nota 4 4 2 2 11" xfId="5277" xr:uid="{5CA1A4DE-B619-49DE-85F0-1DC428B3C9BA}"/>
    <cellStyle name="Nota 4 4 2 2 12" xfId="5746" xr:uid="{ED58F286-A0AF-4BEB-ABA6-6E789166BE92}"/>
    <cellStyle name="Nota 4 4 2 2 13" xfId="6102" xr:uid="{A634FF56-CF31-46EA-95E8-9AC3B407F411}"/>
    <cellStyle name="Nota 4 4 2 2 14" xfId="1125" xr:uid="{5E252E8C-5A02-4C17-AD2E-972A673368E8}"/>
    <cellStyle name="Nota 4 4 2 2 2" xfId="1588" xr:uid="{7814F98D-CC2F-44EE-BEB6-595A68F468D9}"/>
    <cellStyle name="Nota 4 4 2 2 3" xfId="2076" xr:uid="{D3566735-2F99-41F4-83C6-414916C4AA5C}"/>
    <cellStyle name="Nota 4 4 2 2 4" xfId="2492" xr:uid="{BF57A78C-146B-4AA3-B102-D20386974D86}"/>
    <cellStyle name="Nota 4 4 2 2 5" xfId="2962" xr:uid="{DA47D119-61D6-4ABA-B9AB-F2963566663E}"/>
    <cellStyle name="Nota 4 4 2 2 6" xfId="3316" xr:uid="{79356576-5E1E-442E-A7EB-53A60B1C3911}"/>
    <cellStyle name="Nota 4 4 2 2 7" xfId="3790" xr:uid="{CB71C040-8C8A-4459-B417-5083B3FE613A}"/>
    <cellStyle name="Nota 4 4 2 2 8" xfId="4248" xr:uid="{3C0BF6C3-8BEC-425D-B36A-204DA46672F8}"/>
    <cellStyle name="Nota 4 4 2 2 9" xfId="4811" xr:uid="{50AA99D6-0457-4D7D-9A55-C61C1C3FAEFB}"/>
    <cellStyle name="Nota 4 4 2 3" xfId="506" xr:uid="{00000000-0005-0000-0000-000086010000}"/>
    <cellStyle name="Nota 4 4 2 3 10" xfId="5171" xr:uid="{C4F468B6-3BBE-4055-AC37-E177FCEEB039}"/>
    <cellStyle name="Nota 4 4 2 3 11" xfId="5433" xr:uid="{FFFD20D4-A415-4F10-BEC5-E04A516EED52}"/>
    <cellStyle name="Nota 4 4 2 3 12" xfId="5902" xr:uid="{F669960E-B34B-48CD-BC03-B94D9698B0E5}"/>
    <cellStyle name="Nota 4 4 2 3 13" xfId="6258" xr:uid="{E4CC5383-A36E-4060-9226-B58E3602FB97}"/>
    <cellStyle name="Nota 4 4 2 3 14" xfId="1281" xr:uid="{81467CA7-DA07-470D-91BE-1B9ADCBE691B}"/>
    <cellStyle name="Nota 4 4 2 3 2" xfId="1744" xr:uid="{3969689A-E166-4E47-A249-055CD6C287A9}"/>
    <cellStyle name="Nota 4 4 2 3 3" xfId="2232" xr:uid="{72265D19-23F5-47B8-8778-007D56C7944B}"/>
    <cellStyle name="Nota 4 4 2 3 4" xfId="2648" xr:uid="{C8DFD271-4F4A-4F4A-95A2-D789A0A8D20B}"/>
    <cellStyle name="Nota 4 4 2 3 5" xfId="3118" xr:uid="{28E4C523-F5AC-4693-8642-E21CC1338299}"/>
    <cellStyle name="Nota 4 4 2 3 6" xfId="3472" xr:uid="{5D39D7A4-A2B1-410A-90B2-F0126D00072E}"/>
    <cellStyle name="Nota 4 4 2 3 7" xfId="3946" xr:uid="{25B78D5E-06D4-40CE-B13B-15D7E3752221}"/>
    <cellStyle name="Nota 4 4 2 3 8" xfId="4404" xr:uid="{F9943293-0A07-4BD6-B3C7-C5988C284518}"/>
    <cellStyle name="Nota 4 4 2 3 9" xfId="923" xr:uid="{662BD79C-3F1E-45C4-B135-46A875E4CC54}"/>
    <cellStyle name="Nota 4 4 2 4" xfId="970" xr:uid="{6CD6D70B-C20A-4D5E-A490-BAAF87BCA069}"/>
    <cellStyle name="Nota 4 4 2 5" xfId="1431" xr:uid="{F25AE2F2-D66F-445A-91BC-86620EA25B7B}"/>
    <cellStyle name="Nota 4 4 2 6" xfId="863" xr:uid="{E536B843-20D7-4764-A0A2-D6212045D1D4}"/>
    <cellStyle name="Nota 4 4 2 7" xfId="1986" xr:uid="{4255FEBA-7791-456A-9DC4-167A521F62FE}"/>
    <cellStyle name="Nota 4 4 2 8" xfId="3633" xr:uid="{595A57AA-7E4B-4A1E-BD5D-4012A0824FE4}"/>
    <cellStyle name="Nota 4 4 2 9" xfId="4091" xr:uid="{B29083EA-0DDA-44DB-8519-987375E975A3}"/>
    <cellStyle name="Nota 4 4 3" xfId="209" xr:uid="{00000000-0005-0000-0000-000087010000}"/>
    <cellStyle name="Nota 4 4 3 10" xfId="4642" xr:uid="{9F07B2A3-8914-41CA-B463-31F318967B72}"/>
    <cellStyle name="Nota 4 4 3 11" xfId="4939" xr:uid="{0D8E76DA-B04A-497F-860E-5A065A660D78}"/>
    <cellStyle name="Nota 4 4 3 12" xfId="5615" xr:uid="{6708AA76-45F6-46C7-A662-103DF3384799}"/>
    <cellStyle name="Nota 4 4 3 13" xfId="703" xr:uid="{9CDB7D82-9179-44E2-B589-640ADF931FCD}"/>
    <cellStyle name="Nota 4 4 3 2" xfId="366" xr:uid="{00000000-0005-0000-0000-000088010000}"/>
    <cellStyle name="Nota 4 4 3 2 10" xfId="5057" xr:uid="{DF75D53C-64CF-4D5B-9A6E-E15C25229133}"/>
    <cellStyle name="Nota 4 4 3 2 11" xfId="5293" xr:uid="{99C438A1-4C5B-4A96-8612-76BBA104FB8E}"/>
    <cellStyle name="Nota 4 4 3 2 12" xfId="5762" xr:uid="{922A6865-616B-4699-B9C4-589F33B0FFE4}"/>
    <cellStyle name="Nota 4 4 3 2 13" xfId="6118" xr:uid="{1ADBDDFD-7C7C-46FB-8D17-9BE1E31F018B}"/>
    <cellStyle name="Nota 4 4 3 2 14" xfId="1141" xr:uid="{E71B0D91-3E90-4D57-A1E3-0CE5B21F2849}"/>
    <cellStyle name="Nota 4 4 3 2 2" xfId="1604" xr:uid="{ADAF9B9D-ACA5-4E2F-9D29-C71D593A6199}"/>
    <cellStyle name="Nota 4 4 3 2 3" xfId="2092" xr:uid="{CFEDD8C5-FD95-4314-AD93-FC1B97B13877}"/>
    <cellStyle name="Nota 4 4 3 2 4" xfId="2508" xr:uid="{35302FDD-8A03-4390-95FA-66E34ECB09A6}"/>
    <cellStyle name="Nota 4 4 3 2 5" xfId="2978" xr:uid="{CAA58E46-6726-425A-A535-D985F9B3ECDF}"/>
    <cellStyle name="Nota 4 4 3 2 6" xfId="3332" xr:uid="{E327B430-7FDC-497F-AA36-4BCE9B35006A}"/>
    <cellStyle name="Nota 4 4 3 2 7" xfId="3806" xr:uid="{6943706A-C44C-434F-BCE1-476EB8461914}"/>
    <cellStyle name="Nota 4 4 3 2 8" xfId="4264" xr:uid="{E0E6A039-C998-4A80-8ABB-68998A3EED91}"/>
    <cellStyle name="Nota 4 4 3 2 9" xfId="4753" xr:uid="{C0B75188-A6E8-4C85-9F0D-25EB5AA7ABCD}"/>
    <cellStyle name="Nota 4 4 3 3" xfId="522" xr:uid="{00000000-0005-0000-0000-000089010000}"/>
    <cellStyle name="Nota 4 4 3 3 10" xfId="5184" xr:uid="{00FA18CE-BEA4-4503-B1ED-5AA1B50D3005}"/>
    <cellStyle name="Nota 4 4 3 3 11" xfId="5449" xr:uid="{BF069963-700C-40BA-9D83-A54E9AF895C9}"/>
    <cellStyle name="Nota 4 4 3 3 12" xfId="5918" xr:uid="{40C9A370-B7EE-4281-A08F-ACFCB38976AF}"/>
    <cellStyle name="Nota 4 4 3 3 13" xfId="6274" xr:uid="{CC991897-0459-4A71-9FB0-AE2631DDAFA4}"/>
    <cellStyle name="Nota 4 4 3 3 14" xfId="1297" xr:uid="{57DCB5C6-B464-493E-8705-58F9F9288FFC}"/>
    <cellStyle name="Nota 4 4 3 3 2" xfId="1760" xr:uid="{75E1C1A5-56A8-4032-ACEE-F8A0DD5CF256}"/>
    <cellStyle name="Nota 4 4 3 3 3" xfId="2248" xr:uid="{1979EDA6-661D-418B-A76D-A5118DE65649}"/>
    <cellStyle name="Nota 4 4 3 3 4" xfId="2664" xr:uid="{D24A3A22-FE14-4C99-950E-2BEAA1835EC9}"/>
    <cellStyle name="Nota 4 4 3 3 5" xfId="3134" xr:uid="{E24620DA-2051-4153-A1CB-ABEFBC62E0E1}"/>
    <cellStyle name="Nota 4 4 3 3 6" xfId="3488" xr:uid="{942492EB-E998-42E7-AA85-7D233E239F55}"/>
    <cellStyle name="Nota 4 4 3 3 7" xfId="3962" xr:uid="{D9243C4A-6AC9-4069-ABBB-57145727BD08}"/>
    <cellStyle name="Nota 4 4 3 3 8" xfId="4420" xr:uid="{2251DF51-A1BE-499A-A378-57F8FD925A88}"/>
    <cellStyle name="Nota 4 4 3 3 9" xfId="4911" xr:uid="{BE8733EA-45FC-43B5-90E1-15D97BB70258}"/>
    <cellStyle name="Nota 4 4 3 4" xfId="986" xr:uid="{7346CD20-25C0-4653-BDAE-311E1E8DE988}"/>
    <cellStyle name="Nota 4 4 3 5" xfId="1447" xr:uid="{F7DB058E-1C1C-4A99-8CAB-5BAA6DDFD6D8}"/>
    <cellStyle name="Nota 4 4 3 6" xfId="852" xr:uid="{631CC870-D777-4D32-A17F-B51DB764AF58}"/>
    <cellStyle name="Nota 4 4 3 7" xfId="1954" xr:uid="{BEB9E427-A6C0-445C-8744-412A192FFF4F}"/>
    <cellStyle name="Nota 4 4 3 8" xfId="3649" xr:uid="{285DEF40-2651-4CCE-B71B-C5D7D793C77F}"/>
    <cellStyle name="Nota 4 4 3 9" xfId="4107" xr:uid="{CF6F503B-82B1-49AA-B854-3FC3E24A737B}"/>
    <cellStyle name="Nota 4 4 4" xfId="225" xr:uid="{00000000-0005-0000-0000-00008A010000}"/>
    <cellStyle name="Nota 4 4 4 10" xfId="4832" xr:uid="{5A966585-CCC1-4A11-9CC4-DE2BDEBD88F4}"/>
    <cellStyle name="Nota 4 4 4 11" xfId="4716" xr:uid="{1517C771-E91D-40E7-BEBD-E8AAAF9706B4}"/>
    <cellStyle name="Nota 4 4 4 12" xfId="5672" xr:uid="{40F86682-952B-405A-A785-A4A43FAB27E3}"/>
    <cellStyle name="Nota 4 4 4 13" xfId="719" xr:uid="{4B635B73-F4BC-4721-99F2-A5852F363678}"/>
    <cellStyle name="Nota 4 4 4 2" xfId="382" xr:uid="{00000000-0005-0000-0000-00008B010000}"/>
    <cellStyle name="Nota 4 4 4 2 10" xfId="5070" xr:uid="{D0447A77-76FF-4D14-AC54-DA0AF51C67AF}"/>
    <cellStyle name="Nota 4 4 4 2 11" xfId="5309" xr:uid="{A4ECF11C-CE85-440C-A806-C51BCD8A7FD9}"/>
    <cellStyle name="Nota 4 4 4 2 12" xfId="5778" xr:uid="{84979E0F-D376-4C65-B31A-4F6C94024EB8}"/>
    <cellStyle name="Nota 4 4 4 2 13" xfId="6134" xr:uid="{AF3A7984-2CB6-49EB-8534-A6026A01DCEF}"/>
    <cellStyle name="Nota 4 4 4 2 14" xfId="1157" xr:uid="{6CA35BCB-3A43-4A44-8DCF-34146B9065B1}"/>
    <cellStyle name="Nota 4 4 4 2 2" xfId="1620" xr:uid="{83822BD2-C1D4-47B0-9A7F-C3D1305F4A2E}"/>
    <cellStyle name="Nota 4 4 4 2 3" xfId="2108" xr:uid="{176967F2-516C-4AAE-BB4B-142E325736CC}"/>
    <cellStyle name="Nota 4 4 4 2 4" xfId="2524" xr:uid="{2D57EF4E-D7B3-4A0E-94A1-42E4FD62196B}"/>
    <cellStyle name="Nota 4 4 4 2 5" xfId="2994" xr:uid="{F4C77A9B-1295-41B1-B1BD-D6ABE83B3A27}"/>
    <cellStyle name="Nota 4 4 4 2 6" xfId="3348" xr:uid="{237B4580-8246-4190-B8D6-A0AB1A1086C7}"/>
    <cellStyle name="Nota 4 4 4 2 7" xfId="3822" xr:uid="{9389F651-32C0-4E0A-B00C-284686CCD729}"/>
    <cellStyle name="Nota 4 4 4 2 8" xfId="4280" xr:uid="{F75E8E40-481E-4E1C-9F9B-D004853583F2}"/>
    <cellStyle name="Nota 4 4 4 2 9" xfId="4940" xr:uid="{F82990B2-599F-4808-AF00-EDCFBD211FDD}"/>
    <cellStyle name="Nota 4 4 4 3" xfId="538" xr:uid="{00000000-0005-0000-0000-00008C010000}"/>
    <cellStyle name="Nota 4 4 4 3 10" xfId="5197" xr:uid="{48F4BCF0-5F97-4DD9-A452-9C1BFC907FE9}"/>
    <cellStyle name="Nota 4 4 4 3 11" xfId="5465" xr:uid="{1B2C04DA-AA83-46F3-983A-E8184B4C8377}"/>
    <cellStyle name="Nota 4 4 4 3 12" xfId="5934" xr:uid="{4976CAE7-61BC-4838-94A6-4619A1255181}"/>
    <cellStyle name="Nota 4 4 4 3 13" xfId="6290" xr:uid="{15DA33C6-1619-4E41-AD8B-DE215FAAB77E}"/>
    <cellStyle name="Nota 4 4 4 3 14" xfId="1313" xr:uid="{8F07D018-E630-42B6-A112-38DF3FA49B92}"/>
    <cellStyle name="Nota 4 4 4 3 2" xfId="1776" xr:uid="{26E1187D-D319-42C8-8C7E-D1283977CA23}"/>
    <cellStyle name="Nota 4 4 4 3 3" xfId="2264" xr:uid="{A3F654C7-A326-49EC-BDFD-31A258DBE5D2}"/>
    <cellStyle name="Nota 4 4 4 3 4" xfId="2680" xr:uid="{C7F2C46C-DE32-4EB9-9145-D810D302621F}"/>
    <cellStyle name="Nota 4 4 4 3 5" xfId="3150" xr:uid="{C38B36AD-C300-4AB5-8F4D-D9BA6BFFD14E}"/>
    <cellStyle name="Nota 4 4 4 3 6" xfId="3504" xr:uid="{C2BF4A71-DF36-4DAB-861E-808D0C8DD6A6}"/>
    <cellStyle name="Nota 4 4 4 3 7" xfId="3978" xr:uid="{49A40AEF-A372-4A40-A602-D9BEECEC0342}"/>
    <cellStyle name="Nota 4 4 4 3 8" xfId="4436" xr:uid="{D96C5EEC-A205-47DA-B5E4-2CDB69AD0271}"/>
    <cellStyle name="Nota 4 4 4 3 9" xfId="4705" xr:uid="{97B3790E-2B9C-4AFD-BDDB-E47025D5DFB5}"/>
    <cellStyle name="Nota 4 4 4 4" xfId="1002" xr:uid="{EFA76210-7ABC-45B5-9CF4-89B110D04DFF}"/>
    <cellStyle name="Nota 4 4 4 5" xfId="1463" xr:uid="{424BA459-F7F6-41FE-A791-116F34583113}"/>
    <cellStyle name="Nota 4 4 4 6" xfId="2367" xr:uid="{30E99B64-98BD-445A-A60F-560A7ADC9A17}"/>
    <cellStyle name="Nota 4 4 4 7" xfId="878" xr:uid="{5CCE8BD7-C824-4BE1-BBB7-B8814270A2B3}"/>
    <cellStyle name="Nota 4 4 4 8" xfId="3665" xr:uid="{F41BD854-BD2D-44C6-95AD-F24A632AD68C}"/>
    <cellStyle name="Nota 4 4 4 9" xfId="4123" xr:uid="{B9D99370-2054-4F54-8BF9-7A434C217DEA}"/>
    <cellStyle name="Nota 4 4 5" xfId="241" xr:uid="{00000000-0005-0000-0000-00008D010000}"/>
    <cellStyle name="Nota 4 4 5 10" xfId="4759" xr:uid="{03C09150-56A8-4183-AEAF-79D67DDE6BF8}"/>
    <cellStyle name="Nota 4 4 5 11" xfId="4941" xr:uid="{DA1EC005-A5D7-494E-885E-444F4D990736}"/>
    <cellStyle name="Nota 4 4 5 12" xfId="5599" xr:uid="{25AD6789-B28B-4DC8-96F7-ADAC600BB39D}"/>
    <cellStyle name="Nota 4 4 5 13" xfId="735" xr:uid="{1EAB2C87-8242-4F2E-8763-A4E396165502}"/>
    <cellStyle name="Nota 4 4 5 2" xfId="398" xr:uid="{00000000-0005-0000-0000-00008E010000}"/>
    <cellStyle name="Nota 4 4 5 2 10" xfId="5083" xr:uid="{3C6912E9-6817-4889-A65B-FD95925E51E2}"/>
    <cellStyle name="Nota 4 4 5 2 11" xfId="5325" xr:uid="{D42AB9ED-6B84-4438-A342-79482501F833}"/>
    <cellStyle name="Nota 4 4 5 2 12" xfId="5794" xr:uid="{F3281BAE-899F-4D9E-AEAD-AFB7A8AF2524}"/>
    <cellStyle name="Nota 4 4 5 2 13" xfId="6150" xr:uid="{9ABBA33D-3962-4365-A850-FFC95D0C9F7A}"/>
    <cellStyle name="Nota 4 4 5 2 14" xfId="1173" xr:uid="{A2D45952-A14A-4FF6-8B54-DFCE74B657F7}"/>
    <cellStyle name="Nota 4 4 5 2 2" xfId="1636" xr:uid="{C6F49158-1C4B-4A35-8828-9EB6E8FE92CE}"/>
    <cellStyle name="Nota 4 4 5 2 3" xfId="2124" xr:uid="{E239D7B0-8689-436B-923C-41BB16138AD3}"/>
    <cellStyle name="Nota 4 4 5 2 4" xfId="2540" xr:uid="{A95A4665-F077-46FF-AB09-DC834A57380E}"/>
    <cellStyle name="Nota 4 4 5 2 5" xfId="3010" xr:uid="{E9CE5CF3-3BA1-4905-9955-F91E5A28724A}"/>
    <cellStyle name="Nota 4 4 5 2 6" xfId="3364" xr:uid="{77199DBE-81F6-4EB9-94D9-D01E0202BB88}"/>
    <cellStyle name="Nota 4 4 5 2 7" xfId="3838" xr:uid="{D0341ABB-F4FA-4F33-84BE-2C4088CCBC52}"/>
    <cellStyle name="Nota 4 4 5 2 8" xfId="4296" xr:uid="{B9623D10-95A2-4D32-9C6F-E060237D1C99}"/>
    <cellStyle name="Nota 4 4 5 2 9" xfId="2809" xr:uid="{EED3D8F2-4388-4F66-8FDC-4B2A6A8FAF22}"/>
    <cellStyle name="Nota 4 4 5 3" xfId="554" xr:uid="{00000000-0005-0000-0000-00008F010000}"/>
    <cellStyle name="Nota 4 4 5 3 10" xfId="5210" xr:uid="{676568E3-8150-4825-98A0-A589205C7874}"/>
    <cellStyle name="Nota 4 4 5 3 11" xfId="5481" xr:uid="{54063543-2D9D-4F6D-A733-EE9C11E6F210}"/>
    <cellStyle name="Nota 4 4 5 3 12" xfId="5950" xr:uid="{C12ED451-1998-4F1D-A97F-3D4C06441679}"/>
    <cellStyle name="Nota 4 4 5 3 13" xfId="6306" xr:uid="{0FFF18B8-A7EE-4D04-9CA8-DC70B1248290}"/>
    <cellStyle name="Nota 4 4 5 3 14" xfId="1329" xr:uid="{135598A6-317D-4167-ADE2-A107A7C4559D}"/>
    <cellStyle name="Nota 4 4 5 3 2" xfId="1792" xr:uid="{B15E2FF3-7490-43FE-9A08-725CCC6B8338}"/>
    <cellStyle name="Nota 4 4 5 3 3" xfId="2280" xr:uid="{70AA5FF5-19FF-4BB6-B9F1-5791ED79BFBB}"/>
    <cellStyle name="Nota 4 4 5 3 4" xfId="2696" xr:uid="{FFAFA464-80F6-40E1-B2AC-C169F6EC85E9}"/>
    <cellStyle name="Nota 4 4 5 3 5" xfId="3166" xr:uid="{164BB543-37A4-4D8C-BF14-B7A7BE91C820}"/>
    <cellStyle name="Nota 4 4 5 3 6" xfId="3520" xr:uid="{09FCA947-569E-4965-A1E5-B95CE407DA8B}"/>
    <cellStyle name="Nota 4 4 5 3 7" xfId="3994" xr:uid="{8091707E-4308-4262-ABC6-2147D423CFFA}"/>
    <cellStyle name="Nota 4 4 5 3 8" xfId="4452" xr:uid="{A0ECEDE0-5AE1-400B-BA31-ADC66CC3E6A5}"/>
    <cellStyle name="Nota 4 4 5 3 9" xfId="4640" xr:uid="{1584BFC6-DB98-473A-99C4-E9B24A4C4E31}"/>
    <cellStyle name="Nota 4 4 5 4" xfId="1018" xr:uid="{DA8B953F-ACB0-4A09-9997-B5D3F58B6539}"/>
    <cellStyle name="Nota 4 4 5 5" xfId="1479" xr:uid="{ACB5EE2E-BCE4-4D4E-BCE5-65F569310834}"/>
    <cellStyle name="Nota 4 4 5 6" xfId="2383" xr:uid="{190AD129-2678-4723-8A8A-B7EE283B006E}"/>
    <cellStyle name="Nota 4 4 5 7" xfId="958" xr:uid="{A92578EA-AF4F-41B6-93FE-2076914A3EA7}"/>
    <cellStyle name="Nota 4 4 5 8" xfId="3681" xr:uid="{92D79E39-0BC5-43FB-9FF1-F16E4623B83D}"/>
    <cellStyle name="Nota 4 4 5 9" xfId="4139" xr:uid="{07AE57B4-21C3-48C9-953A-E1C0BDFECF47}"/>
    <cellStyle name="Nota 4 4 6" xfId="257" xr:uid="{00000000-0005-0000-0000-000090010000}"/>
    <cellStyle name="Nota 4 4 6 10" xfId="4551" xr:uid="{AE28918A-BE47-465C-AF2D-2448F4208634}"/>
    <cellStyle name="Nota 4 4 6 11" xfId="4979" xr:uid="{0856586F-0F47-4C11-97D9-B53AE5E05554}"/>
    <cellStyle name="Nota 4 4 6 12" xfId="5583" xr:uid="{DD2FF03E-E53C-47E3-9D20-DE42BFB7CEF7}"/>
    <cellStyle name="Nota 4 4 6 13" xfId="751" xr:uid="{E6452B34-7B4E-444E-AFEE-68D54924E201}"/>
    <cellStyle name="Nota 4 4 6 2" xfId="414" xr:uid="{00000000-0005-0000-0000-000091010000}"/>
    <cellStyle name="Nota 4 4 6 2 10" xfId="5096" xr:uid="{EDA00747-7B2C-47B5-9AEF-488A90F3569C}"/>
    <cellStyle name="Nota 4 4 6 2 11" xfId="5341" xr:uid="{A802F753-8757-4F4C-8015-40B2CE1E6E68}"/>
    <cellStyle name="Nota 4 4 6 2 12" xfId="5810" xr:uid="{DED50E1B-E76E-4068-B4C9-08E1CBC26CFB}"/>
    <cellStyle name="Nota 4 4 6 2 13" xfId="6166" xr:uid="{5C2EB3BD-8B62-48C4-B2AC-F7D3BBC7DE2D}"/>
    <cellStyle name="Nota 4 4 6 2 14" xfId="1189" xr:uid="{C5A8CF82-B8CF-4F2C-8296-CF6C9204BF24}"/>
    <cellStyle name="Nota 4 4 6 2 2" xfId="1652" xr:uid="{E19FF9B4-C2DF-4AFF-B126-181F111B1D2D}"/>
    <cellStyle name="Nota 4 4 6 2 3" xfId="2140" xr:uid="{3D84B88C-DC1F-4800-837F-A322C5B0F133}"/>
    <cellStyle name="Nota 4 4 6 2 4" xfId="2556" xr:uid="{F0CE6A6B-08D1-4FD2-A7A5-CC4EADDA751C}"/>
    <cellStyle name="Nota 4 4 6 2 5" xfId="3026" xr:uid="{A359D74D-87D6-46C7-B060-34978553C2FE}"/>
    <cellStyle name="Nota 4 4 6 2 6" xfId="3380" xr:uid="{F3451FE8-B658-454B-8F1B-FFE48B0FBE77}"/>
    <cellStyle name="Nota 4 4 6 2 7" xfId="3854" xr:uid="{9B7AA8AB-C5BB-4600-843D-220DD9846661}"/>
    <cellStyle name="Nota 4 4 6 2 8" xfId="4312" xr:uid="{18A743A6-1527-463A-91D2-D44B421FCA7A}"/>
    <cellStyle name="Nota 4 4 6 2 9" xfId="1873" xr:uid="{EEAEC82D-496C-4FB6-A0FD-2C5267949A0D}"/>
    <cellStyle name="Nota 4 4 6 3" xfId="570" xr:uid="{00000000-0005-0000-0000-000092010000}"/>
    <cellStyle name="Nota 4 4 6 3 10" xfId="5223" xr:uid="{F89FC4D8-F887-418F-B991-EF7AFB3736DA}"/>
    <cellStyle name="Nota 4 4 6 3 11" xfId="5497" xr:uid="{4E9FA241-F6E4-4BC5-B65B-736169AA70D3}"/>
    <cellStyle name="Nota 4 4 6 3 12" xfId="5966" xr:uid="{1CE62E06-3868-4117-957A-222296AD5075}"/>
    <cellStyle name="Nota 4 4 6 3 13" xfId="6322" xr:uid="{DF10BBD0-F783-44A8-8506-740E2C374683}"/>
    <cellStyle name="Nota 4 4 6 3 14" xfId="1345" xr:uid="{F3C34535-2D90-4689-8C16-15E4FD378FFB}"/>
    <cellStyle name="Nota 4 4 6 3 2" xfId="1808" xr:uid="{1AA7CC34-F6E4-46F5-B1E0-B210368530C5}"/>
    <cellStyle name="Nota 4 4 6 3 3" xfId="2296" xr:uid="{C2A30ADA-FC6C-4E5C-8720-059592D22ECC}"/>
    <cellStyle name="Nota 4 4 6 3 4" xfId="2712" xr:uid="{9CF58A54-D0DE-4D09-BA83-8D56683FD903}"/>
    <cellStyle name="Nota 4 4 6 3 5" xfId="3182" xr:uid="{3F22FB28-852F-469F-9529-AD1914527D33}"/>
    <cellStyle name="Nota 4 4 6 3 6" xfId="3536" xr:uid="{C2778C4D-285F-41CE-A5C7-BF908B710A15}"/>
    <cellStyle name="Nota 4 4 6 3 7" xfId="4010" xr:uid="{C49AB0A4-71B4-4C31-977E-DBAD7EC5A436}"/>
    <cellStyle name="Nota 4 4 6 3 8" xfId="4468" xr:uid="{B919B143-AD9E-4BA1-84D6-22AEF7369DC8}"/>
    <cellStyle name="Nota 4 4 6 3 9" xfId="4830" xr:uid="{716F4876-2279-4073-870E-E8F5B48A567C}"/>
    <cellStyle name="Nota 4 4 6 4" xfId="1034" xr:uid="{7212E0D9-9265-4CDD-ADDA-FBF543A64A08}"/>
    <cellStyle name="Nota 4 4 6 5" xfId="1495" xr:uid="{9BB0004B-7E16-48F0-9511-E343BBB1D7B6}"/>
    <cellStyle name="Nota 4 4 6 6" xfId="2399" xr:uid="{8E753241-4814-430C-A067-C65A17548FCA}"/>
    <cellStyle name="Nota 4 4 6 7" xfId="830" xr:uid="{696BC1E7-0226-4B70-9929-833E3BAC8394}"/>
    <cellStyle name="Nota 4 4 6 8" xfId="3697" xr:uid="{3A873E65-A868-4271-99A9-93D24010D6EC}"/>
    <cellStyle name="Nota 4 4 6 9" xfId="4155" xr:uid="{3A313FD8-5F6E-4BDB-B56D-3D3FB2ACFC59}"/>
    <cellStyle name="Nota 4 4 7" xfId="273" xr:uid="{00000000-0005-0000-0000-000093010000}"/>
    <cellStyle name="Nota 4 4 7 10" xfId="4893" xr:uid="{F5F1B827-475B-422A-81BD-AC7ED6469AAA}"/>
    <cellStyle name="Nota 4 4 7 11" xfId="947" xr:uid="{0B20D7C0-6A25-4B90-8D64-E777FDBE4656}"/>
    <cellStyle name="Nota 4 4 7 12" xfId="5567" xr:uid="{B4FEDD00-5E62-471D-A751-00AE2548711E}"/>
    <cellStyle name="Nota 4 4 7 13" xfId="767" xr:uid="{40502C1A-7F5C-4F44-9F12-6A5AF14B6CA6}"/>
    <cellStyle name="Nota 4 4 7 2" xfId="430" xr:uid="{00000000-0005-0000-0000-000094010000}"/>
    <cellStyle name="Nota 4 4 7 2 10" xfId="5109" xr:uid="{D4440533-DCE9-4207-AF65-1464024C7084}"/>
    <cellStyle name="Nota 4 4 7 2 11" xfId="5357" xr:uid="{BA6047BF-3E1E-4113-840D-64185DE9FE14}"/>
    <cellStyle name="Nota 4 4 7 2 12" xfId="5826" xr:uid="{A2257AA0-99AB-4D57-9700-E3E981920DBA}"/>
    <cellStyle name="Nota 4 4 7 2 13" xfId="6182" xr:uid="{F935A76F-2AF7-460B-8750-EB1C06D951AE}"/>
    <cellStyle name="Nota 4 4 7 2 14" xfId="1205" xr:uid="{F815D802-62B7-4645-B807-3D2469CEAA10}"/>
    <cellStyle name="Nota 4 4 7 2 2" xfId="1668" xr:uid="{52DF6602-405B-4344-8232-3EC4C3CE4A74}"/>
    <cellStyle name="Nota 4 4 7 2 3" xfId="2156" xr:uid="{7ABFC182-9ECB-4BB4-983D-A9DCFD421FE5}"/>
    <cellStyle name="Nota 4 4 7 2 4" xfId="2572" xr:uid="{34C67A88-B4F0-4E6A-A17D-98EA33A65076}"/>
    <cellStyle name="Nota 4 4 7 2 5" xfId="3042" xr:uid="{6DD28E41-9704-40DF-899B-D01CB82CB5AD}"/>
    <cellStyle name="Nota 4 4 7 2 6" xfId="3396" xr:uid="{8F2F1AB4-A29F-4EC1-BAA0-EEE2E15B0A21}"/>
    <cellStyle name="Nota 4 4 7 2 7" xfId="3870" xr:uid="{67B6A69D-BA3E-41BD-91D9-3579911B756C}"/>
    <cellStyle name="Nota 4 4 7 2 8" xfId="4328" xr:uid="{DB5B623A-AFAE-43D3-98C5-4EBD21721A77}"/>
    <cellStyle name="Nota 4 4 7 2 9" xfId="2464" xr:uid="{49071C87-8D98-4F76-81AF-6C8654CC8F14}"/>
    <cellStyle name="Nota 4 4 7 3" xfId="586" xr:uid="{00000000-0005-0000-0000-000095010000}"/>
    <cellStyle name="Nota 4 4 7 3 10" xfId="5236" xr:uid="{B40D5047-F3D2-4DB7-8F62-0B6542E2864A}"/>
    <cellStyle name="Nota 4 4 7 3 11" xfId="5513" xr:uid="{2C4CC35B-5E52-4501-B873-959D0F5E3A46}"/>
    <cellStyle name="Nota 4 4 7 3 12" xfId="5982" xr:uid="{DD98D690-6912-405F-85D5-6582FF1B9B0A}"/>
    <cellStyle name="Nota 4 4 7 3 13" xfId="6338" xr:uid="{0A6C6EB8-A0EF-45E4-BCE4-40C3EA67B105}"/>
    <cellStyle name="Nota 4 4 7 3 14" xfId="1361" xr:uid="{39392798-C3C2-4599-BBB2-BFBF507F2943}"/>
    <cellStyle name="Nota 4 4 7 3 2" xfId="1824" xr:uid="{10E988DB-82C3-49A9-84B9-AB8BCE237D80}"/>
    <cellStyle name="Nota 4 4 7 3 3" xfId="2312" xr:uid="{358BC38D-E934-42F4-88B1-2270DC376207}"/>
    <cellStyle name="Nota 4 4 7 3 4" xfId="2728" xr:uid="{EA1981FA-7E22-433D-BB2A-8D35682FF341}"/>
    <cellStyle name="Nota 4 4 7 3 5" xfId="3198" xr:uid="{D383B741-E6AE-47D1-BC1E-CE620A370DE2}"/>
    <cellStyle name="Nota 4 4 7 3 6" xfId="3552" xr:uid="{B2DFD51B-610C-4122-B602-A507B3CEA76C}"/>
    <cellStyle name="Nota 4 4 7 3 7" xfId="4026" xr:uid="{BBEEBF13-A652-45C1-BDC4-A12F78468346}"/>
    <cellStyle name="Nota 4 4 7 3 8" xfId="4484" xr:uid="{D8E1D480-DCAC-4667-8365-534AE0FB66BD}"/>
    <cellStyle name="Nota 4 4 7 3 9" xfId="3611" xr:uid="{C6EAC800-2061-42C2-9B90-FBA8DB6C227B}"/>
    <cellStyle name="Nota 4 4 7 4" xfId="1050" xr:uid="{FCB3033F-71EE-45B9-994A-267C4A10C997}"/>
    <cellStyle name="Nota 4 4 7 5" xfId="1511" xr:uid="{B4FB928B-1434-450C-9A02-05E1C400A4F6}"/>
    <cellStyle name="Nota 4 4 7 6" xfId="2415" xr:uid="{82AA0DD1-51D8-42E0-878A-C00585B54C1E}"/>
    <cellStyle name="Nota 4 4 7 7" xfId="887" xr:uid="{E101C950-9880-4EA8-A35A-4EC3970AB389}"/>
    <cellStyle name="Nota 4 4 7 8" xfId="3713" xr:uid="{AF46DF04-993D-464E-91EC-8847A0F04E61}"/>
    <cellStyle name="Nota 4 4 7 9" xfId="4171" xr:uid="{ACF79F65-7E2D-4CBB-A99B-7493AC8DC2FE}"/>
    <cellStyle name="Nota 4 4 8" xfId="289" xr:uid="{00000000-0005-0000-0000-000096010000}"/>
    <cellStyle name="Nota 4 4 8 10" xfId="4187" xr:uid="{6CB164A8-1007-4108-BA05-4867CF384E40}"/>
    <cellStyle name="Nota 4 4 8 11" xfId="4685" xr:uid="{26AA842D-CB09-4FDC-91B5-707B40376C0D}"/>
    <cellStyle name="Nota 4 4 8 12" xfId="4643" xr:uid="{BF66B42B-BB59-4A6D-8A1A-CDCADC7825C4}"/>
    <cellStyle name="Nota 4 4 8 13" xfId="6042" xr:uid="{817633DC-5A66-4262-B9F6-7821CDC7F2C6}"/>
    <cellStyle name="Nota 4 4 8 14" xfId="783" xr:uid="{19B179B2-78CE-4BE3-8144-7D4105223DD8}"/>
    <cellStyle name="Nota 4 4 8 2" xfId="446" xr:uid="{00000000-0005-0000-0000-000097010000}"/>
    <cellStyle name="Nota 4 4 8 2 10" xfId="5122" xr:uid="{F8686BA7-BAD0-41FD-8C38-C53AEDCB2F74}"/>
    <cellStyle name="Nota 4 4 8 2 11" xfId="5373" xr:uid="{02CED270-86F0-407D-AA69-178A36F67383}"/>
    <cellStyle name="Nota 4 4 8 2 12" xfId="5842" xr:uid="{48F813AE-A5BA-49C8-9E61-7F7DBC7BF90A}"/>
    <cellStyle name="Nota 4 4 8 2 13" xfId="6198" xr:uid="{4DA87AF2-C39B-4904-82DC-0CAC1D7D273A}"/>
    <cellStyle name="Nota 4 4 8 2 14" xfId="1221" xr:uid="{E01875B0-4039-42F7-B19D-C4E4E1E5A726}"/>
    <cellStyle name="Nota 4 4 8 2 2" xfId="1684" xr:uid="{6117E140-56CA-4B6C-B5AE-0CCA3324EFDE}"/>
    <cellStyle name="Nota 4 4 8 2 3" xfId="2172" xr:uid="{C060608E-58CD-496B-A0AD-C0489AE74215}"/>
    <cellStyle name="Nota 4 4 8 2 4" xfId="2588" xr:uid="{99B0FF3E-6952-4DD0-9AF2-EC7127380D6A}"/>
    <cellStyle name="Nota 4 4 8 2 5" xfId="3058" xr:uid="{49A9A2FE-19A3-4DDA-A0A2-F1BC6CB10410}"/>
    <cellStyle name="Nota 4 4 8 2 6" xfId="3412" xr:uid="{A7D0C2AC-E7FF-41EB-9EE1-97B7EB1F3851}"/>
    <cellStyle name="Nota 4 4 8 2 7" xfId="3886" xr:uid="{47655EAF-6436-4D9E-B8E8-C14A7C795359}"/>
    <cellStyle name="Nota 4 4 8 2 8" xfId="4344" xr:uid="{68D66695-7AA6-46E9-88B1-DF8C7854BD25}"/>
    <cellStyle name="Nota 4 4 8 2 9" xfId="4652" xr:uid="{AAB30B2F-6CC2-4F5B-B6B7-0E0A48B96FD5}"/>
    <cellStyle name="Nota 4 4 8 3" xfId="602" xr:uid="{00000000-0005-0000-0000-000098010000}"/>
    <cellStyle name="Nota 4 4 8 3 10" xfId="5249" xr:uid="{9A0CBC49-0B6F-4B13-A03D-73CC932CDFE4}"/>
    <cellStyle name="Nota 4 4 8 3 11" xfId="5529" xr:uid="{79BC29FC-2D7C-43DC-8C5E-52D815BF24D3}"/>
    <cellStyle name="Nota 4 4 8 3 12" xfId="5998" xr:uid="{74BE46DB-DA34-48DD-B230-18A5049212F4}"/>
    <cellStyle name="Nota 4 4 8 3 13" xfId="6354" xr:uid="{08418587-5D0C-470B-B5B9-B16CEDACB292}"/>
    <cellStyle name="Nota 4 4 8 3 14" xfId="1377" xr:uid="{5F6120F7-C991-4347-9BFC-C5329B05EFC0}"/>
    <cellStyle name="Nota 4 4 8 3 2" xfId="1840" xr:uid="{DA280060-461C-4A33-A7B4-545DE81713F7}"/>
    <cellStyle name="Nota 4 4 8 3 3" xfId="2328" xr:uid="{E1A996F7-3687-49DA-965F-1FDC431F820D}"/>
    <cellStyle name="Nota 4 4 8 3 4" xfId="2744" xr:uid="{68908442-7E47-4EC7-8A76-70B0AC903978}"/>
    <cellStyle name="Nota 4 4 8 3 5" xfId="3214" xr:uid="{DB42D584-0976-4727-B9B1-20F443E5EE80}"/>
    <cellStyle name="Nota 4 4 8 3 6" xfId="3568" xr:uid="{C45C5F51-3C79-4A80-A170-A840FECF3A36}"/>
    <cellStyle name="Nota 4 4 8 3 7" xfId="4042" xr:uid="{21692DEE-4DA0-4DA8-BCDE-184222BEC0B8}"/>
    <cellStyle name="Nota 4 4 8 3 8" xfId="4500" xr:uid="{19FA23F1-1DF2-4841-926C-64B13D65D77F}"/>
    <cellStyle name="Nota 4 4 8 3 9" xfId="2783" xr:uid="{0E73FEBA-E41D-4E3B-B8BD-A1F1434B4A71}"/>
    <cellStyle name="Nota 4 4 8 4" xfId="1527" xr:uid="{45BC1070-AAF8-43C1-ACD7-97940E5826E3}"/>
    <cellStyle name="Nota 4 4 8 5" xfId="2015" xr:uid="{22C4B8F3-6D3E-42B0-B4A9-DBC35F947117}"/>
    <cellStyle name="Nota 4 4 8 6" xfId="2431" xr:uid="{50080534-E698-4DDD-A05B-F12AFE64F65A}"/>
    <cellStyle name="Nota 4 4 8 7" xfId="2901" xr:uid="{1E7F18A6-0DEC-41AA-A342-FEB93ABF897D}"/>
    <cellStyle name="Nota 4 4 8 8" xfId="3255" xr:uid="{F71CD872-F1AD-4F8E-83CB-AC35094BE669}"/>
    <cellStyle name="Nota 4 4 8 9" xfId="3729" xr:uid="{50467E31-0244-40AA-B764-D3DFA7369F6A}"/>
    <cellStyle name="Nota 4 4 9" xfId="301" xr:uid="{00000000-0005-0000-0000-000099010000}"/>
    <cellStyle name="Nota 4 4 9 10" xfId="3741" xr:uid="{4BB71ED2-DD38-41EB-B876-F53346E7C20C}"/>
    <cellStyle name="Nota 4 4 9 11" xfId="4199" xr:uid="{8FE1C2C3-E263-4D1C-B5F1-CC63A6F279B0}"/>
    <cellStyle name="Nota 4 4 9 12" xfId="4648" xr:uid="{EC277893-8C49-4D0B-939E-86CF6AACE526}"/>
    <cellStyle name="Nota 4 4 9 13" xfId="5016" xr:uid="{72510FF8-421B-432F-B848-D2EF12363F40}"/>
    <cellStyle name="Nota 4 4 9 14" xfId="5700" xr:uid="{ACA1A914-7F0C-40E1-96C3-AEA22CE7D8B3}"/>
    <cellStyle name="Nota 4 4 9 15" xfId="6054" xr:uid="{05AEDA70-9756-424B-9569-9796D7FA47AE}"/>
    <cellStyle name="Nota 4 4 9 16" xfId="795" xr:uid="{A0AB9220-CA90-4C6A-971E-03114C94A444}"/>
    <cellStyle name="Nota 4 4 9 2" xfId="458" xr:uid="{00000000-0005-0000-0000-00009A010000}"/>
    <cellStyle name="Nota 4 4 9 2 10" xfId="5132" xr:uid="{9F064DA8-BA93-4D93-A5BC-0AD484FC5EB2}"/>
    <cellStyle name="Nota 4 4 9 2 11" xfId="5385" xr:uid="{E202ACE0-12C7-469E-B220-BF643450234B}"/>
    <cellStyle name="Nota 4 4 9 2 12" xfId="5854" xr:uid="{97C94D3A-321C-4457-B73C-E737FA5CF2DB}"/>
    <cellStyle name="Nota 4 4 9 2 13" xfId="6210" xr:uid="{81662D63-A31A-4599-A68E-22F4A9CBAE40}"/>
    <cellStyle name="Nota 4 4 9 2 14" xfId="1233" xr:uid="{B28D2A6C-88FF-4F2A-877C-23FDA7A9D2BB}"/>
    <cellStyle name="Nota 4 4 9 2 2" xfId="1696" xr:uid="{465D6AC6-5213-4F67-95B8-5CA37E7F9549}"/>
    <cellStyle name="Nota 4 4 9 2 3" xfId="2184" xr:uid="{92637B0C-7164-406D-939F-DAF10921D9F9}"/>
    <cellStyle name="Nota 4 4 9 2 4" xfId="2600" xr:uid="{BF45DEDE-9532-4BA4-BF24-6FB7881F4049}"/>
    <cellStyle name="Nota 4 4 9 2 5" xfId="3070" xr:uid="{BA8905FC-768A-44AF-B73C-96E5D0A305B1}"/>
    <cellStyle name="Nota 4 4 9 2 6" xfId="3424" xr:uid="{908BA72F-401D-4941-A72B-F6E7299C962B}"/>
    <cellStyle name="Nota 4 4 9 2 7" xfId="3898" xr:uid="{D362F3D9-1832-4FCD-84D1-8ED959EC49B7}"/>
    <cellStyle name="Nota 4 4 9 2 8" xfId="4356" xr:uid="{3D0A04E3-73C1-4887-A73D-F4CB11E8F9DF}"/>
    <cellStyle name="Nota 4 4 9 2 9" xfId="4598" xr:uid="{8A4D586F-AE61-464D-B328-F7F9ED0B2306}"/>
    <cellStyle name="Nota 4 4 9 3" xfId="614" xr:uid="{00000000-0005-0000-0000-00009B010000}"/>
    <cellStyle name="Nota 4 4 9 3 10" xfId="5259" xr:uid="{6850FBFF-B631-40E1-A3B5-F58439F134E9}"/>
    <cellStyle name="Nota 4 4 9 3 11" xfId="5541" xr:uid="{D02E7A5A-8D88-4B80-A436-C066C9EBE9C7}"/>
    <cellStyle name="Nota 4 4 9 3 12" xfId="6010" xr:uid="{A8B9D501-2A0D-49A1-BDA8-15A03A9748C8}"/>
    <cellStyle name="Nota 4 4 9 3 13" xfId="6366" xr:uid="{A3A2D588-F28B-45D9-BA65-4BB4C6591D4D}"/>
    <cellStyle name="Nota 4 4 9 3 14" xfId="1389" xr:uid="{979E70C3-A051-4D4F-B372-E0CEEB0F20B7}"/>
    <cellStyle name="Nota 4 4 9 3 2" xfId="1852" xr:uid="{6464FADA-F786-4C25-A292-EAAB871826B7}"/>
    <cellStyle name="Nota 4 4 9 3 3" xfId="2340" xr:uid="{AAA096AD-15E0-49D0-A842-181778591E46}"/>
    <cellStyle name="Nota 4 4 9 3 4" xfId="2756" xr:uid="{DE9AFA95-30A4-4C1F-B07E-7C13BE7E55B0}"/>
    <cellStyle name="Nota 4 4 9 3 5" xfId="3226" xr:uid="{DBAE0682-0CEC-471E-A9FA-984BC2E3A97D}"/>
    <cellStyle name="Nota 4 4 9 3 6" xfId="3580" xr:uid="{4E9A527F-5C73-40A0-BFFA-A6B83DDEC66F}"/>
    <cellStyle name="Nota 4 4 9 3 7" xfId="4054" xr:uid="{6E4C7101-4774-4711-8C77-5CDD75FB701B}"/>
    <cellStyle name="Nota 4 4 9 3 8" xfId="4512" xr:uid="{4D70F352-B46B-46A7-99EA-20A8DD87D0A4}"/>
    <cellStyle name="Nota 4 4 9 3 9" xfId="1993" xr:uid="{9904498D-482A-4741-9B91-173599688B46}"/>
    <cellStyle name="Nota 4 4 9 4" xfId="1077" xr:uid="{C305FCD1-CFAD-4944-9C39-79FF67E63EF0}"/>
    <cellStyle name="Nota 4 4 9 5" xfId="1539" xr:uid="{A5D3BA54-E31E-40CC-9663-6225570008AF}"/>
    <cellStyle name="Nota 4 4 9 6" xfId="2027" xr:uid="{FA6F37D4-2E9F-4AE3-B8F9-41133D7DB4EF}"/>
    <cellStyle name="Nota 4 4 9 7" xfId="2443" xr:uid="{7F8CFA93-59AA-4D71-8AD3-33C34AFD733D}"/>
    <cellStyle name="Nota 4 4 9 8" xfId="2913" xr:uid="{4EEA7762-7DB1-4CFA-BC8F-D83BEEAE5B02}"/>
    <cellStyle name="Nota 4 4 9 9" xfId="3267" xr:uid="{8FBA5A2C-FE96-4232-820D-70D429C717E7}"/>
    <cellStyle name="Nota 4 5" xfId="1891" xr:uid="{F21A5DBB-1F75-4841-ACC4-1A7910792BB7}"/>
    <cellStyle name="Nota 4 6" xfId="2816" xr:uid="{554A02D9-1A10-4927-9804-C6C1B4F2B27B}"/>
    <cellStyle name="Nota 4 7" xfId="1888" xr:uid="{4004D3AF-B55D-48A7-8B6C-31FC36EAF490}"/>
    <cellStyle name="Porcentagem" xfId="151" builtinId="5"/>
    <cellStyle name="Porcentagem 2" xfId="106" xr:uid="{00000000-0005-0000-0000-00009D010000}"/>
    <cellStyle name="Porcentagem 2 2" xfId="652" xr:uid="{69C3AE89-038F-4B80-9DEA-BE99EA194107}"/>
    <cellStyle name="Porcentagem 2 6" xfId="162" xr:uid="{00000000-0005-0000-0000-00009E010000}"/>
    <cellStyle name="Porcentagem 3" xfId="107" xr:uid="{00000000-0005-0000-0000-00009F010000}"/>
    <cellStyle name="Porcentagem 4" xfId="108" xr:uid="{00000000-0005-0000-0000-0000A0010000}"/>
    <cellStyle name="Porcentagem 5" xfId="105" xr:uid="{00000000-0005-0000-0000-0000A1010000}"/>
    <cellStyle name="Porcentagem 6" xfId="644" xr:uid="{18AC9819-76CF-4341-A1B6-BE46752DAE81}"/>
    <cellStyle name="Porcentagem 7" xfId="642" xr:uid="{F9640AB2-B8A2-194E-923A-2A0BA275735E}"/>
    <cellStyle name="Porcentagem 8" xfId="649" xr:uid="{4CFE5212-6CEF-4CA6-B64C-B5B206A5FCDA}"/>
    <cellStyle name="Porcentagem 9" xfId="641" xr:uid="{6C2C9EB1-5175-3D47-AC72-3C2AEB2178AF}"/>
    <cellStyle name="Saída 2" xfId="109" xr:uid="{00000000-0005-0000-0000-0000A2010000}"/>
    <cellStyle name="Saída 3" xfId="110" xr:uid="{00000000-0005-0000-0000-0000A3010000}"/>
    <cellStyle name="Saída 3 10" xfId="4816" xr:uid="{C8140F2F-E8B3-4938-8D4D-2E53780BF128}"/>
    <cellStyle name="Saída 3 2" xfId="179" xr:uid="{00000000-0005-0000-0000-0000A4010000}"/>
    <cellStyle name="Saída 3 2 10" xfId="336" xr:uid="{00000000-0005-0000-0000-0000A5010000}"/>
    <cellStyle name="Saída 3 2 10 10" xfId="5034" xr:uid="{574E3D4A-BD15-48A8-B4FB-FBBFB9FAAB4E}"/>
    <cellStyle name="Saída 3 2 10 11" xfId="4772" xr:uid="{4AD6B142-E0B8-4A01-B68D-572AF6C3E978}"/>
    <cellStyle name="Saída 3 2 10 12" xfId="5732" xr:uid="{305EAB03-7A57-4C65-8CF8-CDAE8B382567}"/>
    <cellStyle name="Saída 3 2 10 13" xfId="6088" xr:uid="{DD908A42-C4A2-4AE0-AACA-A0623B148CC0}"/>
    <cellStyle name="Saída 3 2 10 14" xfId="1111" xr:uid="{ABECD3F7-23AD-45ED-98F9-6E10F4BBAD1C}"/>
    <cellStyle name="Saída 3 2 10 2" xfId="1574" xr:uid="{3CF8C8AF-175B-405D-9E10-A94406B73044}"/>
    <cellStyle name="Saída 3 2 10 3" xfId="2062" xr:uid="{769D6333-0C0E-4B86-B327-F6AFC04231A4}"/>
    <cellStyle name="Saída 3 2 10 4" xfId="2478" xr:uid="{2937070B-03B4-4516-8A28-AB48DBDD2D30}"/>
    <cellStyle name="Saída 3 2 10 5" xfId="2948" xr:uid="{E08BB45D-48F7-46F5-B516-FCC9D296CA30}"/>
    <cellStyle name="Saída 3 2 10 6" xfId="3302" xr:uid="{DF742E98-0E67-4548-BE88-8DAF3C3E130E}"/>
    <cellStyle name="Saída 3 2 10 7" xfId="3776" xr:uid="{791F2A86-128D-4A61-AA04-B205559E2168}"/>
    <cellStyle name="Saída 3 2 10 8" xfId="4234" xr:uid="{8A423507-B75A-4E42-8AB8-987B4C3F04DC}"/>
    <cellStyle name="Saída 3 2 10 9" xfId="4747" xr:uid="{7A9CBFDA-F860-43C1-AC7D-25F6F972038C}"/>
    <cellStyle name="Saída 3 2 11" xfId="492" xr:uid="{00000000-0005-0000-0000-0000A6010000}"/>
    <cellStyle name="Saída 3 2 11 10" xfId="5161" xr:uid="{E91982E6-E4A5-436E-842A-7CF06C842178}"/>
    <cellStyle name="Saída 3 2 11 11" xfId="5419" xr:uid="{FBC6F301-E57B-4B55-BC8D-00F75EB09FCF}"/>
    <cellStyle name="Saída 3 2 11 12" xfId="5888" xr:uid="{1E0A662C-8407-4E4E-9F7E-23B3F7A20B61}"/>
    <cellStyle name="Saída 3 2 11 13" xfId="6244" xr:uid="{53ED2492-C833-4C20-8102-17E837227763}"/>
    <cellStyle name="Saída 3 2 11 14" xfId="1267" xr:uid="{8358C5B2-A7A8-4F56-9304-4DEB0DC52A32}"/>
    <cellStyle name="Saída 3 2 11 2" xfId="1730" xr:uid="{8938BF36-BC85-49ED-9D91-FA9BCBA182C8}"/>
    <cellStyle name="Saída 3 2 11 3" xfId="2218" xr:uid="{686E201D-7E14-4ADA-9ACF-E231D30F33D6}"/>
    <cellStyle name="Saída 3 2 11 4" xfId="2634" xr:uid="{99809340-2207-43D9-B191-D61767AB8142}"/>
    <cellStyle name="Saída 3 2 11 5" xfId="3104" xr:uid="{5986E9BD-B7DA-4C8C-BCCF-638A0E4DE96E}"/>
    <cellStyle name="Saída 3 2 11 6" xfId="3458" xr:uid="{8F93E38D-7645-4F98-AE6E-CEAA7D45A507}"/>
    <cellStyle name="Saída 3 2 11 7" xfId="3932" xr:uid="{EAF78363-4CF4-440D-AC19-6434C14A2A63}"/>
    <cellStyle name="Saída 3 2 11 8" xfId="4390" xr:uid="{93F1254E-0C0C-4DFF-B938-49B8EAD2927C}"/>
    <cellStyle name="Saída 3 2 11 9" xfId="4846" xr:uid="{0255CFEC-620B-47B9-BFBF-F0C9E6D10AAB}"/>
    <cellStyle name="Saída 3 2 12" xfId="956" xr:uid="{106493AD-976A-4EEF-977F-47F24DB0BCB5}"/>
    <cellStyle name="Saída 3 2 13" xfId="1417" xr:uid="{D20332FD-E6EF-4ECF-9A58-E570ABDC291D}"/>
    <cellStyle name="Saída 3 2 14" xfId="870" xr:uid="{B8D9DCAF-EE62-4E63-8946-9E23EFEB8EB6}"/>
    <cellStyle name="Saída 3 2 15" xfId="880" xr:uid="{29DC6CF3-CE27-4311-BC9D-63014CB9D0EE}"/>
    <cellStyle name="Saída 3 2 16" xfId="4077" xr:uid="{0C974A1E-82EB-4F4C-8031-34F211E1FC83}"/>
    <cellStyle name="Saída 3 2 17" xfId="4822" xr:uid="{083A8ADB-FA76-4E42-A3B0-CC50A2E99AE7}"/>
    <cellStyle name="Saída 3 2 18" xfId="4978" xr:uid="{F11BD844-9F63-44F6-92AD-F1D38FD6E06D}"/>
    <cellStyle name="Saída 3 2 19" xfId="5647" xr:uid="{D2CAE486-6985-4777-B342-EE998175562B}"/>
    <cellStyle name="Saída 3 2 2" xfId="198" xr:uid="{00000000-0005-0000-0000-0000A7010000}"/>
    <cellStyle name="Saída 3 2 2 10" xfId="4096" xr:uid="{140993B2-13C5-4597-92C9-CAD073174052}"/>
    <cellStyle name="Saída 3 2 2 11" xfId="4562" xr:uid="{E395F280-2812-4EC9-AFE4-8EB46BAB688D}"/>
    <cellStyle name="Saída 3 2 2 12" xfId="4616" xr:uid="{70FB6BF5-8FD6-4013-9939-8CF8C082FF80}"/>
    <cellStyle name="Saída 3 2 2 13" xfId="4824" xr:uid="{87768229-426C-41BF-B5F7-58F98CFB673E}"/>
    <cellStyle name="Saída 3 2 2 14" xfId="5656" xr:uid="{762C325C-7F48-4A1B-89B8-C94399F70049}"/>
    <cellStyle name="Saída 3 2 2 15" xfId="5682" xr:uid="{BBCBFAE8-15AB-4FD5-BCC6-FCEB20B4EA71}"/>
    <cellStyle name="Saída 3 2 2 16" xfId="692" xr:uid="{B9B17175-99C6-4AE3-8798-077A1BD2865A}"/>
    <cellStyle name="Saída 3 2 2 2" xfId="355" xr:uid="{00000000-0005-0000-0000-0000A8010000}"/>
    <cellStyle name="Saída 3 2 2 2 10" xfId="5048" xr:uid="{5641EB9A-DDA8-4CF2-9D01-0FE909678598}"/>
    <cellStyle name="Saída 3 2 2 2 11" xfId="5282" xr:uid="{03FF668E-645D-4E38-9A8A-645A52761019}"/>
    <cellStyle name="Saída 3 2 2 2 12" xfId="5751" xr:uid="{B7384F54-6C25-4C1D-9F81-C98E04D6D2CC}"/>
    <cellStyle name="Saída 3 2 2 2 13" xfId="6107" xr:uid="{731BB6BD-BF09-4CF2-9FE8-83EACC70C482}"/>
    <cellStyle name="Saída 3 2 2 2 14" xfId="1130" xr:uid="{6667AEF1-EC1B-4428-846A-F8B69928D15F}"/>
    <cellStyle name="Saída 3 2 2 2 2" xfId="1593" xr:uid="{04F2BD45-6F08-4ABE-B5C5-1860D32B691E}"/>
    <cellStyle name="Saída 3 2 2 2 3" xfId="2081" xr:uid="{11B8FEB5-B6F9-4309-B80A-4336B8C51319}"/>
    <cellStyle name="Saída 3 2 2 2 4" xfId="2497" xr:uid="{C565CB06-1620-4236-9BDC-13FD29634DF0}"/>
    <cellStyle name="Saída 3 2 2 2 5" xfId="2967" xr:uid="{025A87DC-3CA4-492D-89E6-E33B774415D1}"/>
    <cellStyle name="Saída 3 2 2 2 6" xfId="3321" xr:uid="{6B316DB5-FC4F-4F29-BB3D-D6E4635E3A0E}"/>
    <cellStyle name="Saída 3 2 2 2 7" xfId="3795" xr:uid="{18E54CE1-1F04-4628-8DB8-8AD73A5E34F5}"/>
    <cellStyle name="Saída 3 2 2 2 8" xfId="4253" xr:uid="{0E2F90F3-AEFB-472F-A3D3-37FB3DB3C908}"/>
    <cellStyle name="Saída 3 2 2 2 9" xfId="4538" xr:uid="{6FDEDA7B-D406-4396-882B-A3651C690EB5}"/>
    <cellStyle name="Saída 3 2 2 3" xfId="511" xr:uid="{00000000-0005-0000-0000-0000A9010000}"/>
    <cellStyle name="Saída 3 2 2 3 10" xfId="5175" xr:uid="{0909F285-D07F-4C59-BB92-2F6384782E16}"/>
    <cellStyle name="Saída 3 2 2 3 11" xfId="5438" xr:uid="{8312DE1E-C771-45A1-A46E-CFDDB620E48B}"/>
    <cellStyle name="Saída 3 2 2 3 12" xfId="5907" xr:uid="{CA734F9D-6DE2-4974-8ECE-0D755499CFD4}"/>
    <cellStyle name="Saída 3 2 2 3 13" xfId="6263" xr:uid="{9216DC47-53F4-4F22-BFD2-50987F20E5BB}"/>
    <cellStyle name="Saída 3 2 2 3 14" xfId="1286" xr:uid="{50A56F0E-C266-4C32-BF1B-27724E38460C}"/>
    <cellStyle name="Saída 3 2 2 3 2" xfId="1749" xr:uid="{E2E7BEBB-BFD2-4E66-8C56-D744D9C541FF}"/>
    <cellStyle name="Saída 3 2 2 3 3" xfId="2237" xr:uid="{08C687ED-FF1F-45B7-8FBB-7BB980FFE276}"/>
    <cellStyle name="Saída 3 2 2 3 4" xfId="2653" xr:uid="{9280FEAB-5F1B-48DB-BBB9-49C4403AFD15}"/>
    <cellStyle name="Saída 3 2 2 3 5" xfId="3123" xr:uid="{21C88AAB-E321-4F1A-96AE-F1EC8970D79B}"/>
    <cellStyle name="Saída 3 2 2 3 6" xfId="3477" xr:uid="{7BE05437-01AC-441E-8268-11CBA33DC0A2}"/>
    <cellStyle name="Saída 3 2 2 3 7" xfId="3951" xr:uid="{E12B992E-F241-4D33-80DB-5AFBF33E6664}"/>
    <cellStyle name="Saída 3 2 2 3 8" xfId="4409" xr:uid="{DC6DA0B9-D6E1-4B4E-A417-F731181B767C}"/>
    <cellStyle name="Saída 3 2 2 3 9" xfId="2860" xr:uid="{6BE2066E-4DA3-4B38-B534-7F6881A95296}"/>
    <cellStyle name="Saída 3 2 2 4" xfId="975" xr:uid="{2039F027-B40D-4E54-8611-47DA8403994C}"/>
    <cellStyle name="Saída 3 2 2 5" xfId="1436" xr:uid="{5016D25B-0A09-40B1-BEA8-92FE69B24C07}"/>
    <cellStyle name="Saída 3 2 2 6" xfId="1924" xr:uid="{E9A4CE69-3950-4248-A0A8-DA24632DF44A}"/>
    <cellStyle name="Saída 3 2 2 7" xfId="859" xr:uid="{A91CC39B-C9FA-4F38-8210-AE51F32A0C49}"/>
    <cellStyle name="Saída 3 2 2 8" xfId="2835" xr:uid="{F20FC184-B2FC-49C0-95AA-AB2D68ED2E35}"/>
    <cellStyle name="Saída 3 2 2 9" xfId="3638" xr:uid="{A7DFCEE9-0D3A-48E0-8905-70489DCC80DC}"/>
    <cellStyle name="Saída 3 2 20" xfId="5629" xr:uid="{B0203B87-C999-4C52-ABE3-7B91D25FAD01}"/>
    <cellStyle name="Saída 3 2 3" xfId="214" xr:uid="{00000000-0005-0000-0000-0000AA010000}"/>
    <cellStyle name="Saída 3 2 3 10" xfId="4112" xr:uid="{3D77B549-6811-4348-9E59-8DB28B391396}"/>
    <cellStyle name="Saída 3 2 3 11" xfId="4577" xr:uid="{6A205B0C-97E1-486C-9931-D74874BD8C12}"/>
    <cellStyle name="Saída 3 2 3 12" xfId="906" xr:uid="{3445F367-2C9B-4BCB-A6B9-EAEA25BF7739}"/>
    <cellStyle name="Saída 3 2 3 13" xfId="4563" xr:uid="{4B9264D5-7F1F-4605-9104-C21E5C974C43}"/>
    <cellStyle name="Saída 3 2 3 14" xfId="5663" xr:uid="{E2AF16BC-0988-4D06-9489-0AACFD82D614}"/>
    <cellStyle name="Saída 3 2 3 15" xfId="5610" xr:uid="{0ACA15CC-5ECC-4CFB-99F5-7144EED37478}"/>
    <cellStyle name="Saída 3 2 3 16" xfId="708" xr:uid="{2BB1C0CA-9AF5-48A7-BE03-BB2C90A6C7DF}"/>
    <cellStyle name="Saída 3 2 3 2" xfId="371" xr:uid="{00000000-0005-0000-0000-0000AB010000}"/>
    <cellStyle name="Saída 3 2 3 2 10" xfId="5061" xr:uid="{128D73BA-B698-4937-ACB5-FAF31E4194FB}"/>
    <cellStyle name="Saída 3 2 3 2 11" xfId="5298" xr:uid="{3D05B6D2-4AB7-484F-A5B1-CB8B97C72FE6}"/>
    <cellStyle name="Saída 3 2 3 2 12" xfId="5767" xr:uid="{011C8BE0-C407-4C49-94BA-58F36B0F527D}"/>
    <cellStyle name="Saída 3 2 3 2 13" xfId="6123" xr:uid="{9F128C3B-BFA2-4877-B116-1C693981E22B}"/>
    <cellStyle name="Saída 3 2 3 2 14" xfId="1146" xr:uid="{578B4576-7032-41CC-9BAF-206A3E6C603A}"/>
    <cellStyle name="Saída 3 2 3 2 2" xfId="1609" xr:uid="{26978614-CB43-4D56-8A3F-089F00DF2265}"/>
    <cellStyle name="Saída 3 2 3 2 3" xfId="2097" xr:uid="{638ADE10-86D3-4B1B-B4CE-3F53E8B1A6A3}"/>
    <cellStyle name="Saída 3 2 3 2 4" xfId="2513" xr:uid="{00532CBB-681C-46D9-B7CD-F3B096083853}"/>
    <cellStyle name="Saída 3 2 3 2 5" xfId="2983" xr:uid="{8CA62C59-AF2C-44DC-9DC1-DE5047313BE3}"/>
    <cellStyle name="Saída 3 2 3 2 6" xfId="3337" xr:uid="{56D2BED1-E780-47B2-9118-158521AE8042}"/>
    <cellStyle name="Saída 3 2 3 2 7" xfId="3811" xr:uid="{F9F84D21-3F8C-48AA-8784-B67785955155}"/>
    <cellStyle name="Saída 3 2 3 2 8" xfId="4269" xr:uid="{4611DCEA-3CFD-4F20-844C-26FA19609B33}"/>
    <cellStyle name="Saída 3 2 3 2 9" xfId="4865" xr:uid="{1F6A9BB7-1A22-4E0D-949C-E5764CBB6A6F}"/>
    <cellStyle name="Saída 3 2 3 3" xfId="527" xr:uid="{00000000-0005-0000-0000-0000AC010000}"/>
    <cellStyle name="Saída 3 2 3 3 10" xfId="5188" xr:uid="{372A1EEA-B5D5-487C-9643-1A36EE4BC997}"/>
    <cellStyle name="Saída 3 2 3 3 11" xfId="5454" xr:uid="{F1BD88EA-0133-4128-966C-49285E542295}"/>
    <cellStyle name="Saída 3 2 3 3 12" xfId="5923" xr:uid="{DA992A95-C9E7-4878-B7B5-62E7DEE49708}"/>
    <cellStyle name="Saída 3 2 3 3 13" xfId="6279" xr:uid="{2A93E7E9-BB7E-4BC8-8A7A-B41EB1434AC5}"/>
    <cellStyle name="Saída 3 2 3 3 14" xfId="1302" xr:uid="{07AA432B-52E5-40EA-8ABF-139CAFF7E968}"/>
    <cellStyle name="Saída 3 2 3 3 2" xfId="1765" xr:uid="{BFF64506-1036-4E85-A1A5-864F37198CF2}"/>
    <cellStyle name="Saída 3 2 3 3 3" xfId="2253" xr:uid="{E7FDABB0-7570-466A-9DBC-A9D37F2579DA}"/>
    <cellStyle name="Saída 3 2 3 3 4" xfId="2669" xr:uid="{F64DDEEC-AF2D-4283-B299-D3DA8370F4B4}"/>
    <cellStyle name="Saída 3 2 3 3 5" xfId="3139" xr:uid="{8E59AD09-39B5-4D1F-9955-9AAFF6F668F0}"/>
    <cellStyle name="Saída 3 2 3 3 6" xfId="3493" xr:uid="{C3708920-031B-428F-A9EB-5D7CCACD5063}"/>
    <cellStyle name="Saída 3 2 3 3 7" xfId="3967" xr:uid="{9CE30987-04AA-4E4F-9CB9-72299879AC1E}"/>
    <cellStyle name="Saída 3 2 3 3 8" xfId="4425" xr:uid="{331C7266-36B0-498B-813D-F12FF7560C31}"/>
    <cellStyle name="Saída 3 2 3 3 9" xfId="4624" xr:uid="{F85D0384-4A93-4239-8439-9B39B494EC35}"/>
    <cellStyle name="Saída 3 2 3 4" xfId="991" xr:uid="{32F0FEC6-E42C-47A6-93FA-FD489BA54B9F}"/>
    <cellStyle name="Saída 3 2 3 5" xfId="1452" xr:uid="{3B1ACB26-FA83-4F85-B42D-A5A949860A7A}"/>
    <cellStyle name="Saída 3 2 3 6" xfId="1940" xr:uid="{6F05E0B4-586B-48F0-94C7-CAC672ED1F48}"/>
    <cellStyle name="Saída 3 2 3 7" xfId="847" xr:uid="{C781D2B1-E6E2-4844-838F-FCA8F27B5A56}"/>
    <cellStyle name="Saída 3 2 3 8" xfId="1874" xr:uid="{A9B6A874-AD1C-401E-BBDD-41F3D8DD8C71}"/>
    <cellStyle name="Saída 3 2 3 9" xfId="3654" xr:uid="{E8476114-A324-4F5E-8FD7-C6460404590B}"/>
    <cellStyle name="Saída 3 2 4" xfId="230" xr:uid="{00000000-0005-0000-0000-0000AD010000}"/>
    <cellStyle name="Saída 3 2 4 10" xfId="4128" xr:uid="{CB3C7EFD-1548-4930-A0E2-B68DBFE223D0}"/>
    <cellStyle name="Saída 3 2 4 11" xfId="4591" xr:uid="{80E9F5AF-3411-4EE4-A593-7466DCDB125D}"/>
    <cellStyle name="Saída 3 2 4 12" xfId="4964" xr:uid="{D5C356A9-0EE0-466A-B360-61F204AEC276}"/>
    <cellStyle name="Saída 3 2 4 13" xfId="4659" xr:uid="{708AB2AF-4E04-4315-A415-9EC603E9A38D}"/>
    <cellStyle name="Saída 3 2 4 14" xfId="5670" xr:uid="{D0D7D3BD-6468-47E3-8307-10FCA6AB0182}"/>
    <cellStyle name="Saída 3 2 4 15" xfId="5695" xr:uid="{66F11A1D-B319-4AD2-BEA2-3E890B1D71E9}"/>
    <cellStyle name="Saída 3 2 4 16" xfId="724" xr:uid="{8078A8F0-5B70-487F-ADB2-AB7EB58C23CF}"/>
    <cellStyle name="Saída 3 2 4 2" xfId="387" xr:uid="{00000000-0005-0000-0000-0000AE010000}"/>
    <cellStyle name="Saída 3 2 4 2 10" xfId="5074" xr:uid="{64A488C1-DD6E-4B32-9F3A-022033492C27}"/>
    <cellStyle name="Saída 3 2 4 2 11" xfId="5314" xr:uid="{9D6471EA-0342-413A-B32F-19EDBE756C75}"/>
    <cellStyle name="Saída 3 2 4 2 12" xfId="5783" xr:uid="{96B33794-C691-4E96-BDE9-72025592FA39}"/>
    <cellStyle name="Saída 3 2 4 2 13" xfId="6139" xr:uid="{1D5A641B-8BEA-4CFE-AD0A-AF1CA081C662}"/>
    <cellStyle name="Saída 3 2 4 2 14" xfId="1162" xr:uid="{71ED14D8-EA29-4793-AEB9-4BB3DEE54909}"/>
    <cellStyle name="Saída 3 2 4 2 2" xfId="1625" xr:uid="{72198435-B5BA-4C04-8A2E-2AD8DEAE127F}"/>
    <cellStyle name="Saída 3 2 4 2 3" xfId="2113" xr:uid="{677F1138-7171-4360-A8AC-0130FE00BEE5}"/>
    <cellStyle name="Saída 3 2 4 2 4" xfId="2529" xr:uid="{0A74BC16-5F0B-44B9-B2E2-AFD20BD06324}"/>
    <cellStyle name="Saída 3 2 4 2 5" xfId="2999" xr:uid="{58860808-9640-4021-9FDB-545B6F1AAEF4}"/>
    <cellStyle name="Saída 3 2 4 2 6" xfId="3353" xr:uid="{4ABD8F36-A438-452E-8646-3C84687B8DDB}"/>
    <cellStyle name="Saída 3 2 4 2 7" xfId="3827" xr:uid="{FC997D14-C7FF-4DBD-843C-EAE60ADDE86D}"/>
    <cellStyle name="Saída 3 2 4 2 8" xfId="4285" xr:uid="{C83BF588-25D7-49E3-ADE7-3579620DE772}"/>
    <cellStyle name="Saída 3 2 4 2 9" xfId="2891" xr:uid="{6D3FE7CC-452A-4543-A88E-6CC63AA7409F}"/>
    <cellStyle name="Saída 3 2 4 3" xfId="543" xr:uid="{00000000-0005-0000-0000-0000AF010000}"/>
    <cellStyle name="Saída 3 2 4 3 10" xfId="5201" xr:uid="{FCA75A43-729B-47B0-919D-60402EA0F1C9}"/>
    <cellStyle name="Saída 3 2 4 3 11" xfId="5470" xr:uid="{6297D87A-49AD-4B5C-9E7F-304D1D6D65F2}"/>
    <cellStyle name="Saída 3 2 4 3 12" xfId="5939" xr:uid="{5E70368D-B7E0-4E04-BABB-1906743D8D3B}"/>
    <cellStyle name="Saída 3 2 4 3 13" xfId="6295" xr:uid="{3FD2D1CD-40A2-425A-B6A2-FC2F4E712DCE}"/>
    <cellStyle name="Saída 3 2 4 3 14" xfId="1318" xr:uid="{806FB50D-F3BE-4C7E-9621-AACB2F16417F}"/>
    <cellStyle name="Saída 3 2 4 3 2" xfId="1781" xr:uid="{8400CFA9-34C8-4F8A-A6C9-23906E8228FD}"/>
    <cellStyle name="Saída 3 2 4 3 3" xfId="2269" xr:uid="{35DDE7CB-CF42-4022-960D-78BDECB1EB37}"/>
    <cellStyle name="Saída 3 2 4 3 4" xfId="2685" xr:uid="{91C31243-091B-4213-8626-5A878B30E55D}"/>
    <cellStyle name="Saída 3 2 4 3 5" xfId="3155" xr:uid="{C03C934E-9C8C-4035-A072-81804DF9CFB7}"/>
    <cellStyle name="Saída 3 2 4 3 6" xfId="3509" xr:uid="{1D839057-9CEE-460C-99F9-5A413D3F3590}"/>
    <cellStyle name="Saída 3 2 4 3 7" xfId="3983" xr:uid="{245A5F2F-3141-458C-A7A6-5F30255EB124}"/>
    <cellStyle name="Saída 3 2 4 3 8" xfId="4441" xr:uid="{539CA40B-2ABF-494A-9A69-4C7AF3BE3DF7}"/>
    <cellStyle name="Saída 3 2 4 3 9" xfId="4810" xr:uid="{06CFF09B-2F7E-489F-9260-F69933093D5E}"/>
    <cellStyle name="Saída 3 2 4 4" xfId="1007" xr:uid="{6FA0D5E0-03C2-4241-8CBC-5C12C05CEFE5}"/>
    <cellStyle name="Saída 3 2 4 5" xfId="1468" xr:uid="{BC91EBE6-3724-4AA8-9BD7-4624AAEE7A2F}"/>
    <cellStyle name="Saída 3 2 4 6" xfId="1956" xr:uid="{C1E264F4-C81F-4EFA-9C02-ADACA66C03AE}"/>
    <cellStyle name="Saída 3 2 4 7" xfId="2372" xr:uid="{8383F981-0CAC-4C83-9DD4-CAE7D0141235}"/>
    <cellStyle name="Saída 3 2 4 8" xfId="2833" xr:uid="{6B90E7A8-5DAA-4D7C-A0C6-992E99F3CB4C}"/>
    <cellStyle name="Saída 3 2 4 9" xfId="3670" xr:uid="{227D344B-526F-4FE8-A4E1-308FC303E324}"/>
    <cellStyle name="Saída 3 2 5" xfId="246" xr:uid="{00000000-0005-0000-0000-0000B0010000}"/>
    <cellStyle name="Saída 3 2 5 10" xfId="4144" xr:uid="{802C1EA3-2C34-4E92-B0FF-00962AFAE397}"/>
    <cellStyle name="Saída 3 2 5 11" xfId="4605" xr:uid="{8B8CE45D-55A6-43AC-9A8F-A5021052B380}"/>
    <cellStyle name="Saída 3 2 5 12" xfId="4974" xr:uid="{B7DE2F22-8F6E-40F4-85B5-24244BF010F2}"/>
    <cellStyle name="Saída 3 2 5 13" xfId="1893" xr:uid="{896121BA-FFF9-4DE1-97B4-F69B4C8E105F}"/>
    <cellStyle name="Saída 3 2 5 14" xfId="5677" xr:uid="{7F499628-E0D3-4CD6-A171-B3D4209C2948}"/>
    <cellStyle name="Saída 3 2 5 15" xfId="5594" xr:uid="{5E54311A-E368-47D3-99E6-D49E9D2BCC76}"/>
    <cellStyle name="Saída 3 2 5 16" xfId="740" xr:uid="{A6C6C1FF-133E-4CAC-BF8F-DCD74AD8DC9E}"/>
    <cellStyle name="Saída 3 2 5 2" xfId="403" xr:uid="{00000000-0005-0000-0000-0000B1010000}"/>
    <cellStyle name="Saída 3 2 5 2 10" xfId="5087" xr:uid="{26B1C558-A6C5-4644-AE5F-C0634042F9B4}"/>
    <cellStyle name="Saída 3 2 5 2 11" xfId="5330" xr:uid="{44DB05F3-36CB-43C9-8665-9C5F5F7C7B67}"/>
    <cellStyle name="Saída 3 2 5 2 12" xfId="5799" xr:uid="{0E749501-138B-42A6-B7A4-EA24AFA0D161}"/>
    <cellStyle name="Saída 3 2 5 2 13" xfId="6155" xr:uid="{8D9B2F6F-42B1-4BEE-BFBF-9BA56D004B0E}"/>
    <cellStyle name="Saída 3 2 5 2 14" xfId="1178" xr:uid="{B7107A9F-3F1E-49CA-A989-C4C304083BA7}"/>
    <cellStyle name="Saída 3 2 5 2 2" xfId="1641" xr:uid="{E8FE15E7-7AC8-4C46-8477-E402A3B13C69}"/>
    <cellStyle name="Saída 3 2 5 2 3" xfId="2129" xr:uid="{485ADC34-D9BC-4792-AF80-8DCBE00CFB60}"/>
    <cellStyle name="Saída 3 2 5 2 4" xfId="2545" xr:uid="{F7F0822B-0A34-4364-BD9D-5507A5719312}"/>
    <cellStyle name="Saída 3 2 5 2 5" xfId="3015" xr:uid="{609F5A13-D410-4A58-A45E-D1FB2828A13C}"/>
    <cellStyle name="Saída 3 2 5 2 6" xfId="3369" xr:uid="{A0D82962-AA03-4335-9664-FBB9AAE1D0A4}"/>
    <cellStyle name="Saída 3 2 5 2 7" xfId="3843" xr:uid="{41605395-5862-403C-84A2-EFA4FD31F55C}"/>
    <cellStyle name="Saída 3 2 5 2 8" xfId="4301" xr:uid="{4173FDA1-81D1-4E8F-844C-F86C8DAADF69}"/>
    <cellStyle name="Saída 3 2 5 2 9" xfId="1906" xr:uid="{3A9AC255-6A00-4BA3-B5BA-9732D10CB995}"/>
    <cellStyle name="Saída 3 2 5 3" xfId="559" xr:uid="{00000000-0005-0000-0000-0000B2010000}"/>
    <cellStyle name="Saída 3 2 5 3 10" xfId="5214" xr:uid="{A9FB6CF0-456C-4BAB-A9EA-A648027B872D}"/>
    <cellStyle name="Saída 3 2 5 3 11" xfId="5486" xr:uid="{6547C5B3-9C36-4C7E-A50D-6FD3CB6BB771}"/>
    <cellStyle name="Saída 3 2 5 3 12" xfId="5955" xr:uid="{8F0366FF-C7A0-4365-BCBD-28F8240E2584}"/>
    <cellStyle name="Saída 3 2 5 3 13" xfId="6311" xr:uid="{456C3F3D-C8DE-41CE-8FDD-A01A3427CD0C}"/>
    <cellStyle name="Saída 3 2 5 3 14" xfId="1334" xr:uid="{5F9EDD78-C207-4126-A5A8-C6829B669F15}"/>
    <cellStyle name="Saída 3 2 5 3 2" xfId="1797" xr:uid="{DDD5981F-C2B0-4262-98C8-193D2A5850EB}"/>
    <cellStyle name="Saída 3 2 5 3 3" xfId="2285" xr:uid="{F846E440-34F4-4BF1-B7CD-68CCFCE97D82}"/>
    <cellStyle name="Saída 3 2 5 3 4" xfId="2701" xr:uid="{6B92E7B6-3DD5-4F49-9683-1F5E6CC9D6FD}"/>
    <cellStyle name="Saída 3 2 5 3 5" xfId="3171" xr:uid="{3D2A5895-7636-467A-BA60-87606EE9B6DA}"/>
    <cellStyle name="Saída 3 2 5 3 6" xfId="3525" xr:uid="{C01B1C50-C2FD-40CC-9AD3-A57E8907C9F7}"/>
    <cellStyle name="Saída 3 2 5 3 7" xfId="3999" xr:uid="{5D747D97-4003-4EBF-90AE-EB934D0F4065}"/>
    <cellStyle name="Saída 3 2 5 3 8" xfId="4457" xr:uid="{87681CD7-ACEC-4E54-B625-A02F981D6393}"/>
    <cellStyle name="Saída 3 2 5 3 9" xfId="4749" xr:uid="{DFC34B4D-6058-4615-8D9A-F53B73FACAE7}"/>
    <cellStyle name="Saída 3 2 5 4" xfId="1023" xr:uid="{E1AA240B-C2A7-46A2-B85C-82D26DC7B009}"/>
    <cellStyle name="Saída 3 2 5 5" xfId="1484" xr:uid="{D382B6C2-ADDA-46E8-9E17-A90F36038606}"/>
    <cellStyle name="Saída 3 2 5 6" xfId="1972" xr:uid="{9812BD29-5F76-4ACC-9948-F23E57F91697}"/>
    <cellStyle name="Saída 3 2 5 7" xfId="2388" xr:uid="{96E07769-0FFB-4D58-BDE5-E58A42CA760D}"/>
    <cellStyle name="Saída 3 2 5 8" xfId="899" xr:uid="{780B20CF-521C-4793-80EB-EC0ADBC3AE92}"/>
    <cellStyle name="Saída 3 2 5 9" xfId="3686" xr:uid="{4BF8DBE6-3F1A-4685-8292-A8B68D4CEFDF}"/>
    <cellStyle name="Saída 3 2 6" xfId="262" xr:uid="{00000000-0005-0000-0000-0000B3010000}"/>
    <cellStyle name="Saída 3 2 6 10" xfId="4160" xr:uid="{8471564F-DF80-42FF-BDDD-D076085CD7CB}"/>
    <cellStyle name="Saída 3 2 6 11" xfId="4619" xr:uid="{500C6D08-5C2B-4AB0-97F6-1F9251E7CF5F}"/>
    <cellStyle name="Saída 3 2 6 12" xfId="4984" xr:uid="{A7F924E0-C5FE-40B1-975F-AF3248173434}"/>
    <cellStyle name="Saída 3 2 6 13" xfId="5015" xr:uid="{4B310700-BED9-42D6-9B06-A027919D19AC}"/>
    <cellStyle name="Saída 3 2 6 14" xfId="5684" xr:uid="{40B3C447-5504-4F63-9C93-8D477CB45069}"/>
    <cellStyle name="Saída 3 2 6 15" xfId="5578" xr:uid="{28CE527C-0408-46BC-B8BB-A36ADBE75F42}"/>
    <cellStyle name="Saída 3 2 6 16" xfId="756" xr:uid="{5A916BA9-6BFB-4C13-8C98-87FFDF515D85}"/>
    <cellStyle name="Saída 3 2 6 2" xfId="419" xr:uid="{00000000-0005-0000-0000-0000B4010000}"/>
    <cellStyle name="Saída 3 2 6 2 10" xfId="5100" xr:uid="{B99BD075-8EB1-4FD8-A067-B8DB1750992B}"/>
    <cellStyle name="Saída 3 2 6 2 11" xfId="5346" xr:uid="{14C86C7C-CB4E-416F-9DE3-019523F2D6CA}"/>
    <cellStyle name="Saída 3 2 6 2 12" xfId="5815" xr:uid="{C2FFFB76-C14D-42C9-AF4A-23312B1621B4}"/>
    <cellStyle name="Saída 3 2 6 2 13" xfId="6171" xr:uid="{2BCE3F79-5CBB-472E-AE0D-91C1AB411C34}"/>
    <cellStyle name="Saída 3 2 6 2 14" xfId="1194" xr:uid="{2D1D2FE0-1D9B-46AA-8FF7-69C291A49793}"/>
    <cellStyle name="Saída 3 2 6 2 2" xfId="1657" xr:uid="{E461ADDD-2D0A-4327-94E4-EFBE111BF972}"/>
    <cellStyle name="Saída 3 2 6 2 3" xfId="2145" xr:uid="{D73F1236-D7DD-434F-B9B2-6B81C86BB351}"/>
    <cellStyle name="Saída 3 2 6 2 4" xfId="2561" xr:uid="{38AFEAE1-7A9D-4B29-A02B-E405E478CA5A}"/>
    <cellStyle name="Saída 3 2 6 2 5" xfId="3031" xr:uid="{54FC08BA-6FBE-4CB1-A67D-25D10D5F670E}"/>
    <cellStyle name="Saída 3 2 6 2 6" xfId="3385" xr:uid="{3F1F73A6-4470-46C4-8F09-570DE8E63A02}"/>
    <cellStyle name="Saída 3 2 6 2 7" xfId="3859" xr:uid="{A1C62443-B19C-4B5F-8FED-FFF61AE9B2B0}"/>
    <cellStyle name="Saída 3 2 6 2 8" xfId="4317" xr:uid="{00CD7B29-DA7E-4E0B-8176-DC4D6578F15F}"/>
    <cellStyle name="Saída 3 2 6 2 9" xfId="1897" xr:uid="{2D62072B-2B08-4A5E-B525-23ADC529C551}"/>
    <cellStyle name="Saída 3 2 6 3" xfId="575" xr:uid="{00000000-0005-0000-0000-0000B5010000}"/>
    <cellStyle name="Saída 3 2 6 3 10" xfId="5227" xr:uid="{F83FEDC3-B148-4CAA-9BEE-0E072D1FE5BE}"/>
    <cellStyle name="Saída 3 2 6 3 11" xfId="5502" xr:uid="{E2CF27E1-16F6-402F-8323-8F527FA1A81D}"/>
    <cellStyle name="Saída 3 2 6 3 12" xfId="5971" xr:uid="{D45A8DCD-694D-4B66-B480-CA50B6E6B9CE}"/>
    <cellStyle name="Saída 3 2 6 3 13" xfId="6327" xr:uid="{167374DF-16DD-4B85-82FB-13DA009A9A65}"/>
    <cellStyle name="Saída 3 2 6 3 14" xfId="1350" xr:uid="{AEC723F3-3301-46D9-A893-AF7473222F24}"/>
    <cellStyle name="Saída 3 2 6 3 2" xfId="1813" xr:uid="{C1033C25-D9A4-4772-B06D-CB71E724DF5E}"/>
    <cellStyle name="Saída 3 2 6 3 3" xfId="2301" xr:uid="{1D8074B2-99DC-4BAA-B77E-E7CBCB942BB5}"/>
    <cellStyle name="Saída 3 2 6 3 4" xfId="2717" xr:uid="{00E088CE-95F2-4598-BC7A-6E92451FCF0D}"/>
    <cellStyle name="Saída 3 2 6 3 5" xfId="3187" xr:uid="{A7F58EF2-A453-4514-92F4-AB5A72AE0C72}"/>
    <cellStyle name="Saída 3 2 6 3 6" xfId="3541" xr:uid="{EFB12DB1-9F12-49D1-A080-1FBD2A448C66}"/>
    <cellStyle name="Saída 3 2 6 3 7" xfId="4015" xr:uid="{2F096627-3361-41E1-BC4C-BB93286071A5}"/>
    <cellStyle name="Saída 3 2 6 3 8" xfId="4473" xr:uid="{96735822-C130-4650-9A3A-2E76D68EEB78}"/>
    <cellStyle name="Saída 3 2 6 3 9" xfId="4540" xr:uid="{0F8D3E8B-3E9C-4F51-A58F-CE2AF0E86151}"/>
    <cellStyle name="Saída 3 2 6 4" xfId="1039" xr:uid="{A8F55CEB-CA75-4C53-9ECF-84524F61B666}"/>
    <cellStyle name="Saída 3 2 6 5" xfId="1500" xr:uid="{372727CD-3F31-4DC9-8E5E-2C23E90A2E47}"/>
    <cellStyle name="Saída 3 2 6 6" xfId="1988" xr:uid="{3014BEA7-DC77-467E-A66E-2A3DCC7EE74A}"/>
    <cellStyle name="Saída 3 2 6 7" xfId="2404" xr:uid="{36E5D5C1-5212-4737-86E6-D36F4B414247}"/>
    <cellStyle name="Saída 3 2 6 8" xfId="890" xr:uid="{39C63636-31D2-4719-8CE0-A0D500BE80BB}"/>
    <cellStyle name="Saída 3 2 6 9" xfId="3702" xr:uid="{1150F73C-24C5-4F46-910F-3046E04D2B89}"/>
    <cellStyle name="Saída 3 2 7" xfId="278" xr:uid="{00000000-0005-0000-0000-0000B6010000}"/>
    <cellStyle name="Saída 3 2 7 10" xfId="4176" xr:uid="{272B0E66-F0B5-4A70-8B6B-8248462FB04B}"/>
    <cellStyle name="Saída 3 2 7 11" xfId="4633" xr:uid="{66E1F81F-5004-4B7F-AFB1-460FCD7A6AD6}"/>
    <cellStyle name="Saída 3 2 7 12" xfId="4994" xr:uid="{E8E428E6-DC08-4416-9E43-38E5F7D0A549}"/>
    <cellStyle name="Saída 3 2 7 13" xfId="3614" xr:uid="{DA137361-3A6A-4FA0-950B-CC721FB25D1E}"/>
    <cellStyle name="Saída 3 2 7 14" xfId="5691" xr:uid="{D6E4E7C1-C5D6-47A0-805F-39D1AE9D2873}"/>
    <cellStyle name="Saída 3 2 7 15" xfId="6031" xr:uid="{70D5C22C-5858-49E1-B064-B48FB109E024}"/>
    <cellStyle name="Saída 3 2 7 16" xfId="772" xr:uid="{795F94AD-F227-4A66-B059-FDEED7F214BC}"/>
    <cellStyle name="Saída 3 2 7 2" xfId="435" xr:uid="{00000000-0005-0000-0000-0000B7010000}"/>
    <cellStyle name="Saída 3 2 7 2 10" xfId="5113" xr:uid="{D4F82AAA-77DC-4D1D-91B7-E5A93873656E}"/>
    <cellStyle name="Saída 3 2 7 2 11" xfId="5362" xr:uid="{6F009274-9FDB-4EF5-BF7D-F057BF7DF028}"/>
    <cellStyle name="Saída 3 2 7 2 12" xfId="5831" xr:uid="{551054A7-8643-4E67-929C-4A87981DACD3}"/>
    <cellStyle name="Saída 3 2 7 2 13" xfId="6187" xr:uid="{67060DF7-AB45-4A48-ABFF-FDD1B6C8AE88}"/>
    <cellStyle name="Saída 3 2 7 2 14" xfId="1210" xr:uid="{66861BF9-C508-45FB-9979-C9267A128B50}"/>
    <cellStyle name="Saída 3 2 7 2 2" xfId="1673" xr:uid="{7D2DC24F-7828-4EDB-BF7D-9BB08567AE40}"/>
    <cellStyle name="Saída 3 2 7 2 3" xfId="2161" xr:uid="{EEADE9E9-3A8A-4C05-90E9-EEE81B29FAAF}"/>
    <cellStyle name="Saída 3 2 7 2 4" xfId="2577" xr:uid="{7A3C1C9B-9CEB-46B6-980D-822B492F7392}"/>
    <cellStyle name="Saída 3 2 7 2 5" xfId="3047" xr:uid="{A985AAC6-B7A7-42B1-8B0E-7D456AD305C6}"/>
    <cellStyle name="Saída 3 2 7 2 6" xfId="3401" xr:uid="{6C8FC430-ABEB-414C-BFA2-EF35838BDEB9}"/>
    <cellStyle name="Saída 3 2 7 2 7" xfId="3875" xr:uid="{4CB9D5CC-D0F3-48D8-81B0-981F976BA6F9}"/>
    <cellStyle name="Saída 3 2 7 2 8" xfId="4333" xr:uid="{F0FBE475-4371-477B-BFE9-54CA92B4D6F7}"/>
    <cellStyle name="Saída 3 2 7 2 9" xfId="2782" xr:uid="{057863C5-9B19-49E6-B72C-63D7C1741998}"/>
    <cellStyle name="Saída 3 2 7 3" xfId="591" xr:uid="{00000000-0005-0000-0000-0000B8010000}"/>
    <cellStyle name="Saída 3 2 7 3 10" xfId="5240" xr:uid="{D59D74C9-BED6-40FC-8472-00C6FB5BADC5}"/>
    <cellStyle name="Saída 3 2 7 3 11" xfId="5518" xr:uid="{B88EEA98-C637-421D-AC6C-89616C4975FE}"/>
    <cellStyle name="Saída 3 2 7 3 12" xfId="5987" xr:uid="{0C9E2667-049B-4208-99B6-36B41453BCD7}"/>
    <cellStyle name="Saída 3 2 7 3 13" xfId="6343" xr:uid="{FB1FC13D-FEAA-4F44-B58C-45841F8E0CDF}"/>
    <cellStyle name="Saída 3 2 7 3 14" xfId="1366" xr:uid="{8A9336FD-815A-4A28-BF7C-3B68B2CA5552}"/>
    <cellStyle name="Saída 3 2 7 3 2" xfId="1829" xr:uid="{8D079D2D-EC11-4D29-9A2E-4CFF4102DD5A}"/>
    <cellStyle name="Saída 3 2 7 3 3" xfId="2317" xr:uid="{32FEFD3B-37BD-4111-B794-452745C3B95D}"/>
    <cellStyle name="Saída 3 2 7 3 4" xfId="2733" xr:uid="{BA4057D1-94EC-4DA8-B2D7-AB45A6B885AE}"/>
    <cellStyle name="Saída 3 2 7 3 5" xfId="3203" xr:uid="{71E5B943-02F3-4185-A0E9-09A154B2FF8D}"/>
    <cellStyle name="Saída 3 2 7 3 6" xfId="3557" xr:uid="{2BE64023-3DBA-4D9B-87B9-2B3DB5EB0D1A}"/>
    <cellStyle name="Saída 3 2 7 3 7" xfId="4031" xr:uid="{FAD41CF6-9606-4B8C-B2FA-E34D7B64AC17}"/>
    <cellStyle name="Saída 3 2 7 3 8" xfId="4489" xr:uid="{B176F850-92DA-4ED5-8BFC-4121446502D2}"/>
    <cellStyle name="Saída 3 2 7 3 9" xfId="2789" xr:uid="{BF300454-4F4A-494B-9DD4-EA3582E9D58C}"/>
    <cellStyle name="Saída 3 2 7 4" xfId="1055" xr:uid="{95B66C1C-63CE-4649-B649-6DC26AED51B3}"/>
    <cellStyle name="Saída 3 2 7 5" xfId="1516" xr:uid="{2CEA443E-CCA8-4A90-8114-D60CD4751F27}"/>
    <cellStyle name="Saída 3 2 7 6" xfId="2004" xr:uid="{6EEBB877-FAD5-4182-96FE-625882D4F576}"/>
    <cellStyle name="Saída 3 2 7 7" xfId="2420" xr:uid="{C171411A-1438-4F9F-AC08-4C58FB9FE7AC}"/>
    <cellStyle name="Saída 3 2 7 8" xfId="928" xr:uid="{FFE009ED-F0D1-4B74-A770-5850BF5175EB}"/>
    <cellStyle name="Saída 3 2 7 9" xfId="3718" xr:uid="{972B11ED-821A-413C-8140-95ADBC2C59EB}"/>
    <cellStyle name="Saída 3 2 8" xfId="294" xr:uid="{00000000-0005-0000-0000-0000B9010000}"/>
    <cellStyle name="Saída 3 2 8 10" xfId="3734" xr:uid="{C5BA5D5B-FF9B-4E44-8368-73F84F6C40CF}"/>
    <cellStyle name="Saída 3 2 8 11" xfId="4192" xr:uid="{14C2E743-3DB7-4E5B-BC87-06AF4BA8697E}"/>
    <cellStyle name="Saída 3 2 8 12" xfId="5004" xr:uid="{AE288C9E-805B-4B12-8D93-649D78611BCF}"/>
    <cellStyle name="Saída 3 2 8 13" xfId="4977" xr:uid="{0D2F3EA5-A0AA-43DF-AAB8-DC4567020C2A}"/>
    <cellStyle name="Saída 3 2 8 14" xfId="5697" xr:uid="{9928A630-9344-46AA-B5C0-754B6823431E}"/>
    <cellStyle name="Saída 3 2 8 15" xfId="6047" xr:uid="{D57E1AC5-9796-4F06-B236-5B976944A9B2}"/>
    <cellStyle name="Saída 3 2 8 16" xfId="788" xr:uid="{53C3DB8C-1BEA-42BE-B645-E461B1EF52D9}"/>
    <cellStyle name="Saída 3 2 8 2" xfId="451" xr:uid="{00000000-0005-0000-0000-0000BA010000}"/>
    <cellStyle name="Saída 3 2 8 2 10" xfId="5126" xr:uid="{E78AE720-2713-482D-9AD5-699693E74C62}"/>
    <cellStyle name="Saída 3 2 8 2 11" xfId="5378" xr:uid="{08AFAF0E-62D6-426A-82D3-BF30FDC69F4C}"/>
    <cellStyle name="Saída 3 2 8 2 12" xfId="5847" xr:uid="{6158FCF7-BD30-48D3-B4A2-D9C932C1484E}"/>
    <cellStyle name="Saída 3 2 8 2 13" xfId="6203" xr:uid="{371D0F73-02EF-4726-8617-D9DE527959F0}"/>
    <cellStyle name="Saída 3 2 8 2 14" xfId="1226" xr:uid="{87C00141-B903-464D-A81E-8EFAC27EBBE1}"/>
    <cellStyle name="Saída 3 2 8 2 2" xfId="1689" xr:uid="{053FAEB2-478B-430B-BF4C-581E8CF24281}"/>
    <cellStyle name="Saída 3 2 8 2 3" xfId="2177" xr:uid="{2BEE8442-13BB-43D1-AED7-4872FEE6098A}"/>
    <cellStyle name="Saída 3 2 8 2 4" xfId="2593" xr:uid="{60B9AECD-B2D2-47DB-8E12-59550B2DE2D4}"/>
    <cellStyle name="Saída 3 2 8 2 5" xfId="3063" xr:uid="{512562F6-AEA3-4F94-BF44-1AAC82D72BB1}"/>
    <cellStyle name="Saída 3 2 8 2 6" xfId="3417" xr:uid="{A352FD60-4495-489C-9719-71E8157F7978}"/>
    <cellStyle name="Saída 3 2 8 2 7" xfId="3891" xr:uid="{E0593EB2-A074-4268-A6D6-4DC52E9E0145}"/>
    <cellStyle name="Saída 3 2 8 2 8" xfId="4349" xr:uid="{EF6B601E-6E8E-4C86-BCED-5B8F698F11A5}"/>
    <cellStyle name="Saída 3 2 8 2 9" xfId="4762" xr:uid="{5424F8FA-EC81-41C9-92C1-4B39C6F9B5B7}"/>
    <cellStyle name="Saída 3 2 8 3" xfId="607" xr:uid="{00000000-0005-0000-0000-0000BB010000}"/>
    <cellStyle name="Saída 3 2 8 3 10" xfId="5253" xr:uid="{09994BCF-0306-4B66-AC53-1A2CC191587D}"/>
    <cellStyle name="Saída 3 2 8 3 11" xfId="5534" xr:uid="{186B950E-1A47-43D6-AC13-AF198B5648E2}"/>
    <cellStyle name="Saída 3 2 8 3 12" xfId="6003" xr:uid="{A90117B1-3091-4F5E-9703-505EE5948BC3}"/>
    <cellStyle name="Saída 3 2 8 3 13" xfId="6359" xr:uid="{E7544DEF-8F2A-4EF7-9996-F5D298A4B28B}"/>
    <cellStyle name="Saída 3 2 8 3 14" xfId="1382" xr:uid="{F519CC40-55A6-4711-B24E-51A88FC39F8E}"/>
    <cellStyle name="Saída 3 2 8 3 2" xfId="1845" xr:uid="{D10FC119-3CAC-466B-89F2-CB300B4BF4BA}"/>
    <cellStyle name="Saída 3 2 8 3 3" xfId="2333" xr:uid="{EDDCB3DB-BD9C-4CDF-A736-E0D3022E5F15}"/>
    <cellStyle name="Saída 3 2 8 3 4" xfId="2749" xr:uid="{089221FF-E7D9-448D-8E43-A5D23E07A7F6}"/>
    <cellStyle name="Saída 3 2 8 3 5" xfId="3219" xr:uid="{715FB865-A3F0-4BEB-8273-06B930255406}"/>
    <cellStyle name="Saída 3 2 8 3 6" xfId="3573" xr:uid="{9158CD26-F2DA-4D64-AE4E-B180670DDA36}"/>
    <cellStyle name="Saída 3 2 8 3 7" xfId="4047" xr:uid="{C2E2FEC4-D5C4-4AB7-8F17-1F76FFE26F2F}"/>
    <cellStyle name="Saída 3 2 8 3 8" xfId="4505" xr:uid="{F8687B94-9483-4DD8-AEA5-814E45330461}"/>
    <cellStyle name="Saída 3 2 8 3 9" xfId="2802" xr:uid="{9C399AD9-EDA0-48CC-B712-F767F140BB7C}"/>
    <cellStyle name="Saída 3 2 8 4" xfId="1070" xr:uid="{0A925809-7F7D-4B37-9427-5341E1FB4F93}"/>
    <cellStyle name="Saída 3 2 8 5" xfId="1532" xr:uid="{E93B9D17-6158-48B9-84C8-DC9EB5BB91BB}"/>
    <cellStyle name="Saída 3 2 8 6" xfId="2020" xr:uid="{349A988A-8591-471D-8B5A-7277D4DD03BA}"/>
    <cellStyle name="Saída 3 2 8 7" xfId="2436" xr:uid="{547C4B36-0963-4E9A-B897-74B2B561C770}"/>
    <cellStyle name="Saída 3 2 8 8" xfId="2906" xr:uid="{AFB3984C-8EF6-4638-9DB5-C20423F09FE6}"/>
    <cellStyle name="Saída 3 2 8 9" xfId="3260" xr:uid="{90582DFD-ACAA-4A4E-8C26-3BE1CC8779F8}"/>
    <cellStyle name="Saída 3 2 9" xfId="319" xr:uid="{00000000-0005-0000-0000-0000BC010000}"/>
    <cellStyle name="Saída 3 2 9 10" xfId="3759" xr:uid="{01158846-9745-4B22-8511-2568CD0D0178}"/>
    <cellStyle name="Saída 3 2 9 11" xfId="4217" xr:uid="{989F0606-6F26-4F1E-B4BA-ACCACCC350D3}"/>
    <cellStyle name="Saída 3 2 9 12" xfId="5020" xr:uid="{6B67806C-22BD-4B65-BA4A-541BAAE73124}"/>
    <cellStyle name="Saída 3 2 9 13" xfId="4880" xr:uid="{C628B4CA-F595-400E-817E-AA82A28B8F77}"/>
    <cellStyle name="Saída 3 2 9 14" xfId="5716" xr:uid="{2377D9CA-BC1D-4EA3-82B7-A87D2A137182}"/>
    <cellStyle name="Saída 3 2 9 15" xfId="6072" xr:uid="{A0C8B3FD-94E8-403A-9736-B0942C8E9F81}"/>
    <cellStyle name="Saída 3 2 9 16" xfId="813" xr:uid="{5396C6F0-2176-428F-8CDF-AED98620E714}"/>
    <cellStyle name="Saída 3 2 9 2" xfId="476" xr:uid="{00000000-0005-0000-0000-0000BD010000}"/>
    <cellStyle name="Saída 3 2 9 2 10" xfId="5148" xr:uid="{F2317034-518C-4443-9855-8FDED447F292}"/>
    <cellStyle name="Saída 3 2 9 2 11" xfId="5403" xr:uid="{2C43C324-0F24-4874-9645-F1D448AC87E1}"/>
    <cellStyle name="Saída 3 2 9 2 12" xfId="5872" xr:uid="{103BE8C2-B461-4614-A166-F151E0256B05}"/>
    <cellStyle name="Saída 3 2 9 2 13" xfId="6228" xr:uid="{B8DA9871-68AA-4F5E-B985-85992840080D}"/>
    <cellStyle name="Saída 3 2 9 2 14" xfId="1251" xr:uid="{057CC7AE-939D-484B-AAFA-4003C95B4A55}"/>
    <cellStyle name="Saída 3 2 9 2 2" xfId="1714" xr:uid="{51349E26-6DEF-47C3-BAFE-6AC961661912}"/>
    <cellStyle name="Saída 3 2 9 2 3" xfId="2202" xr:uid="{DFDFFB26-BCCC-4BD3-B333-857D21251069}"/>
    <cellStyle name="Saída 3 2 9 2 4" xfId="2618" xr:uid="{B4CE01F4-FD62-4CC8-A648-A31E7BD74D2C}"/>
    <cellStyle name="Saída 3 2 9 2 5" xfId="3088" xr:uid="{91F81259-60C8-414F-A6D6-42C55B9A55E5}"/>
    <cellStyle name="Saída 3 2 9 2 6" xfId="3442" xr:uid="{F2D74FC2-BFF0-4319-9332-47E476125DAB}"/>
    <cellStyle name="Saída 3 2 9 2 7" xfId="3916" xr:uid="{E17C6D06-2C1F-41DA-9C94-EFB2DDDB507A}"/>
    <cellStyle name="Saída 3 2 9 2 8" xfId="4374" xr:uid="{EE3B72F2-437E-407C-B395-B68182CFA8FE}"/>
    <cellStyle name="Saída 3 2 9 2 9" xfId="4665" xr:uid="{B7EB7EFA-F8ED-4C14-94B3-0F31967C336B}"/>
    <cellStyle name="Saída 3 2 9 3" xfId="632" xr:uid="{00000000-0005-0000-0000-0000BE010000}"/>
    <cellStyle name="Saída 3 2 9 3 10" xfId="5275" xr:uid="{77EEB008-55A1-4705-88BB-9F539A7B0B67}"/>
    <cellStyle name="Saída 3 2 9 3 11" xfId="5559" xr:uid="{C69B4D7A-7BEB-42A6-9349-D0192D92C60C}"/>
    <cellStyle name="Saída 3 2 9 3 12" xfId="6028" xr:uid="{26E545B2-B1D3-4CBA-89D7-AB003656831D}"/>
    <cellStyle name="Saída 3 2 9 3 13" xfId="6384" xr:uid="{E52E7796-E98D-410F-B94F-563A5B285657}"/>
    <cellStyle name="Saída 3 2 9 3 14" xfId="1407" xr:uid="{B412E2C6-2767-4269-A20D-F4B4749AC23E}"/>
    <cellStyle name="Saída 3 2 9 3 2" xfId="1870" xr:uid="{9FC975EC-749F-42B8-83CC-940E4EAFEE12}"/>
    <cellStyle name="Saída 3 2 9 3 3" xfId="2358" xr:uid="{3C21EED3-6350-43A5-BD5F-49FDD64BD73C}"/>
    <cellStyle name="Saída 3 2 9 3 4" xfId="2774" xr:uid="{DE715F95-75AD-40CB-9789-03624E08B1AF}"/>
    <cellStyle name="Saída 3 2 9 3 5" xfId="3244" xr:uid="{D07BD8BB-4575-4D1C-B9F5-C21F710811F7}"/>
    <cellStyle name="Saída 3 2 9 3 6" xfId="3598" xr:uid="{303A4097-D8E5-4A54-BF01-D5911EE63C2E}"/>
    <cellStyle name="Saída 3 2 9 3 7" xfId="4072" xr:uid="{E206E586-8BAF-487C-8814-181D2B884C3C}"/>
    <cellStyle name="Saída 3 2 9 3 8" xfId="4530" xr:uid="{83FE18FE-DD01-4F15-B59B-2515D27A1E79}"/>
    <cellStyle name="Saída 3 2 9 3 9" xfId="4959" xr:uid="{F68780F5-D98C-4B6A-B15C-977849BFF200}"/>
    <cellStyle name="Saída 3 2 9 4" xfId="1095" xr:uid="{797C794C-3110-4400-ADC6-B157A395904E}"/>
    <cellStyle name="Saída 3 2 9 5" xfId="1557" xr:uid="{11719BB3-9B9E-4A7A-9929-0ECD669D8107}"/>
    <cellStyle name="Saída 3 2 9 6" xfId="2045" xr:uid="{12296997-52AB-407E-9B2E-5EC1767D5B2D}"/>
    <cellStyle name="Saída 3 2 9 7" xfId="2461" xr:uid="{4FEFA818-39E9-42CC-B7D3-2B44B190FACD}"/>
    <cellStyle name="Saída 3 2 9 8" xfId="2931" xr:uid="{31D0B73B-8335-4AB1-8D66-B2B60CD4EC50}"/>
    <cellStyle name="Saída 3 2 9 9" xfId="3285" xr:uid="{BEAEDDDB-203F-40FD-B420-EB9BBFDC9599}"/>
    <cellStyle name="Saída 3 3" xfId="167" xr:uid="{00000000-0005-0000-0000-0000BF010000}"/>
    <cellStyle name="Saída 3 3 10" xfId="324" xr:uid="{00000000-0005-0000-0000-0000C0010000}"/>
    <cellStyle name="Saída 3 3 10 10" xfId="5023" xr:uid="{643A443F-274B-4FB4-AD2B-BF2AA86E9425}"/>
    <cellStyle name="Saída 3 3 10 11" xfId="4795" xr:uid="{5D49E503-DA35-4750-ADA2-ECB3A86ECE2B}"/>
    <cellStyle name="Saída 3 3 10 12" xfId="5720" xr:uid="{09F32710-F70A-43F9-BC46-A21A731BF52D}"/>
    <cellStyle name="Saída 3 3 10 13" xfId="6076" xr:uid="{D6966B7F-AB2B-4BE1-9D8A-6A72CC5B48B1}"/>
    <cellStyle name="Saída 3 3 10 14" xfId="1099" xr:uid="{C0373457-CB1D-4955-8DBE-13F00F6D814B}"/>
    <cellStyle name="Saída 3 3 10 2" xfId="1562" xr:uid="{9E6F840A-D9F9-4FB8-AAA1-8FD563902965}"/>
    <cellStyle name="Saída 3 3 10 3" xfId="2050" xr:uid="{8EDD0C5A-79A7-4B83-8203-19B397CF92BA}"/>
    <cellStyle name="Saída 3 3 10 4" xfId="2466" xr:uid="{0A9BA9A1-0804-4C0C-BE20-D66818B447A8}"/>
    <cellStyle name="Saída 3 3 10 5" xfId="2936" xr:uid="{75B2A6AA-2565-4F8B-B4F8-99A890EF8A36}"/>
    <cellStyle name="Saída 3 3 10 6" xfId="3290" xr:uid="{C307A7F5-F5C0-4A6A-8F28-57264AA351A9}"/>
    <cellStyle name="Saída 3 3 10 7" xfId="3764" xr:uid="{23DC3123-FFA8-46C9-B739-31A41507B867}"/>
    <cellStyle name="Saída 3 3 10 8" xfId="4222" xr:uid="{86DDB07D-5DA5-4C98-836E-EB7DCC805771}"/>
    <cellStyle name="Saída 3 3 10 9" xfId="4671" xr:uid="{D91B4EAD-974C-412C-8BE9-519370526A34}"/>
    <cellStyle name="Saída 3 3 11" xfId="480" xr:uid="{00000000-0005-0000-0000-0000C1010000}"/>
    <cellStyle name="Saída 3 3 11 10" xfId="5150" xr:uid="{B933DCDC-6D94-4B25-9609-78718031D270}"/>
    <cellStyle name="Saída 3 3 11 11" xfId="5407" xr:uid="{47D3AAA9-5EC6-42F9-9E1D-96B29A0DF1E8}"/>
    <cellStyle name="Saída 3 3 11 12" xfId="5876" xr:uid="{E69C1148-37F4-49E7-B40A-10F8533C31B1}"/>
    <cellStyle name="Saída 3 3 11 13" xfId="6232" xr:uid="{2B9BE741-4B34-4A50-95FF-0FB50BECEC02}"/>
    <cellStyle name="Saída 3 3 11 14" xfId="1255" xr:uid="{34E0FA13-C45B-4816-ABB1-51BB4ED89F84}"/>
    <cellStyle name="Saída 3 3 11 2" xfId="1718" xr:uid="{129398E3-1F49-4D97-98E8-2AFF887AE542}"/>
    <cellStyle name="Saída 3 3 11 3" xfId="2206" xr:uid="{ABC8F81D-92AD-4D5B-BD53-BB5366417A0E}"/>
    <cellStyle name="Saída 3 3 11 4" xfId="2622" xr:uid="{EF789453-F152-4367-B3FB-1FE38AD76710}"/>
    <cellStyle name="Saída 3 3 11 5" xfId="3092" xr:uid="{EC0273F4-DD5A-42E3-A97A-0A2B6572C271}"/>
    <cellStyle name="Saída 3 3 11 6" xfId="3446" xr:uid="{96119604-D436-46A1-AD27-908FB1E885D5}"/>
    <cellStyle name="Saída 3 3 11 7" xfId="3920" xr:uid="{56438291-435C-4ADF-B8D8-05C73A9A2B28}"/>
    <cellStyle name="Saída 3 3 11 8" xfId="4378" xr:uid="{4B34A10F-B7E3-4B65-88C8-A6A100A4D5DC}"/>
    <cellStyle name="Saída 3 3 11 9" xfId="4903" xr:uid="{C1A1CB46-FCFC-475F-AAFD-A3A079CDDA3C}"/>
    <cellStyle name="Saída 3 3 12" xfId="946" xr:uid="{641B8405-3F7C-4A43-84DB-944621A92940}"/>
    <cellStyle name="Saída 3 3 13" xfId="823" xr:uid="{3AEDD737-99D2-411C-B4E4-DBF0DE45AAE0}"/>
    <cellStyle name="Saída 3 3 14" xfId="874" xr:uid="{FF4602F6-9FA4-46F4-B19F-31D066A628EC}"/>
    <cellStyle name="Saída 3 3 15" xfId="2780" xr:uid="{0F40F1F6-1EB3-4FAD-8490-091D6C7E48E6}"/>
    <cellStyle name="Saída 3 3 16" xfId="1977" xr:uid="{7ACCA0C5-9D37-415A-A8A1-84DCE64BAAE2}"/>
    <cellStyle name="Saída 3 3 17" xfId="4869" xr:uid="{590764C8-06C6-4520-94A6-0EB4E2A3274F}"/>
    <cellStyle name="Saída 3 3 18" xfId="5005" xr:uid="{7A98D4C9-C352-44CC-9F4B-28A653989409}"/>
    <cellStyle name="Saída 3 3 19" xfId="5642" xr:uid="{69A6F827-5AEB-4874-BCC9-58D5B8471A75}"/>
    <cellStyle name="Saída 3 3 2" xfId="186" xr:uid="{00000000-0005-0000-0000-0000C2010000}"/>
    <cellStyle name="Saída 3 3 2 10" xfId="4084" xr:uid="{16BB60C6-A45D-4B7A-B312-7CEF8EC2B9CC}"/>
    <cellStyle name="Saída 3 3 2 11" xfId="4550" xr:uid="{2133FAF0-F4FE-4570-9ACB-107B36C6E893}"/>
    <cellStyle name="Saída 3 3 2 12" xfId="4559" xr:uid="{81E889DE-8B1B-4D6C-94FD-135ECE3A3521}"/>
    <cellStyle name="Saída 3 3 2 13" xfId="5010" xr:uid="{93961B9C-CF04-479D-BC26-36C96B5F2CFC}"/>
    <cellStyle name="Saída 3 3 2 14" xfId="5650" xr:uid="{7AE0FCA3-8B2A-499F-A9A7-4BC9E59F8984}"/>
    <cellStyle name="Saída 3 3 2 15" xfId="5622" xr:uid="{1AD4EE51-1FC3-436B-A576-6318CBFD7EA3}"/>
    <cellStyle name="Saída 3 3 2 16" xfId="680" xr:uid="{EAE57430-89C4-4667-906E-DCA5A1B3D924}"/>
    <cellStyle name="Saída 3 3 2 2" xfId="343" xr:uid="{00000000-0005-0000-0000-0000C3010000}"/>
    <cellStyle name="Saída 3 3 2 2 10" xfId="5037" xr:uid="{C94E0705-8F88-454C-A8DC-CE2C859739CA}"/>
    <cellStyle name="Saída 3 3 2 2 11" xfId="4877" xr:uid="{53F7EACD-6D55-4F28-BFC2-97137C0BBA38}"/>
    <cellStyle name="Saída 3 3 2 2 12" xfId="5739" xr:uid="{3B02EB38-1216-4B2A-9C08-6848CE9B7B05}"/>
    <cellStyle name="Saída 3 3 2 2 13" xfId="6095" xr:uid="{5119C9B4-4EA8-44FA-BA31-7DDB51C7BA7D}"/>
    <cellStyle name="Saída 3 3 2 2 14" xfId="1118" xr:uid="{F2D40834-A14A-465D-81B7-94C81848A583}"/>
    <cellStyle name="Saída 3 3 2 2 2" xfId="1581" xr:uid="{DB10C9CB-1794-4FC0-B755-F071E8AF82B2}"/>
    <cellStyle name="Saída 3 3 2 2 3" xfId="2069" xr:uid="{5B16E89F-FA7A-4CC1-A900-98C7C1CCA592}"/>
    <cellStyle name="Saída 3 3 2 2 4" xfId="2485" xr:uid="{5BF224A5-D6C5-4284-99E5-29F0B7BFE8C1}"/>
    <cellStyle name="Saída 3 3 2 2 5" xfId="2955" xr:uid="{B3D7C7A5-34FA-4FAB-A13A-BD574DB98AAC}"/>
    <cellStyle name="Saída 3 3 2 2 6" xfId="3309" xr:uid="{4BB98258-4DC8-453E-B921-13B7F06A0F58}"/>
    <cellStyle name="Saída 3 3 2 2 7" xfId="3783" xr:uid="{BCE6D9C3-8123-4502-A787-E3A35B3804AA}"/>
    <cellStyle name="Saída 3 3 2 2 8" xfId="4241" xr:uid="{2267982C-DB84-4B3C-AAC0-F6E9D23A58C7}"/>
    <cellStyle name="Saída 3 3 2 2 9" xfId="4582" xr:uid="{10B8E986-F173-4B70-958C-2747C4E838DA}"/>
    <cellStyle name="Saída 3 3 2 3" xfId="499" xr:uid="{00000000-0005-0000-0000-0000C4010000}"/>
    <cellStyle name="Saída 3 3 2 3 10" xfId="5164" xr:uid="{0B4BEA25-3E2D-44F7-A2B8-B4F101ABA374}"/>
    <cellStyle name="Saída 3 3 2 3 11" xfId="5426" xr:uid="{AD8B1744-A485-403B-895E-BB505B75FCB2}"/>
    <cellStyle name="Saída 3 3 2 3 12" xfId="5895" xr:uid="{16F0FFB4-4DE8-4CB1-8C42-0DA40EE5DFBA}"/>
    <cellStyle name="Saída 3 3 2 3 13" xfId="6251" xr:uid="{58E7E4DE-619A-45B2-AEE8-752FA462E958}"/>
    <cellStyle name="Saída 3 3 2 3 14" xfId="1274" xr:uid="{F8FB92D9-92C3-44AF-9543-7215A9313965}"/>
    <cellStyle name="Saída 3 3 2 3 2" xfId="1737" xr:uid="{A64F4A9B-B6D6-4F94-B61B-4A3626050E16}"/>
    <cellStyle name="Saída 3 3 2 3 3" xfId="2225" xr:uid="{3AD0F957-0D48-4DCE-BA7E-936A8810B108}"/>
    <cellStyle name="Saída 3 3 2 3 4" xfId="2641" xr:uid="{75593E3E-FD7D-4FEE-9FC3-3F6430289239}"/>
    <cellStyle name="Saída 3 3 2 3 5" xfId="3111" xr:uid="{DAA2F906-079F-4F1C-806C-7DF4F3D67007}"/>
    <cellStyle name="Saída 3 3 2 3 6" xfId="3465" xr:uid="{CA1F3F76-83E7-47B5-BA2D-5DF0A31AA5C2}"/>
    <cellStyle name="Saída 3 3 2 3 7" xfId="3939" xr:uid="{6F4589CD-3CC7-437E-8F88-28037AB70032}"/>
    <cellStyle name="Saída 3 3 2 3 8" xfId="4397" xr:uid="{AFF8F168-FE0A-46AC-9388-77022A5C6230}"/>
    <cellStyle name="Saída 3 3 2 3 9" xfId="4680" xr:uid="{2EE64392-F9FD-4371-B467-31F5A8CEA673}"/>
    <cellStyle name="Saída 3 3 2 4" xfId="963" xr:uid="{D83C0AA4-6D77-4BF7-86C6-1F3A749B982E}"/>
    <cellStyle name="Saída 3 3 2 5" xfId="1424" xr:uid="{FDB6C439-9F6D-41CE-80BD-678B883F8764}"/>
    <cellStyle name="Saída 3 3 2 6" xfId="1912" xr:uid="{85BB7893-F9D2-40C4-8634-E9D73C8B40E9}"/>
    <cellStyle name="Saída 3 3 2 7" xfId="825" xr:uid="{2B51614B-78E1-4AC7-AFC9-F055B4C02D0A}"/>
    <cellStyle name="Saída 3 3 2 8" xfId="1979" xr:uid="{95303B70-5F56-4458-AD43-9D03DC606533}"/>
    <cellStyle name="Saída 3 3 2 9" xfId="3626" xr:uid="{FA194911-9D0F-4223-A68E-E9C484226DFE}"/>
    <cellStyle name="Saída 3 3 20" xfId="5638" xr:uid="{AD21EAE9-4DCD-4798-BC9A-8AC6BABD94AE}"/>
    <cellStyle name="Saída 3 3 3" xfId="202" xr:uid="{00000000-0005-0000-0000-0000C5010000}"/>
    <cellStyle name="Saída 3 3 3 10" xfId="4100" xr:uid="{8FB4A6C8-E64B-4D67-A6D5-ACB48A88B738}"/>
    <cellStyle name="Saída 3 3 3 11" xfId="4565" xr:uid="{BF2B1D16-D029-4B04-ACA7-5EA0FB8752CD}"/>
    <cellStyle name="Saída 3 3 3 12" xfId="4767" xr:uid="{332E665E-B1AC-47C9-9EEF-1A53CB3FF061}"/>
    <cellStyle name="Saída 3 3 3 13" xfId="4682" xr:uid="{40742A70-38B5-4967-9602-95AE98BF1792}"/>
    <cellStyle name="Saída 3 3 3 14" xfId="5657" xr:uid="{5C1E9F92-0A6D-46F8-91A5-5ABEBEFE1575}"/>
    <cellStyle name="Saída 3 3 3 15" xfId="5654" xr:uid="{174D8E1F-C8EE-4495-A588-18BE7BBE395C}"/>
    <cellStyle name="Saída 3 3 3 16" xfId="696" xr:uid="{71A272E8-FABF-416E-B002-0BF7E7C9A034}"/>
    <cellStyle name="Saída 3 3 3 2" xfId="359" xr:uid="{00000000-0005-0000-0000-0000C6010000}"/>
    <cellStyle name="Saída 3 3 3 2 10" xfId="5050" xr:uid="{8E082C60-3FFE-44B6-AD26-08723DF5CECC}"/>
    <cellStyle name="Saída 3 3 3 2 11" xfId="5286" xr:uid="{4DB03D33-2CD9-4662-9EBA-464160E4C72A}"/>
    <cellStyle name="Saída 3 3 3 2 12" xfId="5755" xr:uid="{96C3DBE8-E4CB-4624-892D-1E385A5E9C57}"/>
    <cellStyle name="Saída 3 3 3 2 13" xfId="6111" xr:uid="{399FAC4B-A437-417B-814B-277AD5914E48}"/>
    <cellStyle name="Saída 3 3 3 2 14" xfId="1134" xr:uid="{10E61666-973A-4436-A08F-D4917B389547}"/>
    <cellStyle name="Saída 3 3 3 2 2" xfId="1597" xr:uid="{57D7D45A-E54C-4937-A89C-5FA354A2423C}"/>
    <cellStyle name="Saída 3 3 3 2 3" xfId="2085" xr:uid="{EC94CAB8-1282-4990-A52A-47679EBECC8F}"/>
    <cellStyle name="Saída 3 3 3 2 4" xfId="2501" xr:uid="{02881859-8151-4829-B225-DD0BCC74F9E9}"/>
    <cellStyle name="Saída 3 3 3 2 5" xfId="2971" xr:uid="{9092737D-50CC-4926-9867-CBA818600CAA}"/>
    <cellStyle name="Saída 3 3 3 2 6" xfId="3325" xr:uid="{F26B8489-400F-4898-8FBC-A8C091D48791}"/>
    <cellStyle name="Saída 3 3 3 2 7" xfId="3799" xr:uid="{74AE2033-D13F-4104-B60B-FCBADDE1E61B}"/>
    <cellStyle name="Saída 3 3 3 2 8" xfId="4257" xr:uid="{DF5E703C-C592-47E4-B210-634B0D6B74AB}"/>
    <cellStyle name="Saída 3 3 3 2 9" xfId="4919" xr:uid="{24AC0CEF-2E23-444B-8861-81B55D0B897F}"/>
    <cellStyle name="Saída 3 3 3 3" xfId="515" xr:uid="{00000000-0005-0000-0000-0000C7010000}"/>
    <cellStyle name="Saída 3 3 3 3 10" xfId="5177" xr:uid="{C318655E-9741-4A8F-A1D7-54113272056A}"/>
    <cellStyle name="Saída 3 3 3 3 11" xfId="5442" xr:uid="{B134EACC-5C32-4328-A385-BBE3FF81EA63}"/>
    <cellStyle name="Saída 3 3 3 3 12" xfId="5911" xr:uid="{BC9339DE-3404-4107-8C30-F030C97F55E3}"/>
    <cellStyle name="Saída 3 3 3 3 13" xfId="6267" xr:uid="{7179F2D8-1EA8-442E-8470-06CE9FCD6A12}"/>
    <cellStyle name="Saída 3 3 3 3 14" xfId="1290" xr:uid="{822BFBEA-B1F1-4E45-AFAD-2FEF172001A9}"/>
    <cellStyle name="Saída 3 3 3 3 2" xfId="1753" xr:uid="{5ECE1DB9-50B1-47C2-A1F2-9E464C367563}"/>
    <cellStyle name="Saída 3 3 3 3 3" xfId="2241" xr:uid="{F370F08D-23F2-485B-96F6-0A941F6632D7}"/>
    <cellStyle name="Saída 3 3 3 3 4" xfId="2657" xr:uid="{C0BB86E4-D4FC-453D-955D-40415F872CFA}"/>
    <cellStyle name="Saída 3 3 3 3 5" xfId="3127" xr:uid="{B74D212B-E7B6-4BAA-9508-430A6F1E51FC}"/>
    <cellStyle name="Saída 3 3 3 3 6" xfId="3481" xr:uid="{8ADF8357-CF98-4238-85BC-0F4612E6C058}"/>
    <cellStyle name="Saída 3 3 3 3 7" xfId="3955" xr:uid="{83A6111F-DF46-410C-946D-CE80EF9A1FA3}"/>
    <cellStyle name="Saída 3 3 3 3 8" xfId="4413" xr:uid="{A10135F6-1212-498F-ACA8-C5F2D869AB6D}"/>
    <cellStyle name="Saída 3 3 3 3 9" xfId="2814" xr:uid="{A525DA6F-1CD4-4375-B7AD-211477F27D0F}"/>
    <cellStyle name="Saída 3 3 3 4" xfId="979" xr:uid="{3E2DCD00-6353-4AC4-AC95-09C0ACF69F1C}"/>
    <cellStyle name="Saída 3 3 3 5" xfId="1440" xr:uid="{29DD8EBE-9DE9-4177-A0F2-1F2B1C8F8786}"/>
    <cellStyle name="Saída 3 3 3 6" xfId="1928" xr:uid="{D3370922-B712-4324-95EF-9420188CD652}"/>
    <cellStyle name="Saída 3 3 3 7" xfId="949" xr:uid="{FF514610-9671-4BC6-9491-EDE66BBBFA2D}"/>
    <cellStyle name="Saída 3 3 3 8" xfId="2884" xr:uid="{7F763C3B-3EA8-443C-B5A0-7EB1BCDED68B}"/>
    <cellStyle name="Saída 3 3 3 9" xfId="3642" xr:uid="{1D08230C-5D57-480D-B098-A211AECCA83E}"/>
    <cellStyle name="Saída 3 3 4" xfId="218" xr:uid="{00000000-0005-0000-0000-0000C8010000}"/>
    <cellStyle name="Saída 3 3 4 10" xfId="4116" xr:uid="{80FC9618-701A-4AF2-8626-2AD8F86A93D5}"/>
    <cellStyle name="Saída 3 3 4 11" xfId="4579" xr:uid="{661224A0-2B72-4D04-A6A6-0B7F5DEEF0AA}"/>
    <cellStyle name="Saída 3 3 4 12" xfId="908" xr:uid="{76C6555E-C087-4D8D-9744-AAF2175D3E20}"/>
    <cellStyle name="Saída 3 3 4 13" xfId="4601" xr:uid="{0527A034-9D48-4B0D-80FB-73F1E0F4C462}"/>
    <cellStyle name="Saída 3 3 4 14" xfId="5664" xr:uid="{6711F4AB-3664-4301-BB25-9F22D2BB6ECF}"/>
    <cellStyle name="Saída 3 3 4 15" xfId="5606" xr:uid="{5125B056-25FF-4856-9264-17699A89FAE7}"/>
    <cellStyle name="Saída 3 3 4 16" xfId="712" xr:uid="{6F10CD2C-DB62-4B48-8752-7256D1F7D2FA}"/>
    <cellStyle name="Saída 3 3 4 2" xfId="375" xr:uid="{00000000-0005-0000-0000-0000C9010000}"/>
    <cellStyle name="Saída 3 3 4 2 10" xfId="5063" xr:uid="{DF7D4310-0955-4E03-B9B5-5F7DC6B3FEDA}"/>
    <cellStyle name="Saída 3 3 4 2 11" xfId="5302" xr:uid="{308F7E01-55B6-4BC1-9F54-7EDCAA86552A}"/>
    <cellStyle name="Saída 3 3 4 2 12" xfId="5771" xr:uid="{D74605E3-40AD-45FD-8C20-EEEE25AF0010}"/>
    <cellStyle name="Saída 3 3 4 2 13" xfId="6127" xr:uid="{D0045A74-2F42-4960-88BE-06A5B8921A26}"/>
    <cellStyle name="Saída 3 3 4 2 14" xfId="1150" xr:uid="{6277685B-0C1B-4A12-9CC1-83DF70DB6CBF}"/>
    <cellStyle name="Saída 3 3 4 2 2" xfId="1613" xr:uid="{D882E8AB-A0F8-4F30-B898-D19909DB6D46}"/>
    <cellStyle name="Saída 3 3 4 2 3" xfId="2101" xr:uid="{92E76F84-FA68-4CC8-BCE7-915FED8E9AE9}"/>
    <cellStyle name="Saída 3 3 4 2 4" xfId="2517" xr:uid="{24996B32-CA6F-40AD-AB8A-3A54272F9CFC}"/>
    <cellStyle name="Saída 3 3 4 2 5" xfId="2987" xr:uid="{17DA0260-049C-461F-BAA6-F54F0906B8BD}"/>
    <cellStyle name="Saída 3 3 4 2 6" xfId="3341" xr:uid="{C05C5131-4BC1-4D95-AAAF-7E84AAEA9C1B}"/>
    <cellStyle name="Saída 3 3 4 2 7" xfId="3815" xr:uid="{060A4EE7-61E4-49EC-875E-408E92A935BB}"/>
    <cellStyle name="Saída 3 3 4 2 8" xfId="4273" xr:uid="{49C2C81F-0857-4B79-B32C-E7F5DA0F16D9}"/>
    <cellStyle name="Saída 3 3 4 2 9" xfId="4713" xr:uid="{8DC0BFC3-813B-4653-8FDE-6BD6233E8E57}"/>
    <cellStyle name="Saída 3 3 4 3" xfId="531" xr:uid="{00000000-0005-0000-0000-0000CA010000}"/>
    <cellStyle name="Saída 3 3 4 3 10" xfId="5190" xr:uid="{2F50DA45-5C98-4EF3-8F18-00F52CD5380D}"/>
    <cellStyle name="Saída 3 3 4 3 11" xfId="5458" xr:uid="{AE01385A-DAD6-4566-A481-95DD09171BB7}"/>
    <cellStyle name="Saída 3 3 4 3 12" xfId="5927" xr:uid="{B65FF432-E281-41B6-94E9-3CAC806CE5F6}"/>
    <cellStyle name="Saída 3 3 4 3 13" xfId="6283" xr:uid="{F3117B09-BBD9-4784-9956-C52EA8837F47}"/>
    <cellStyle name="Saída 3 3 4 3 14" xfId="1306" xr:uid="{E48914E0-6F0E-46D3-B49E-8CDB1CDCA952}"/>
    <cellStyle name="Saída 3 3 4 3 2" xfId="1769" xr:uid="{338DC022-FC10-4032-8443-231D8F0EA936}"/>
    <cellStyle name="Saída 3 3 4 3 3" xfId="2257" xr:uid="{F0E658B2-A839-470F-B274-5DA7FE70A478}"/>
    <cellStyle name="Saída 3 3 4 3 4" xfId="2673" xr:uid="{87D49467-C5D3-4FA2-8A82-B9FF743C235F}"/>
    <cellStyle name="Saída 3 3 4 3 5" xfId="3143" xr:uid="{29241384-7BA4-4225-B720-5AA5E6526CF2}"/>
    <cellStyle name="Saída 3 3 4 3 6" xfId="3497" xr:uid="{639875BF-D4AB-4C98-95A7-307CD153A54B}"/>
    <cellStyle name="Saída 3 3 4 3 7" xfId="3971" xr:uid="{0C401B88-9E5E-4E56-9E99-7487BC935DAF}"/>
    <cellStyle name="Saída 3 3 4 3 8" xfId="4429" xr:uid="{54B578AE-424D-4425-91A1-464A8FC8B194}"/>
    <cellStyle name="Saída 3 3 4 3 9" xfId="4871" xr:uid="{65B0A9BB-6E0D-4CBC-821A-93FC57F20938}"/>
    <cellStyle name="Saída 3 3 4 4" xfId="995" xr:uid="{32057FEE-E93A-4159-9287-DD8D6A011509}"/>
    <cellStyle name="Saída 3 3 4 5" xfId="1456" xr:uid="{8C7966FE-AB73-4D41-8F98-BD19202CFB29}"/>
    <cellStyle name="Saída 3 3 4 6" xfId="1944" xr:uid="{EA4F5CB3-9D2F-4D43-BBF1-8D14B6775C2D}"/>
    <cellStyle name="Saída 3 3 4 7" xfId="843" xr:uid="{60E6A308-7880-4E34-A632-2AFA17F6BC48}"/>
    <cellStyle name="Saída 3 3 4 8" xfId="832" xr:uid="{CB32615F-F8E5-44C7-95C0-512FBB4FB18A}"/>
    <cellStyle name="Saída 3 3 4 9" xfId="3658" xr:uid="{14C59B08-3E56-457D-997E-FD2CDAA1A487}"/>
    <cellStyle name="Saída 3 3 5" xfId="234" xr:uid="{00000000-0005-0000-0000-0000CB010000}"/>
    <cellStyle name="Saída 3 3 5 10" xfId="4132" xr:uid="{5D8A743A-A999-4F6A-8942-77EE66797B44}"/>
    <cellStyle name="Saída 3 3 5 11" xfId="4594" xr:uid="{4BE4B223-2F3E-4153-85E2-7A7C99795287}"/>
    <cellStyle name="Saída 3 3 5 12" xfId="4966" xr:uid="{753C157C-6E53-48E2-B79A-98F14EF40210}"/>
    <cellStyle name="Saída 3 3 5 13" xfId="4717" xr:uid="{7665AF89-95B8-4365-BC4A-6F9810D34098}"/>
    <cellStyle name="Saída 3 3 5 14" xfId="5671" xr:uid="{E5966D76-FC61-49FC-BD5A-442E16595E8D}"/>
    <cellStyle name="Saída 3 3 5 15" xfId="5667" xr:uid="{586EB173-B6C1-4A11-88F0-DB7BF15F5469}"/>
    <cellStyle name="Saída 3 3 5 16" xfId="728" xr:uid="{9489CAF8-5CC6-4679-9471-7763927A9D14}"/>
    <cellStyle name="Saída 3 3 5 2" xfId="391" xr:uid="{00000000-0005-0000-0000-0000CC010000}"/>
    <cellStyle name="Saída 3 3 5 2 10" xfId="5076" xr:uid="{E11A64F4-B8FA-413D-A10C-391648807482}"/>
    <cellStyle name="Saída 3 3 5 2 11" xfId="5318" xr:uid="{CF9DB760-5D33-41DB-89B1-8D7CD89F649A}"/>
    <cellStyle name="Saída 3 3 5 2 12" xfId="5787" xr:uid="{514AFAB5-7648-4BB7-BD47-13DB3BF93C02}"/>
    <cellStyle name="Saída 3 3 5 2 13" xfId="6143" xr:uid="{6AF608DE-2AE3-402A-858A-714E8342DE68}"/>
    <cellStyle name="Saída 3 3 5 2 14" xfId="1166" xr:uid="{225335BE-53DF-41B3-AA64-511C08156D30}"/>
    <cellStyle name="Saída 3 3 5 2 2" xfId="1629" xr:uid="{BF93C821-88D6-473B-9362-CC102AA9728D}"/>
    <cellStyle name="Saída 3 3 5 2 3" xfId="2117" xr:uid="{22E0EB16-A014-4C48-B973-D8F1A4B3B04A}"/>
    <cellStyle name="Saída 3 3 5 2 4" xfId="2533" xr:uid="{0A6C8CC4-A214-4631-8F68-1700686E342B}"/>
    <cellStyle name="Saída 3 3 5 2 5" xfId="3003" xr:uid="{0A5F4974-AA6C-4325-ACDC-3FFE7474C023}"/>
    <cellStyle name="Saída 3 3 5 2 6" xfId="3357" xr:uid="{5838A491-622F-4303-8817-D11538F4C78C}"/>
    <cellStyle name="Saída 3 3 5 2 7" xfId="3831" xr:uid="{F39E4663-60C8-4A32-82F8-76FDB8A3C628}"/>
    <cellStyle name="Saída 3 3 5 2 8" xfId="4289" xr:uid="{0906D602-6448-4414-B40F-360A9E3371A0}"/>
    <cellStyle name="Saída 3 3 5 2 9" xfId="4533" xr:uid="{1AC8ED81-1585-4984-A51F-9575380C3C51}"/>
    <cellStyle name="Saída 3 3 5 3" xfId="547" xr:uid="{00000000-0005-0000-0000-0000CD010000}"/>
    <cellStyle name="Saída 3 3 5 3 10" xfId="5203" xr:uid="{8188E6BE-401C-4C73-8B2C-F26F9FD754EE}"/>
    <cellStyle name="Saída 3 3 5 3 11" xfId="5474" xr:uid="{A88115B2-989A-4477-90B2-060A3484FE5B}"/>
    <cellStyle name="Saída 3 3 5 3 12" xfId="5943" xr:uid="{2EFAB686-9DE5-4D47-8CA2-43512136034E}"/>
    <cellStyle name="Saída 3 3 5 3 13" xfId="6299" xr:uid="{00A588BE-4DC9-4711-B118-B7AF13C14FE6}"/>
    <cellStyle name="Saída 3 3 5 3 14" xfId="1322" xr:uid="{8DA33CF3-EA58-4413-A7E6-32A590FC62BE}"/>
    <cellStyle name="Saída 3 3 5 3 2" xfId="1785" xr:uid="{E43CE02E-F7BD-4705-AADB-E050279EB549}"/>
    <cellStyle name="Saída 3 3 5 3 3" xfId="2273" xr:uid="{08920B15-D306-4746-A600-3349C2631995}"/>
    <cellStyle name="Saída 3 3 5 3 4" xfId="2689" xr:uid="{F51944BF-3702-4F07-ACB0-2697017F3EE4}"/>
    <cellStyle name="Saída 3 3 5 3 5" xfId="3159" xr:uid="{2E44B8FA-8127-4D0F-8BEC-1FD180ECE952}"/>
    <cellStyle name="Saída 3 3 5 3 6" xfId="3513" xr:uid="{BF5ABDDA-FBC8-4EF4-8011-634AAFDF273D}"/>
    <cellStyle name="Saída 3 3 5 3 7" xfId="3987" xr:uid="{1B538BD6-D1B1-4FF8-9A07-25825CC1A2F0}"/>
    <cellStyle name="Saída 3 3 5 3 8" xfId="4445" xr:uid="{0518EBB1-0BE9-4DA5-B46A-239ABB37268A}"/>
    <cellStyle name="Saída 3 3 5 3 9" xfId="4661" xr:uid="{1CF7D9B8-935A-4BE0-92AF-15C921A6DF67}"/>
    <cellStyle name="Saída 3 3 5 4" xfId="1011" xr:uid="{E3ED9C9C-3650-4D60-8CA6-AA036B54863A}"/>
    <cellStyle name="Saída 3 3 5 5" xfId="1472" xr:uid="{E3DC61A5-0D04-45C9-A97D-729C736B31D8}"/>
    <cellStyle name="Saída 3 3 5 6" xfId="1960" xr:uid="{FC4621F1-5862-47C1-8CD8-20FECEE25DD8}"/>
    <cellStyle name="Saída 3 3 5 7" xfId="2376" xr:uid="{DBF5B4E6-DFB1-4F1B-876D-0D56033B3E61}"/>
    <cellStyle name="Saída 3 3 5 8" xfId="2883" xr:uid="{E2589B4A-E8AE-4069-B50A-B106507E7217}"/>
    <cellStyle name="Saída 3 3 5 9" xfId="3674" xr:uid="{8672DC55-3723-425B-96F7-3228A49C16F7}"/>
    <cellStyle name="Saída 3 3 6" xfId="250" xr:uid="{00000000-0005-0000-0000-0000CE010000}"/>
    <cellStyle name="Saída 3 3 6 10" xfId="4148" xr:uid="{C0BF4742-B015-4E08-ADE3-48EA5FAC2141}"/>
    <cellStyle name="Saída 3 3 6 11" xfId="4607" xr:uid="{E3AF49D0-6CE6-4D40-9950-772A04F19CA8}"/>
    <cellStyle name="Saída 3 3 6 12" xfId="4976" xr:uid="{DB372DD3-2EC8-4806-932D-4BED3E4D00F7}"/>
    <cellStyle name="Saída 3 3 6 13" xfId="4564" xr:uid="{919B66D4-69C5-419A-B23E-9FBCEF70691C}"/>
    <cellStyle name="Saída 3 3 6 14" xfId="5678" xr:uid="{0CD4D4F1-8322-414D-B267-D38CC44DFE9F}"/>
    <cellStyle name="Saída 3 3 6 15" xfId="5590" xr:uid="{4EA0E0CE-E7FE-49C5-AA10-DBDE87D9CC56}"/>
    <cellStyle name="Saída 3 3 6 16" xfId="744" xr:uid="{2D891BA0-0F57-4513-98B6-F2E470191C87}"/>
    <cellStyle name="Saída 3 3 6 2" xfId="407" xr:uid="{00000000-0005-0000-0000-0000CF010000}"/>
    <cellStyle name="Saída 3 3 6 2 10" xfId="5089" xr:uid="{53691BB8-E020-4F87-9FFC-389359C0B070}"/>
    <cellStyle name="Saída 3 3 6 2 11" xfId="5334" xr:uid="{93F9829D-BAD4-4210-8FF8-A73B7919E007}"/>
    <cellStyle name="Saída 3 3 6 2 12" xfId="5803" xr:uid="{F32E05D8-495F-45A3-8042-392088DC09C5}"/>
    <cellStyle name="Saída 3 3 6 2 13" xfId="6159" xr:uid="{A4094666-0091-43F1-A38F-3A9D0EFA6C97}"/>
    <cellStyle name="Saída 3 3 6 2 14" xfId="1182" xr:uid="{D4BCB239-D2FA-44FB-BD62-FE73C674DD00}"/>
    <cellStyle name="Saída 3 3 6 2 2" xfId="1645" xr:uid="{E65334E1-30B4-4A85-9EC7-4A2CF7E49AC9}"/>
    <cellStyle name="Saída 3 3 6 2 3" xfId="2133" xr:uid="{96437BAB-500B-4592-A1AD-3B13B5E71168}"/>
    <cellStyle name="Saída 3 3 6 2 4" xfId="2549" xr:uid="{7DE653F0-4EB1-4609-AEDE-DF6DFD78BA69}"/>
    <cellStyle name="Saída 3 3 6 2 5" xfId="3019" xr:uid="{4725DE86-312E-4FAD-BB8B-3DC0B0A5A4C7}"/>
    <cellStyle name="Saída 3 3 6 2 6" xfId="3373" xr:uid="{BBBBB376-28EC-4A39-B263-048950C2C277}"/>
    <cellStyle name="Saída 3 3 6 2 7" xfId="3847" xr:uid="{E896AD34-69DB-4B73-9C97-494A833830E8}"/>
    <cellStyle name="Saída 3 3 6 2 8" xfId="4305" xr:uid="{1480B55B-BF31-4697-B23F-821F79F2EE54}"/>
    <cellStyle name="Saída 3 3 6 2 9" xfId="2849" xr:uid="{13DB1055-5063-49C3-BC38-3EFA308E422F}"/>
    <cellStyle name="Saída 3 3 6 3" xfId="563" xr:uid="{00000000-0005-0000-0000-0000D0010000}"/>
    <cellStyle name="Saída 3 3 6 3 10" xfId="5216" xr:uid="{A577539E-A0AC-489D-B2A7-E0494E034802}"/>
    <cellStyle name="Saída 3 3 6 3 11" xfId="5490" xr:uid="{040E89C5-6EAE-4569-BC82-2CBACF9F4E31}"/>
    <cellStyle name="Saída 3 3 6 3 12" xfId="5959" xr:uid="{D1555412-D701-450D-9F51-3FAF1D215F91}"/>
    <cellStyle name="Saída 3 3 6 3 13" xfId="6315" xr:uid="{2276C35C-1FAE-4639-834E-50202B63A4D7}"/>
    <cellStyle name="Saída 3 3 6 3 14" xfId="1338" xr:uid="{99E483E4-9240-424F-91F5-ADE6BDABDDE5}"/>
    <cellStyle name="Saída 3 3 6 3 2" xfId="1801" xr:uid="{FB93F271-3BB0-492C-9E69-C97CC0E265B8}"/>
    <cellStyle name="Saída 3 3 6 3 3" xfId="2289" xr:uid="{4BCB9B1E-32C0-4DC8-B889-CD3191DFB8ED}"/>
    <cellStyle name="Saída 3 3 6 3 4" xfId="2705" xr:uid="{B535553A-2906-4746-8F40-0ED51E6CE0FB}"/>
    <cellStyle name="Saída 3 3 6 3 5" xfId="3175" xr:uid="{919FB2C7-70F2-4290-B112-8D6DB66693A5}"/>
    <cellStyle name="Saída 3 3 6 3 6" xfId="3529" xr:uid="{9E6C852B-B785-4F83-951D-44FEF8A9E7BF}"/>
    <cellStyle name="Saída 3 3 6 3 7" xfId="4003" xr:uid="{6067280B-9EB2-4D2E-A98F-D30328DD509E}"/>
    <cellStyle name="Saída 3 3 6 3 8" xfId="4461" xr:uid="{F154AB59-299B-463D-B596-879218867301}"/>
    <cellStyle name="Saída 3 3 6 3 9" xfId="4599" xr:uid="{CF0C98C3-3A69-4CB8-9E18-49EA6A83C214}"/>
    <cellStyle name="Saída 3 3 6 4" xfId="1027" xr:uid="{851239EE-6B27-4310-A498-2325605549FA}"/>
    <cellStyle name="Saída 3 3 6 5" xfId="1488" xr:uid="{9681637F-EA3E-4246-9A2D-BC8E7298FBC6}"/>
    <cellStyle name="Saída 3 3 6 6" xfId="1976" xr:uid="{4BA44310-5AE1-423E-BC54-A3196165088A}"/>
    <cellStyle name="Saída 3 3 6 7" xfId="2392" xr:uid="{C72DB4BA-E486-4A7F-B5BD-FA7FD555271E}"/>
    <cellStyle name="Saída 3 3 6 8" xfId="933" xr:uid="{91E4EF68-6CEC-462A-9753-00F50CC2F0C7}"/>
    <cellStyle name="Saída 3 3 6 9" xfId="3690" xr:uid="{50CBD03B-ED62-4290-BE06-E8A77B0786BC}"/>
    <cellStyle name="Saída 3 3 7" xfId="266" xr:uid="{00000000-0005-0000-0000-0000D1010000}"/>
    <cellStyle name="Saída 3 3 7 10" xfId="4164" xr:uid="{60DF1633-C0BF-4C97-BABC-834584561FB0}"/>
    <cellStyle name="Saída 3 3 7 11" xfId="4622" xr:uid="{8A310FC0-62FA-447D-84FC-476417C47690}"/>
    <cellStyle name="Saída 3 3 7 12" xfId="4986" xr:uid="{247A477D-91C8-4473-BCF8-77FCD9B77233}"/>
    <cellStyle name="Saída 3 3 7 13" xfId="4991" xr:uid="{4F9D689D-51F6-4818-A482-A4416AB73B86}"/>
    <cellStyle name="Saída 3 3 7 14" xfId="5685" xr:uid="{7CCE4C6C-3B66-44C0-A8AA-76848C612617}"/>
    <cellStyle name="Saída 3 3 7 15" xfId="5574" xr:uid="{6CB78AF2-844E-4072-B368-1FF2BF88F033}"/>
    <cellStyle name="Saída 3 3 7 16" xfId="760" xr:uid="{F0E0B067-AD60-4F31-8A9C-52BD4450676E}"/>
    <cellStyle name="Saída 3 3 7 2" xfId="423" xr:uid="{00000000-0005-0000-0000-0000D2010000}"/>
    <cellStyle name="Saída 3 3 7 2 10" xfId="5102" xr:uid="{D6262A41-EBF8-4B3C-837C-38E9D781720E}"/>
    <cellStyle name="Saída 3 3 7 2 11" xfId="5350" xr:uid="{4D28831B-E25B-42DB-AA74-340D9810AA1B}"/>
    <cellStyle name="Saída 3 3 7 2 12" xfId="5819" xr:uid="{83855B76-29A2-415F-87D6-D3BB30B165C6}"/>
    <cellStyle name="Saída 3 3 7 2 13" xfId="6175" xr:uid="{35C6AC6A-3E6B-47C1-9A76-036D32EE5978}"/>
    <cellStyle name="Saída 3 3 7 2 14" xfId="1198" xr:uid="{AF8153CE-3C5B-4DB2-871D-2C4BF0299D08}"/>
    <cellStyle name="Saída 3 3 7 2 2" xfId="1661" xr:uid="{837B16E8-C091-4A69-83CE-4BA75853041A}"/>
    <cellStyle name="Saída 3 3 7 2 3" xfId="2149" xr:uid="{4F9DCA8D-904F-4ED2-A6D5-08C17B5EEF15}"/>
    <cellStyle name="Saída 3 3 7 2 4" xfId="2565" xr:uid="{5BD32965-C7BA-4449-A8A2-ED88A422C1D6}"/>
    <cellStyle name="Saída 3 3 7 2 5" xfId="3035" xr:uid="{C58F4D0A-7E8E-4A77-BF11-62693D93BCBD}"/>
    <cellStyle name="Saída 3 3 7 2 6" xfId="3389" xr:uid="{030F0398-16D4-452A-BD1F-B7AACD51D327}"/>
    <cellStyle name="Saída 3 3 7 2 7" xfId="3863" xr:uid="{E9DDDFA1-1062-4F13-AB9F-A729E70A2A43}"/>
    <cellStyle name="Saída 3 3 7 2 8" xfId="4321" xr:uid="{7170ED66-D651-4BBF-A1B5-77F82C2D3E60}"/>
    <cellStyle name="Saída 3 3 7 2 9" xfId="2861" xr:uid="{5624816F-303C-4314-B552-ACA8A2338FF6}"/>
    <cellStyle name="Saída 3 3 7 3" xfId="579" xr:uid="{00000000-0005-0000-0000-0000D3010000}"/>
    <cellStyle name="Saída 3 3 7 3 10" xfId="5229" xr:uid="{50E4310D-7C1A-4E23-BD35-3ABD4EFC17DA}"/>
    <cellStyle name="Saída 3 3 7 3 11" xfId="5506" xr:uid="{F5F1BF21-4AE3-44E4-B827-CB64F021EAF9}"/>
    <cellStyle name="Saída 3 3 7 3 12" xfId="5975" xr:uid="{DFF32F8D-847E-4D36-9F59-75DE1CCE29D7}"/>
    <cellStyle name="Saída 3 3 7 3 13" xfId="6331" xr:uid="{BC69F63E-57BF-4488-BFD4-395C1CA6D28F}"/>
    <cellStyle name="Saída 3 3 7 3 14" xfId="1354" xr:uid="{13288B53-93F7-4982-84B1-30AC7AFB56FE}"/>
    <cellStyle name="Saída 3 3 7 3 2" xfId="1817" xr:uid="{A1A810F3-75B8-4141-A6FD-282462BBE4CB}"/>
    <cellStyle name="Saída 3 3 7 3 3" xfId="2305" xr:uid="{1B0F3748-1D79-4265-92BA-D3313F1C2CFF}"/>
    <cellStyle name="Saída 3 3 7 3 4" xfId="2721" xr:uid="{A97B84CD-AB9F-419A-BD3D-D9F4F34B97B6}"/>
    <cellStyle name="Saída 3 3 7 3 5" xfId="3191" xr:uid="{66A09394-D715-4211-BDC2-B8FAE714EF31}"/>
    <cellStyle name="Saída 3 3 7 3 6" xfId="3545" xr:uid="{663EBABE-4F01-4F04-A512-F394E9D16621}"/>
    <cellStyle name="Saída 3 3 7 3 7" xfId="4019" xr:uid="{2D0D2320-58BB-4054-B39E-80EE7F7B0A3C}"/>
    <cellStyle name="Saída 3 3 7 3 8" xfId="4477" xr:uid="{879AD679-A7FA-47F1-8BA0-196890F00397}"/>
    <cellStyle name="Saída 3 3 7 3 9" xfId="1967" xr:uid="{B86A9ADE-15EC-4160-B315-5200E57C6FB7}"/>
    <cellStyle name="Saída 3 3 7 4" xfId="1043" xr:uid="{8AED9927-423E-489D-B947-3BBADC10F3EF}"/>
    <cellStyle name="Saída 3 3 7 5" xfId="1504" xr:uid="{D5129F5F-C5D8-41BF-9D0A-7EFEFD0CC206}"/>
    <cellStyle name="Saída 3 3 7 6" xfId="1992" xr:uid="{B5E636D0-99FB-400B-B5C0-1D0D8562D72C}"/>
    <cellStyle name="Saída 3 3 7 7" xfId="2408" xr:uid="{5AF20C82-7F19-4B85-BC2D-5D178F5AFA87}"/>
    <cellStyle name="Saída 3 3 7 8" xfId="895" xr:uid="{E0E94390-34A1-4B77-8DF9-F663D2869F6B}"/>
    <cellStyle name="Saída 3 3 7 9" xfId="3706" xr:uid="{CF02B15E-E3C4-4A2F-BCFC-E675EA5469BB}"/>
    <cellStyle name="Saída 3 3 8" xfId="282" xr:uid="{00000000-0005-0000-0000-0000D4010000}"/>
    <cellStyle name="Saída 3 3 8 10" xfId="3722" xr:uid="{165B48E1-EDB4-4766-83C5-4F668CDE61F3}"/>
    <cellStyle name="Saída 3 3 8 11" xfId="4180" xr:uid="{BA1D6D79-9DA1-4677-BAC0-00AB422F6528}"/>
    <cellStyle name="Saída 3 3 8 12" xfId="4996" xr:uid="{F616EFFB-3BE9-4187-9045-D0D4F0874613}"/>
    <cellStyle name="Saída 3 3 8 13" xfId="4823" xr:uid="{5FECBEF5-38A1-4D69-AB5D-6E31E789F4F3}"/>
    <cellStyle name="Saída 3 3 8 14" xfId="5692" xr:uid="{A4BA3BB0-A641-41E4-AFAA-1FA9D81E8D28}"/>
    <cellStyle name="Saída 3 3 8 15" xfId="6035" xr:uid="{C38C78F3-C659-40F8-8109-1BCA3AA4D932}"/>
    <cellStyle name="Saída 3 3 8 16" xfId="776" xr:uid="{5AC8C7D4-570B-40EF-892F-0D11DD49390E}"/>
    <cellStyle name="Saída 3 3 8 2" xfId="439" xr:uid="{00000000-0005-0000-0000-0000D5010000}"/>
    <cellStyle name="Saída 3 3 8 2 10" xfId="5115" xr:uid="{DF101A54-8330-43C9-A287-BA037EA6174F}"/>
    <cellStyle name="Saída 3 3 8 2 11" xfId="5366" xr:uid="{5A560B2B-125B-48EE-BA0E-6C99A8D193B4}"/>
    <cellStyle name="Saída 3 3 8 2 12" xfId="5835" xr:uid="{9CAA1C4C-9EC3-461B-99D1-786E13BA660B}"/>
    <cellStyle name="Saída 3 3 8 2 13" xfId="6191" xr:uid="{73776E40-A2E7-4964-937A-124884C107DF}"/>
    <cellStyle name="Saída 3 3 8 2 14" xfId="1214" xr:uid="{E14BAB4B-8273-430B-BED0-A63ED6372903}"/>
    <cellStyle name="Saída 3 3 8 2 2" xfId="1677" xr:uid="{5A592893-304F-4015-A54D-7DF84ECBC0DB}"/>
    <cellStyle name="Saída 3 3 8 2 3" xfId="2165" xr:uid="{15112EB7-D5A4-475E-86FB-85218D81EE9E}"/>
    <cellStyle name="Saída 3 3 8 2 4" xfId="2581" xr:uid="{16D2E1D0-0424-4C55-A913-0F6D80642C92}"/>
    <cellStyle name="Saída 3 3 8 2 5" xfId="3051" xr:uid="{617108F7-738E-47B1-A959-C625817E7CD5}"/>
    <cellStyle name="Saída 3 3 8 2 6" xfId="3405" xr:uid="{D2C54E1E-498A-42A0-9E30-E312B4A0E4B1}"/>
    <cellStyle name="Saída 3 3 8 2 7" xfId="3879" xr:uid="{7FE1F7B3-CEB2-4FEC-952B-4B526C64C540}"/>
    <cellStyle name="Saída 3 3 8 2 8" xfId="4337" xr:uid="{A587EF8A-5EB2-4724-A76E-9D598BDF1276}"/>
    <cellStyle name="Saída 3 3 8 2 9" xfId="2874" xr:uid="{C2E6E402-948D-47FC-9AAD-58926F924C87}"/>
    <cellStyle name="Saída 3 3 8 3" xfId="595" xr:uid="{00000000-0005-0000-0000-0000D6010000}"/>
    <cellStyle name="Saída 3 3 8 3 10" xfId="5242" xr:uid="{21715A67-C7F0-4CD9-9B21-84892E3E50BA}"/>
    <cellStyle name="Saída 3 3 8 3 11" xfId="5522" xr:uid="{031ECA63-3D56-4756-86FE-11BACE50A889}"/>
    <cellStyle name="Saída 3 3 8 3 12" xfId="5991" xr:uid="{6B64371B-2ED0-4B66-B649-7F95C9D7CA75}"/>
    <cellStyle name="Saída 3 3 8 3 13" xfId="6347" xr:uid="{FE43D15E-150E-43EC-8F21-CFC09893B626}"/>
    <cellStyle name="Saída 3 3 8 3 14" xfId="1370" xr:uid="{FA06EA5E-9CB9-433C-A9A4-13B9F8D0835C}"/>
    <cellStyle name="Saída 3 3 8 3 2" xfId="1833" xr:uid="{63C6BE59-EF95-459E-B18C-B9B5347D3521}"/>
    <cellStyle name="Saída 3 3 8 3 3" xfId="2321" xr:uid="{25928BBE-9E6E-4224-9693-3C18ACF3B2E7}"/>
    <cellStyle name="Saída 3 3 8 3 4" xfId="2737" xr:uid="{BFCD810D-D792-4124-A58C-9CC98BF68E5E}"/>
    <cellStyle name="Saída 3 3 8 3 5" xfId="3207" xr:uid="{FD58E6E4-687E-4F96-B308-37D0F2702304}"/>
    <cellStyle name="Saída 3 3 8 3 6" xfId="3561" xr:uid="{59A1BCB8-E6EF-45B0-ABBF-BDC3D1D71E30}"/>
    <cellStyle name="Saída 3 3 8 3 7" xfId="4035" xr:uid="{561E6F2D-5E2A-4707-9A9F-5129E8714A09}"/>
    <cellStyle name="Saída 3 3 8 3 8" xfId="4493" xr:uid="{B7855B26-5BFE-4C3A-9F39-B2AB189F2850}"/>
    <cellStyle name="Saída 3 3 8 3 9" xfId="1081" xr:uid="{8A28D909-FF56-400C-A766-C58BB983B0AB}"/>
    <cellStyle name="Saída 3 3 8 4" xfId="1059" xr:uid="{12F4FEBE-CE4D-4180-B157-BF0B08317A35}"/>
    <cellStyle name="Saída 3 3 8 5" xfId="1520" xr:uid="{F8920677-D485-4642-BCD5-B72D36B0E771}"/>
    <cellStyle name="Saída 3 3 8 6" xfId="2008" xr:uid="{A0FEDDF5-3224-480D-9985-AB9C6430C77A}"/>
    <cellStyle name="Saída 3 3 8 7" xfId="2424" xr:uid="{F4D05814-FCF4-4719-8C79-A6EE58863F48}"/>
    <cellStyle name="Saída 3 3 8 8" xfId="2894" xr:uid="{F75CAA12-DBC0-4DDF-8334-E1BFAD2F4714}"/>
    <cellStyle name="Saída 3 3 8 9" xfId="3248" xr:uid="{C71607E1-A21B-4E76-BADB-3F89EFA6CF6B}"/>
    <cellStyle name="Saída 3 3 9" xfId="307" xr:uid="{00000000-0005-0000-0000-0000D7010000}"/>
    <cellStyle name="Saída 3 3 9 10" xfId="3747" xr:uid="{E71E27CE-000E-4372-A949-8D8D888319AE}"/>
    <cellStyle name="Saída 3 3 9 11" xfId="4205" xr:uid="{E8C10707-0F36-40DF-A037-3C4B978723DF}"/>
    <cellStyle name="Saída 3 3 9 12" xfId="5012" xr:uid="{B0B307FC-4D79-4990-A37A-0822A46C32A4}"/>
    <cellStyle name="Saída 3 3 9 13" xfId="4655" xr:uid="{D8CC1E35-E9B3-4719-8531-D9471228A8CF}"/>
    <cellStyle name="Saída 3 3 9 14" xfId="5704" xr:uid="{858809AD-4317-4181-A2F7-1F47FDEFEE21}"/>
    <cellStyle name="Saída 3 3 9 15" xfId="6060" xr:uid="{CE36DDD9-B3AF-4AC2-AD05-249E94CDA092}"/>
    <cellStyle name="Saída 3 3 9 16" xfId="801" xr:uid="{A870FD7D-6E38-4A25-8998-DFEA32DF91F0}"/>
    <cellStyle name="Saída 3 3 9 2" xfId="464" xr:uid="{00000000-0005-0000-0000-0000D8010000}"/>
    <cellStyle name="Saída 3 3 9 2 10" xfId="5137" xr:uid="{08BEE9A9-3E9A-466B-9F4A-E4EC5591A39A}"/>
    <cellStyle name="Saída 3 3 9 2 11" xfId="5391" xr:uid="{FD152939-7CA8-4735-8020-DCD924BFBFAD}"/>
    <cellStyle name="Saída 3 3 9 2 12" xfId="5860" xr:uid="{5FF0FE42-0F37-4731-AD3A-32C251BEA8E1}"/>
    <cellStyle name="Saída 3 3 9 2 13" xfId="6216" xr:uid="{1B56C6DE-6525-46EF-B5FD-41ADE933031A}"/>
    <cellStyle name="Saída 3 3 9 2 14" xfId="1239" xr:uid="{FD598F6F-C520-4F78-905F-74B4285A45C1}"/>
    <cellStyle name="Saída 3 3 9 2 2" xfId="1702" xr:uid="{3EC71D74-C17F-4F24-B9E9-A3E84E4551E1}"/>
    <cellStyle name="Saída 3 3 9 2 3" xfId="2190" xr:uid="{0850D85F-D14D-49EC-B02D-1F96ACEC2BF2}"/>
    <cellStyle name="Saída 3 3 9 2 4" xfId="2606" xr:uid="{2877422A-DA66-4615-80E7-1F83A7439AF2}"/>
    <cellStyle name="Saída 3 3 9 2 5" xfId="3076" xr:uid="{F3A419C7-9032-4423-9416-EF707B3EC969}"/>
    <cellStyle name="Saída 3 3 9 2 6" xfId="3430" xr:uid="{512DAD91-A003-4826-B1CF-C7B976FA8DCE}"/>
    <cellStyle name="Saída 3 3 9 2 7" xfId="3904" xr:uid="{4606FA12-E934-4EC4-AC3D-7E7A2BA48BD5}"/>
    <cellStyle name="Saída 3 3 9 2 8" xfId="4362" xr:uid="{47175F05-96E7-47B2-9DED-51F4CFCC74CE}"/>
    <cellStyle name="Saída 3 3 9 2 9" xfId="4569" xr:uid="{A4F41FAF-29B0-4427-9897-9042EACADB75}"/>
    <cellStyle name="Saída 3 3 9 3" xfId="620" xr:uid="{00000000-0005-0000-0000-0000D9010000}"/>
    <cellStyle name="Saída 3 3 9 3 10" xfId="5264" xr:uid="{3DF58ACF-10F5-47DE-80D9-B79077FEC8C5}"/>
    <cellStyle name="Saída 3 3 9 3 11" xfId="5547" xr:uid="{BEFEE3B3-0A06-4150-90DB-C96AEEA1F2DD}"/>
    <cellStyle name="Saída 3 3 9 3 12" xfId="6016" xr:uid="{585C82D2-0830-4230-B7C5-39BD029BD6EC}"/>
    <cellStyle name="Saída 3 3 9 3 13" xfId="6372" xr:uid="{41C425DF-FE28-457E-9B77-F98360CEA95E}"/>
    <cellStyle name="Saída 3 3 9 3 14" xfId="1395" xr:uid="{B6C89F65-C975-4DA1-B5BF-CAC426A33208}"/>
    <cellStyle name="Saída 3 3 9 3 2" xfId="1858" xr:uid="{EC9FDBD2-10C4-4B78-B485-AD526192D7A3}"/>
    <cellStyle name="Saída 3 3 9 3 3" xfId="2346" xr:uid="{31ACCD49-4517-4919-9764-B8C8F835AE2A}"/>
    <cellStyle name="Saída 3 3 9 3 4" xfId="2762" xr:uid="{9E08C508-0257-42DD-9723-B6C49466E053}"/>
    <cellStyle name="Saída 3 3 9 3 5" xfId="3232" xr:uid="{C6484662-65EE-4EF9-9C2E-4E2F4D3D9FA0}"/>
    <cellStyle name="Saída 3 3 9 3 6" xfId="3586" xr:uid="{AE58A49C-427F-4250-B7AA-3556A939F46A}"/>
    <cellStyle name="Saída 3 3 9 3 7" xfId="4060" xr:uid="{43251F68-6415-4866-9333-106E4070DED1}"/>
    <cellStyle name="Saída 3 3 9 3 8" xfId="4518" xr:uid="{9C8BB5BD-E9CB-45AC-AE1F-B472E8FEA033}"/>
    <cellStyle name="Saída 3 3 9 3 9" xfId="4947" xr:uid="{72D47930-42D2-4AC1-B1FC-2652F4A398DE}"/>
    <cellStyle name="Saída 3 3 9 4" xfId="1083" xr:uid="{0FE91A40-9C7C-4A8C-A890-01C80864E77C}"/>
    <cellStyle name="Saída 3 3 9 5" xfId="1545" xr:uid="{7CCE498A-4017-4D7F-A82B-C81ABB928BEB}"/>
    <cellStyle name="Saída 3 3 9 6" xfId="2033" xr:uid="{30562A6E-F21E-48D3-A65E-2A645D7D218C}"/>
    <cellStyle name="Saída 3 3 9 7" xfId="2449" xr:uid="{6DF62003-A133-475B-BB43-718AD9D35C64}"/>
    <cellStyle name="Saída 3 3 9 8" xfId="2919" xr:uid="{099FF853-6DB4-4550-AFE6-140FB923B995}"/>
    <cellStyle name="Saída 3 3 9 9" xfId="3273" xr:uid="{E34A26C0-DCAF-4269-A698-7D23C5D87462}"/>
    <cellStyle name="Saída 3 4" xfId="175" xr:uid="{00000000-0005-0000-0000-0000DA010000}"/>
    <cellStyle name="Saída 3 4 10" xfId="315" xr:uid="{00000000-0005-0000-0000-0000DB010000}"/>
    <cellStyle name="Saída 3 4 10 10" xfId="3755" xr:uid="{ABF38CDC-B77A-4DF9-85BA-AB1DF6F6D2AA}"/>
    <cellStyle name="Saída 3 4 10 11" xfId="4213" xr:uid="{2C4284B3-9313-47B1-AC8B-06B2B414B41B}"/>
    <cellStyle name="Saída 3 4 10 12" xfId="5018" xr:uid="{6935CD26-E147-4835-9468-E3F7BFD03DB2}"/>
    <cellStyle name="Saída 3 4 10 13" xfId="4866" xr:uid="{5ABDED91-BE64-4AFE-9AF8-F0FA77CA6999}"/>
    <cellStyle name="Saída 3 4 10 14" xfId="5712" xr:uid="{BA68C990-6A3B-4816-9E04-01D5A39ACDC2}"/>
    <cellStyle name="Saída 3 4 10 15" xfId="6068" xr:uid="{39D93FCC-A159-44D5-9391-594F3DCD934E}"/>
    <cellStyle name="Saída 3 4 10 16" xfId="809" xr:uid="{815A366E-1691-49FD-8189-C9EF8BECC398}"/>
    <cellStyle name="Saída 3 4 10 2" xfId="472" xr:uid="{00000000-0005-0000-0000-0000DC010000}"/>
    <cellStyle name="Saída 3 4 10 2 10" xfId="5145" xr:uid="{DB7ED1F7-F61B-4158-ACC4-61EA861087CF}"/>
    <cellStyle name="Saída 3 4 10 2 11" xfId="5399" xr:uid="{36A8418D-09CF-40E5-9827-0588662CA07F}"/>
    <cellStyle name="Saída 3 4 10 2 12" xfId="5868" xr:uid="{06845CA0-84A1-4564-8A19-1A2710ADF53F}"/>
    <cellStyle name="Saída 3 4 10 2 13" xfId="6224" xr:uid="{FBC00618-4ECA-432A-A1E2-B95805229611}"/>
    <cellStyle name="Saída 3 4 10 2 14" xfId="1247" xr:uid="{66A506C0-6226-4D38-9415-EDA64A5AAFBC}"/>
    <cellStyle name="Saída 3 4 10 2 2" xfId="1710" xr:uid="{1BCE7101-6DA1-4875-85B2-56ABB943E514}"/>
    <cellStyle name="Saída 3 4 10 2 3" xfId="2198" xr:uid="{D90D72C2-50FA-4A90-89D7-C4651D1F53D8}"/>
    <cellStyle name="Saída 3 4 10 2 4" xfId="2614" xr:uid="{37C22EC7-3ECE-48F2-8D39-DE76E547CDA6}"/>
    <cellStyle name="Saída 3 4 10 2 5" xfId="3084" xr:uid="{0E7F3E57-9B2D-4FAC-AA5C-093325AE84CC}"/>
    <cellStyle name="Saída 3 4 10 2 6" xfId="3438" xr:uid="{9A2391FA-133B-4A75-B53D-D7FCCAB143DB}"/>
    <cellStyle name="Saída 3 4 10 2 7" xfId="3912" xr:uid="{2E95D9E4-255D-4CAC-9BE7-3291C9AD438B}"/>
    <cellStyle name="Saída 3 4 10 2 8" xfId="4370" xr:uid="{726D4CA7-B73C-4B74-8934-504A050CE3B8}"/>
    <cellStyle name="Saída 3 4 10 2 9" xfId="4663" xr:uid="{F8BA3ED0-030F-495F-9379-74D615468D4D}"/>
    <cellStyle name="Saída 3 4 10 3" xfId="628" xr:uid="{00000000-0005-0000-0000-0000DD010000}"/>
    <cellStyle name="Saída 3 4 10 3 10" xfId="5272" xr:uid="{D85C19C2-E12B-491F-BAD8-1005B0373DDF}"/>
    <cellStyle name="Saída 3 4 10 3 11" xfId="5555" xr:uid="{B590D105-0954-44F8-9380-79E1EBFF2665}"/>
    <cellStyle name="Saída 3 4 10 3 12" xfId="6024" xr:uid="{BB269D37-4C97-41A5-90E6-E087399766B4}"/>
    <cellStyle name="Saída 3 4 10 3 13" xfId="6380" xr:uid="{78BB8D0C-211D-4889-8D36-FF8DDEC8C1E7}"/>
    <cellStyle name="Saída 3 4 10 3 14" xfId="1403" xr:uid="{08348A39-025C-4B8E-8AD4-37D068254083}"/>
    <cellStyle name="Saída 3 4 10 3 2" xfId="1866" xr:uid="{27A0EEEF-29EB-49CE-BE94-6CBFCC06B9E4}"/>
    <cellStyle name="Saída 3 4 10 3 3" xfId="2354" xr:uid="{F85EB78B-BC38-40F4-B345-12261BC6D1B9}"/>
    <cellStyle name="Saída 3 4 10 3 4" xfId="2770" xr:uid="{96145000-D97B-4D40-8CFB-E657DF0B0620}"/>
    <cellStyle name="Saída 3 4 10 3 5" xfId="3240" xr:uid="{85A71907-358D-486A-BAAD-54C00BDF5B75}"/>
    <cellStyle name="Saída 3 4 10 3 6" xfId="3594" xr:uid="{FDD8CD83-CACB-4E96-98C7-003D1760321C}"/>
    <cellStyle name="Saída 3 4 10 3 7" xfId="4068" xr:uid="{DE5A92BC-8670-4267-9C87-C2225347EA91}"/>
    <cellStyle name="Saída 3 4 10 3 8" xfId="4526" xr:uid="{8FC10249-32C1-4944-A15A-94EFA39411E7}"/>
    <cellStyle name="Saída 3 4 10 3 9" xfId="4955" xr:uid="{A487FE71-C41A-4CFF-8E08-F51EB9117AD3}"/>
    <cellStyle name="Saída 3 4 10 4" xfId="1091" xr:uid="{4F26C2A3-8A13-4BB1-B6C0-3F8A01E0492C}"/>
    <cellStyle name="Saída 3 4 10 5" xfId="1553" xr:uid="{87B320D3-574A-4A9A-8C2D-3AF907B1D0DF}"/>
    <cellStyle name="Saída 3 4 10 6" xfId="2041" xr:uid="{A6C77EC3-AAE0-42F9-9058-9962282CAFE6}"/>
    <cellStyle name="Saída 3 4 10 7" xfId="2457" xr:uid="{B8BA29AD-1054-4E93-9D08-6A6BC20F9E82}"/>
    <cellStyle name="Saída 3 4 10 8" xfId="2927" xr:uid="{955374B9-0571-40E6-9C8F-7E2D35A00E79}"/>
    <cellStyle name="Saída 3 4 10 9" xfId="3281" xr:uid="{A699D801-4781-4822-87C3-C1205C40D64E}"/>
    <cellStyle name="Saída 3 4 11" xfId="332" xr:uid="{00000000-0005-0000-0000-0000DE010000}"/>
    <cellStyle name="Saída 3 4 11 10" xfId="5031" xr:uid="{20B87BA9-2CE8-4613-B8D0-FD3E5F712894}"/>
    <cellStyle name="Saída 3 4 11 11" xfId="4883" xr:uid="{58B21A8D-7505-4FC2-B360-8E1E01BD9F7A}"/>
    <cellStyle name="Saída 3 4 11 12" xfId="5728" xr:uid="{4C95F57B-0CF7-4104-951D-AC9FF94D66D9}"/>
    <cellStyle name="Saída 3 4 11 13" xfId="6084" xr:uid="{6AD07CFE-6BFB-4253-8EA5-1429BE0DEE33}"/>
    <cellStyle name="Saída 3 4 11 14" xfId="1107" xr:uid="{5729912D-7858-4E9F-B16C-CBF0828D637C}"/>
    <cellStyle name="Saída 3 4 11 2" xfId="1570" xr:uid="{1621498C-ECB9-4D14-BFAD-D25D87EBFDB6}"/>
    <cellStyle name="Saída 3 4 11 3" xfId="2058" xr:uid="{6BD8B240-E070-40FC-BD61-3AE7BE9B4BF8}"/>
    <cellStyle name="Saída 3 4 11 4" xfId="2474" xr:uid="{8A13A7D4-DED6-4ACE-B86D-AE2CC54A801C}"/>
    <cellStyle name="Saída 3 4 11 5" xfId="2944" xr:uid="{95D116B5-73C1-4E07-8DB2-98DD10E95FB1}"/>
    <cellStyle name="Saída 3 4 11 6" xfId="3298" xr:uid="{BA3B915E-6D8D-4DF7-B63A-007CEC5C4840}"/>
    <cellStyle name="Saída 3 4 11 7" xfId="3772" xr:uid="{C67751BD-EA1A-4663-BC17-27419CD7EB41}"/>
    <cellStyle name="Saída 3 4 11 8" xfId="4230" xr:uid="{56B5DB56-0FD9-488B-8D01-A7688C222E88}"/>
    <cellStyle name="Saída 3 4 11 9" xfId="4900" xr:uid="{DDB63291-27B4-4C64-934B-F60CC61731B8}"/>
    <cellStyle name="Saída 3 4 12" xfId="488" xr:uid="{00000000-0005-0000-0000-0000DF010000}"/>
    <cellStyle name="Saída 3 4 12 10" xfId="5158" xr:uid="{A7619ED3-67E8-4BDA-B129-54D6A399E3AF}"/>
    <cellStyle name="Saída 3 4 12 11" xfId="5415" xr:uid="{A2AB7C92-70F6-4394-ADDA-A2D74F14CDE2}"/>
    <cellStyle name="Saída 3 4 12 12" xfId="5884" xr:uid="{4DD881D0-1708-4CC2-8A04-0D1A825F1813}"/>
    <cellStyle name="Saída 3 4 12 13" xfId="6240" xr:uid="{7F885375-E8C1-4183-A915-8488F2D0A44E}"/>
    <cellStyle name="Saída 3 4 12 14" xfId="1263" xr:uid="{3A3682A0-83A5-4EF3-9695-775DFE0ABA08}"/>
    <cellStyle name="Saída 3 4 12 2" xfId="1726" xr:uid="{73A43A22-4657-4B71-8246-EA9B17A05E2B}"/>
    <cellStyle name="Saída 3 4 12 3" xfId="2214" xr:uid="{9B1CF853-8382-4B13-9137-94B0910DE96F}"/>
    <cellStyle name="Saída 3 4 12 4" xfId="2630" xr:uid="{83DEB452-A9A6-4C34-88B9-0176E7BDB93C}"/>
    <cellStyle name="Saída 3 4 12 5" xfId="3100" xr:uid="{529F967B-3E5C-415F-8685-0A6F3BE9A38D}"/>
    <cellStyle name="Saída 3 4 12 6" xfId="3454" xr:uid="{C3D5F78F-A8D7-4E8C-9467-F8710F7BE176}"/>
    <cellStyle name="Saída 3 4 12 7" xfId="3928" xr:uid="{457949E9-574B-4EF0-9FF4-85F726482E54}"/>
    <cellStyle name="Saída 3 4 12 8" xfId="4386" xr:uid="{C4AA1681-0CD8-45A1-A6BF-B99FC90A8403}"/>
    <cellStyle name="Saída 3 4 12 9" xfId="4600" xr:uid="{8B576F1C-12D2-4394-82D4-48E63B68D697}"/>
    <cellStyle name="Saída 3 4 13" xfId="1413" xr:uid="{396532AE-21C2-49AF-931D-8602C2E7EF26}"/>
    <cellStyle name="Saída 3 4 14" xfId="816" xr:uid="{552E4800-70AC-4DAA-9280-08D6A2D4EB34}"/>
    <cellStyle name="Saída 3 4 15" xfId="924" xr:uid="{B79A4342-B241-417E-9DB3-DD741BB83747}"/>
    <cellStyle name="Saída 3 4 16" xfId="1945" xr:uid="{0AE55C96-B304-40EE-BED5-DA0E14E77D87}"/>
    <cellStyle name="Saída 3 4 17" xfId="4773" xr:uid="{62DEAA14-08B4-44A2-B610-CE3C679B49E0}"/>
    <cellStyle name="Saída 3 4 18" xfId="4667" xr:uid="{979BD2FA-C918-44B3-8124-ADA2420EBDBB}"/>
    <cellStyle name="Saída 3 4 19" xfId="5632" xr:uid="{A49A59AD-8EC6-4152-BF5A-6583826AE98B}"/>
    <cellStyle name="Saída 3 4 2" xfId="194" xr:uid="{00000000-0005-0000-0000-0000E0010000}"/>
    <cellStyle name="Saída 3 4 2 10" xfId="4092" xr:uid="{126BA6F7-DC78-4A9E-8933-9539F0B42FD5}"/>
    <cellStyle name="Saída 3 4 2 11" xfId="4558" xr:uid="{627D7B52-9342-4592-9B89-ABEECEC8291F}"/>
    <cellStyle name="Saída 3 4 2 12" xfId="4864" xr:uid="{6306B873-DF8A-4D34-8381-ADDC14C662DC}"/>
    <cellStyle name="Saída 3 4 2 13" xfId="5019" xr:uid="{7A325107-95F5-429E-B212-3C2969D901D9}"/>
    <cellStyle name="Saída 3 4 2 14" xfId="5655" xr:uid="{ACA58997-7E88-442D-8515-A3C691C16AB5}"/>
    <cellStyle name="Saída 3 4 2 15" xfId="5652" xr:uid="{7E0DFD74-3362-4028-826B-D34504926561}"/>
    <cellStyle name="Saída 3 4 2 16" xfId="688" xr:uid="{C75E0B82-3AA8-4A23-88E6-5FAF71EAC91E}"/>
    <cellStyle name="Saída 3 4 2 2" xfId="351" xr:uid="{00000000-0005-0000-0000-0000E1010000}"/>
    <cellStyle name="Saída 3 4 2 2 10" xfId="5045" xr:uid="{4E121FF8-72B6-4201-86CC-0DAA318135AA}"/>
    <cellStyle name="Saída 3 4 2 2 11" xfId="5278" xr:uid="{20737DB9-7E36-4EAE-B92F-4A5C53F61950}"/>
    <cellStyle name="Saída 3 4 2 2 12" xfId="5747" xr:uid="{3C8BB04F-A17B-41B7-89AB-34D316ED9938}"/>
    <cellStyle name="Saída 3 4 2 2 13" xfId="6103" xr:uid="{202EC7CB-FC2E-41C6-A28C-8C58DB007F36}"/>
    <cellStyle name="Saída 3 4 2 2 14" xfId="1126" xr:uid="{621C1F96-BE1D-4590-BFDB-DDFA0A7CDF7F}"/>
    <cellStyle name="Saída 3 4 2 2 2" xfId="1589" xr:uid="{C36CACC3-A58C-4497-802A-45694C588804}"/>
    <cellStyle name="Saída 3 4 2 2 3" xfId="2077" xr:uid="{6E8D4F21-EC8B-4150-9F17-D5E89B9DE7A5}"/>
    <cellStyle name="Saída 3 4 2 2 4" xfId="2493" xr:uid="{D0FEBFFD-8B2F-4A7E-81C7-65CB1DD1C7A8}"/>
    <cellStyle name="Saída 3 4 2 2 5" xfId="2963" xr:uid="{F69E5C36-E47B-49D6-9ECA-7CB0944296B6}"/>
    <cellStyle name="Saída 3 4 2 2 6" xfId="3317" xr:uid="{6A54A6C2-717F-4816-8BA3-64C3CA787A6A}"/>
    <cellStyle name="Saída 3 4 2 2 7" xfId="3791" xr:uid="{661C1FB8-09BF-4944-A624-07F623A7B42B}"/>
    <cellStyle name="Saída 3 4 2 2 8" xfId="4249" xr:uid="{822C08DB-A551-4AFE-90A8-DA8520AC85B0}"/>
    <cellStyle name="Saída 3 4 2 2 9" xfId="4677" xr:uid="{76664F9E-7B88-4D31-B0B6-3C94654D0C2E}"/>
    <cellStyle name="Saída 3 4 2 3" xfId="507" xr:uid="{00000000-0005-0000-0000-0000E2010000}"/>
    <cellStyle name="Saída 3 4 2 3 10" xfId="5172" xr:uid="{D84829E4-3EAB-4924-AA19-DAFF66EBFD36}"/>
    <cellStyle name="Saída 3 4 2 3 11" xfId="5434" xr:uid="{8057B1E7-C7F7-485A-8B3B-DA2A25298B1B}"/>
    <cellStyle name="Saída 3 4 2 3 12" xfId="5903" xr:uid="{B29B1EFD-E88F-43F5-BB9C-5848A7D79431}"/>
    <cellStyle name="Saída 3 4 2 3 13" xfId="6259" xr:uid="{377FDE72-0326-4AD9-951A-BE24146E52F0}"/>
    <cellStyle name="Saída 3 4 2 3 14" xfId="1282" xr:uid="{2346E612-97EC-4D7B-BB20-11F845C02A65}"/>
    <cellStyle name="Saída 3 4 2 3 2" xfId="1745" xr:uid="{A5042039-1C25-42CA-A0D9-435BC36633CD}"/>
    <cellStyle name="Saída 3 4 2 3 3" xfId="2233" xr:uid="{D7D03004-DFE6-4422-875F-D92A1D29B6CF}"/>
    <cellStyle name="Saída 3 4 2 3 4" xfId="2649" xr:uid="{FFDCAF12-AC8B-4586-B162-F515728522EC}"/>
    <cellStyle name="Saída 3 4 2 3 5" xfId="3119" xr:uid="{A1618C46-68AA-4928-B26E-7DA2D59CE835}"/>
    <cellStyle name="Saída 3 4 2 3 6" xfId="3473" xr:uid="{240E2098-7CEC-4339-9687-E7E8E6346E69}"/>
    <cellStyle name="Saída 3 4 2 3 7" xfId="3947" xr:uid="{720DB193-8129-48D3-AD02-31896E169287}"/>
    <cellStyle name="Saída 3 4 2 3 8" xfId="4405" xr:uid="{A728DE12-2CDE-457F-8A76-AD670B295AEE}"/>
    <cellStyle name="Saída 3 4 2 3 9" xfId="1939" xr:uid="{CD3990ED-A4EB-4598-9CAB-8FE44CAE8114}"/>
    <cellStyle name="Saída 3 4 2 4" xfId="971" xr:uid="{1D967AD8-EAEF-4B41-987E-53E223229A7A}"/>
    <cellStyle name="Saída 3 4 2 5" xfId="1432" xr:uid="{467AD298-D40B-41A9-ACDC-A33B4843F905}"/>
    <cellStyle name="Saída 3 4 2 6" xfId="1920" xr:uid="{688F8715-BDF3-4CC1-8E5A-6F18D1243DF0}"/>
    <cellStyle name="Saída 3 4 2 7" xfId="836" xr:uid="{DB441902-DBF4-4358-8064-D78D9FD6727B}"/>
    <cellStyle name="Saída 3 4 2 8" xfId="1970" xr:uid="{E850955B-ADD7-4B39-A714-956669A90E30}"/>
    <cellStyle name="Saída 3 4 2 9" xfId="3634" xr:uid="{BCE3F576-A40B-447E-BB54-95BF896FC685}"/>
    <cellStyle name="Saída 3 4 3" xfId="210" xr:uid="{00000000-0005-0000-0000-0000E3010000}"/>
    <cellStyle name="Saída 3 4 3 10" xfId="4108" xr:uid="{96C3C293-C55D-486D-A39E-1CAF182C5283}"/>
    <cellStyle name="Saída 3 4 3 11" xfId="4573" xr:uid="{89BB4371-4841-45C1-932F-6A945DB8C4AA}"/>
    <cellStyle name="Saída 3 4 3 12" xfId="4547" xr:uid="{BC35BFB6-DF1B-474C-BA69-9578E3EA87DA}"/>
    <cellStyle name="Saída 3 4 3 13" xfId="4870" xr:uid="{8589F9E7-3D54-4533-B1E3-679F0A83DA5C}"/>
    <cellStyle name="Saída 3 4 3 14" xfId="5662" xr:uid="{7B275CD7-8094-4429-B38F-8C54D2269B38}"/>
    <cellStyle name="Saída 3 4 3 15" xfId="5614" xr:uid="{F8B1EB43-882A-4803-A4AD-0D024C17D079}"/>
    <cellStyle name="Saída 3 4 3 16" xfId="704" xr:uid="{FE88EA5C-065C-49EC-A6C5-0D699D4C2A51}"/>
    <cellStyle name="Saída 3 4 3 2" xfId="367" xr:uid="{00000000-0005-0000-0000-0000E4010000}"/>
    <cellStyle name="Saída 3 4 3 2 10" xfId="5058" xr:uid="{30BE51D3-E548-4893-95D3-40E9E2CE8C62}"/>
    <cellStyle name="Saída 3 4 3 2 11" xfId="5294" xr:uid="{1B014769-DBE0-43CF-B9DF-3DB3F5C48CF4}"/>
    <cellStyle name="Saída 3 4 3 2 12" xfId="5763" xr:uid="{87A046FB-3385-4E7B-A82F-ECA18C4E758A}"/>
    <cellStyle name="Saída 3 4 3 2 13" xfId="6119" xr:uid="{6D1230E6-534B-486B-A147-ED1550C704E6}"/>
    <cellStyle name="Saída 3 4 3 2 14" xfId="1142" xr:uid="{33573961-B2C1-450F-ABB2-BBDF959A2FCE}"/>
    <cellStyle name="Saída 3 4 3 2 2" xfId="1605" xr:uid="{E8B04233-6629-4A60-8121-4FC45FDA5EA7}"/>
    <cellStyle name="Saída 3 4 3 2 3" xfId="2093" xr:uid="{8F024CBF-486A-4E5D-9883-E6159800796B}"/>
    <cellStyle name="Saída 3 4 3 2 4" xfId="2509" xr:uid="{8D434A92-D7D8-4DD3-BC9E-12F38C0908C4}"/>
    <cellStyle name="Saída 3 4 3 2 5" xfId="2979" xr:uid="{F32CCEBB-6B73-428F-93DD-C460221F19B8}"/>
    <cellStyle name="Saída 3 4 3 2 6" xfId="3333" xr:uid="{A1118F9C-3819-451F-835F-2B6343F7B1FE}"/>
    <cellStyle name="Saída 3 4 3 2 7" xfId="3807" xr:uid="{322FB535-B652-42F6-B860-6D3200CB7835}"/>
    <cellStyle name="Saída 3 4 3 2 8" xfId="4265" xr:uid="{8E12B80E-5135-43A1-93D7-A4709332AA40}"/>
    <cellStyle name="Saída 3 4 3 2 9" xfId="4617" xr:uid="{FDDB1D4B-43E4-458C-990E-C1F8FD92CA86}"/>
    <cellStyle name="Saída 3 4 3 3" xfId="523" xr:uid="{00000000-0005-0000-0000-0000E5010000}"/>
    <cellStyle name="Saída 3 4 3 3 10" xfId="5185" xr:uid="{EF01F71A-1417-4DF7-B91C-D4628A395FC5}"/>
    <cellStyle name="Saída 3 4 3 3 11" xfId="5450" xr:uid="{4880F363-92F0-41DD-A64B-8F0A0B1C48A6}"/>
    <cellStyle name="Saída 3 4 3 3 12" xfId="5919" xr:uid="{4D1E3F81-8346-47FC-9B47-FCE257741DA6}"/>
    <cellStyle name="Saída 3 4 3 3 13" xfId="6275" xr:uid="{17C178E9-C6BC-405F-AE35-49182A2CF6B6}"/>
    <cellStyle name="Saída 3 4 3 3 14" xfId="1298" xr:uid="{094D95B4-F8D1-4989-8A81-4415733C37F3}"/>
    <cellStyle name="Saída 3 4 3 3 2" xfId="1761" xr:uid="{AB5D00D5-341C-498B-958A-B34D460FAB3E}"/>
    <cellStyle name="Saída 3 4 3 3 3" xfId="2249" xr:uid="{80984D4D-9FDC-4528-8B43-92132B916F00}"/>
    <cellStyle name="Saída 3 4 3 3 4" xfId="2665" xr:uid="{64ECECB6-74EF-49EC-AB85-A055C40B8424}"/>
    <cellStyle name="Saída 3 4 3 3 5" xfId="3135" xr:uid="{08023B11-49A0-437A-9375-16052C2CB339}"/>
    <cellStyle name="Saída 3 4 3 3 6" xfId="3489" xr:uid="{5AF3E3AF-9558-4D5E-87A6-B89DD8C21D16}"/>
    <cellStyle name="Saída 3 4 3 3 7" xfId="3963" xr:uid="{66B8A661-8485-49E9-9B54-040664CC9AC0}"/>
    <cellStyle name="Saída 3 4 3 3 8" xfId="4421" xr:uid="{6014F50B-3300-42D9-9F75-85CCCEC4D5AE}"/>
    <cellStyle name="Saída 3 4 3 3 9" xfId="4775" xr:uid="{A92CAF40-47FC-4F80-B919-B7484365CB8C}"/>
    <cellStyle name="Saída 3 4 3 4" xfId="987" xr:uid="{03A3AF2A-98A0-4221-B012-472E2DB0D246}"/>
    <cellStyle name="Saída 3 4 3 5" xfId="1448" xr:uid="{6AEDCC91-34AF-40ED-B4FB-BC0276EC6F78}"/>
    <cellStyle name="Saída 3 4 3 6" xfId="1936" xr:uid="{E775B529-B815-403A-9D52-7B1A5948E6D1}"/>
    <cellStyle name="Saída 3 4 3 7" xfId="851" xr:uid="{06836362-8F66-4FB5-BD16-6F8E18D6C6D5}"/>
    <cellStyle name="Saída 3 4 3 8" xfId="1938" xr:uid="{E8EA1585-ABCF-41A3-B3C6-64345F507982}"/>
    <cellStyle name="Saída 3 4 3 9" xfId="3650" xr:uid="{1DED200E-227D-4F17-809A-6157A46DA18D}"/>
    <cellStyle name="Saída 3 4 4" xfId="226" xr:uid="{00000000-0005-0000-0000-0000E6010000}"/>
    <cellStyle name="Saída 3 4 4 10" xfId="4124" xr:uid="{E92DF0FB-6DE7-4810-B963-3B5E39E0157F}"/>
    <cellStyle name="Saída 3 4 4 11" xfId="4587" xr:uid="{DB13AA5F-43F8-4F17-AD03-D92222F4810C}"/>
    <cellStyle name="Saída 3 4 4 12" xfId="4962" xr:uid="{AFA7CCB8-9140-4C21-A6AC-486951AD3272}"/>
    <cellStyle name="Saída 3 4 4 13" xfId="4854" xr:uid="{187BBE59-6078-4671-AD47-5841BD920F0E}"/>
    <cellStyle name="Saída 3 4 4 14" xfId="5669" xr:uid="{49DF5EA9-72F1-4F1C-8365-243B146A15D9}"/>
    <cellStyle name="Saída 3 4 4 15" xfId="5665" xr:uid="{46F34172-05DA-4CF7-9CC5-D8784BF27369}"/>
    <cellStyle name="Saída 3 4 4 16" xfId="720" xr:uid="{8EEACDD1-725D-454B-89A4-EFA4B22BE073}"/>
    <cellStyle name="Saída 3 4 4 2" xfId="383" xr:uid="{00000000-0005-0000-0000-0000E7010000}"/>
    <cellStyle name="Saída 3 4 4 2 10" xfId="5071" xr:uid="{8160CC82-A28C-419B-8D66-E93D6CB64E5F}"/>
    <cellStyle name="Saída 3 4 4 2 11" xfId="5310" xr:uid="{17779C8E-6043-4DAB-80B7-C4BFF3868070}"/>
    <cellStyle name="Saída 3 4 4 2 12" xfId="5779" xr:uid="{EEFAA9E9-895F-4DAA-AB34-91F486EFDEED}"/>
    <cellStyle name="Saída 3 4 4 2 13" xfId="6135" xr:uid="{161FCFFE-C7C0-4727-A5F5-5140848BD16B}"/>
    <cellStyle name="Saída 3 4 4 2 14" xfId="1158" xr:uid="{55BEFD87-D486-42EE-AA58-8F88875FA30C}"/>
    <cellStyle name="Saída 3 4 4 2 2" xfId="1621" xr:uid="{B613C7D0-2EB1-47B4-9036-4D810E387897}"/>
    <cellStyle name="Saída 3 4 4 2 3" xfId="2109" xr:uid="{802D808B-B5ED-4687-BCD9-028F56171624}"/>
    <cellStyle name="Saída 3 4 4 2 4" xfId="2525" xr:uid="{17D9A157-399D-43EC-8E10-4CA84D4AA960}"/>
    <cellStyle name="Saída 3 4 4 2 5" xfId="2995" xr:uid="{055DD6E7-8FC8-4BB3-A964-35E3507FB860}"/>
    <cellStyle name="Saída 3 4 4 2 6" xfId="3349" xr:uid="{BC280749-E019-44F1-8703-2AB0A0B76AAA}"/>
    <cellStyle name="Saída 3 4 4 2 7" xfId="3823" xr:uid="{8C893730-A27B-4C68-B61F-BE9C61FECEEA}"/>
    <cellStyle name="Saída 3 4 4 2 8" xfId="4281" xr:uid="{AF3C713F-791A-4071-B5BC-7408714B9AE8}"/>
    <cellStyle name="Saída 3 4 4 2 9" xfId="4804" xr:uid="{46276D4B-405C-409A-B8D3-44A6E9A96A67}"/>
    <cellStyle name="Saída 3 4 4 3" xfId="539" xr:uid="{00000000-0005-0000-0000-0000E8010000}"/>
    <cellStyle name="Saída 3 4 4 3 10" xfId="5198" xr:uid="{7C81E284-7B4F-41AE-8DFA-98C953ACE88D}"/>
    <cellStyle name="Saída 3 4 4 3 11" xfId="5466" xr:uid="{9AABF80C-8112-4DAF-A03E-A571FFA7599B}"/>
    <cellStyle name="Saída 3 4 4 3 12" xfId="5935" xr:uid="{5FF96906-66B1-46AA-817B-CD77BA7BD17A}"/>
    <cellStyle name="Saída 3 4 4 3 13" xfId="6291" xr:uid="{5384E3D1-FAEA-4848-ADD2-E3FA45A2B137}"/>
    <cellStyle name="Saída 3 4 4 3 14" xfId="1314" xr:uid="{F066B387-45CB-43C9-8CDF-DB2D9F37BD52}"/>
    <cellStyle name="Saída 3 4 4 3 2" xfId="1777" xr:uid="{38A039D3-9FB6-433B-B232-902DD579EE90}"/>
    <cellStyle name="Saída 3 4 4 3 3" xfId="2265" xr:uid="{4F5DB5B1-2A2B-4A94-93D3-6E4A210475EF}"/>
    <cellStyle name="Saída 3 4 4 3 4" xfId="2681" xr:uid="{CF9806E2-CD9E-4078-AD7A-079C346D7F97}"/>
    <cellStyle name="Saída 3 4 4 3 5" xfId="3151" xr:uid="{38E102B8-CAFC-48AF-9A22-97095ADEAA5C}"/>
    <cellStyle name="Saída 3 4 4 3 6" xfId="3505" xr:uid="{2F766CB4-7DA3-4937-8D02-6C22CE4BBCD2}"/>
    <cellStyle name="Saída 3 4 4 3 7" xfId="3979" xr:uid="{E46F4504-2B45-4C30-89F9-3675D7BD4936}"/>
    <cellStyle name="Saída 3 4 4 3 8" xfId="4437" xr:uid="{77BB3400-E7E8-40E4-A3DC-BEA6685118BD}"/>
    <cellStyle name="Saída 3 4 4 3 9" xfId="4567" xr:uid="{29A309BF-7709-420B-85D8-41AFCEAC6AD2}"/>
    <cellStyle name="Saída 3 4 4 4" xfId="1003" xr:uid="{4CECD4D6-357C-4E18-9957-1080323272EC}"/>
    <cellStyle name="Saída 3 4 4 5" xfId="1464" xr:uid="{C59D136E-8AF7-41F4-AC87-81FC91A7ED0B}"/>
    <cellStyle name="Saída 3 4 4 6" xfId="1952" xr:uid="{4AD10CE3-C194-46B7-AADB-7AD675C01840}"/>
    <cellStyle name="Saída 3 4 4 7" xfId="2368" xr:uid="{7460769C-48D5-4781-9422-0A895CD8C9DC}"/>
    <cellStyle name="Saída 3 4 4 8" xfId="1072" xr:uid="{90C12956-4AAC-442E-8B51-47E59F2A8760}"/>
    <cellStyle name="Saída 3 4 4 9" xfId="3666" xr:uid="{BF5E8585-3BCC-4CF1-B963-C5904A4BF635}"/>
    <cellStyle name="Saída 3 4 5" xfId="242" xr:uid="{00000000-0005-0000-0000-0000E9010000}"/>
    <cellStyle name="Saída 3 4 5 10" xfId="4140" xr:uid="{E0946368-C3E5-4FB5-984F-85B315A57283}"/>
    <cellStyle name="Saída 3 4 5 11" xfId="4602" xr:uid="{23D3F401-0E51-4121-A18D-1C45DD337BC9}"/>
    <cellStyle name="Saída 3 4 5 12" xfId="4972" xr:uid="{1BC0F231-67A1-4149-9170-A2E4604961AA}"/>
    <cellStyle name="Saída 3 4 5 13" xfId="3619" xr:uid="{11AAB93E-E4C4-480B-8994-228CF9F6E623}"/>
    <cellStyle name="Saída 3 4 5 14" xfId="5676" xr:uid="{61509287-0A63-4EFB-886C-7F110C7F2278}"/>
    <cellStyle name="Saída 3 4 5 15" xfId="5598" xr:uid="{B61A7602-3224-4C54-918C-BA19A350C677}"/>
    <cellStyle name="Saída 3 4 5 16" xfId="736" xr:uid="{F28A6788-A82C-4AC7-9D98-3C02ED0A2D20}"/>
    <cellStyle name="Saída 3 4 5 2" xfId="399" xr:uid="{00000000-0005-0000-0000-0000EA010000}"/>
    <cellStyle name="Saída 3 4 5 2 10" xfId="5084" xr:uid="{F600DEA2-4AAF-4395-AD31-FE92351B1EA2}"/>
    <cellStyle name="Saída 3 4 5 2 11" xfId="5326" xr:uid="{58AF6B98-9BAC-4160-8E1C-44EE2A8E8020}"/>
    <cellStyle name="Saída 3 4 5 2 12" xfId="5795" xr:uid="{29E0211C-23FC-4F91-991E-1587C8BDABAB}"/>
    <cellStyle name="Saída 3 4 5 2 13" xfId="6151" xr:uid="{4FF196BC-E763-4AB2-8472-B22CBE731096}"/>
    <cellStyle name="Saída 3 4 5 2 14" xfId="1174" xr:uid="{E6ED3837-C0DB-4AA1-BE68-20344E73DB8E}"/>
    <cellStyle name="Saída 3 4 5 2 2" xfId="1637" xr:uid="{CBCD73ED-99A5-49E9-B747-80FADBA69EB7}"/>
    <cellStyle name="Saída 3 4 5 2 3" xfId="2125" xr:uid="{F5AEEE13-A1C0-4778-AA54-6A0116E4919C}"/>
    <cellStyle name="Saída 3 4 5 2 4" xfId="2541" xr:uid="{86A25C58-C39F-4788-A3C0-62FA1BDEAE24}"/>
    <cellStyle name="Saída 3 4 5 2 5" xfId="3011" xr:uid="{E11A3D84-964E-4596-911E-CDE94144DD62}"/>
    <cellStyle name="Saída 3 4 5 2 6" xfId="3365" xr:uid="{6CF862D9-71F7-4E74-9D96-251AE48FA120}"/>
    <cellStyle name="Saída 3 4 5 2 7" xfId="3839" xr:uid="{F134EC76-641C-400B-9533-8F6C65154895}"/>
    <cellStyle name="Saída 3 4 5 2 8" xfId="4297" xr:uid="{30A35D67-F459-4A61-B887-9EFC544CA01D}"/>
    <cellStyle name="Saída 3 4 5 2 9" xfId="3605" xr:uid="{0C7CC5E3-093E-4B3D-B464-0FD13F8DD2E8}"/>
    <cellStyle name="Saída 3 4 5 3" xfId="555" xr:uid="{00000000-0005-0000-0000-0000EB010000}"/>
    <cellStyle name="Saída 3 4 5 3 10" xfId="5211" xr:uid="{9D8B23A7-0359-4F46-8C81-A391E3B6BC74}"/>
    <cellStyle name="Saída 3 4 5 3 11" xfId="5482" xr:uid="{6D0CA07C-FC35-4408-B856-403FA3CBC617}"/>
    <cellStyle name="Saída 3 4 5 3 12" xfId="5951" xr:uid="{4AC0DEDF-3DDE-4629-83E6-97A7350553F4}"/>
    <cellStyle name="Saída 3 4 5 3 13" xfId="6307" xr:uid="{ED73E6CC-7A24-4AE4-9EB1-D9691434A2D6}"/>
    <cellStyle name="Saída 3 4 5 3 14" xfId="1330" xr:uid="{A15895CD-62B2-4696-80C5-C70776453DDA}"/>
    <cellStyle name="Saída 3 4 5 3 2" xfId="1793" xr:uid="{818F8A17-9DCB-4CF7-AEFF-998F91C3018A}"/>
    <cellStyle name="Saída 3 4 5 3 3" xfId="2281" xr:uid="{81DE440A-F033-40FC-8628-2FB17214B92D}"/>
    <cellStyle name="Saída 3 4 5 3 4" xfId="2697" xr:uid="{96AA1F87-8BD1-443D-BF8E-44A0355014BD}"/>
    <cellStyle name="Saída 3 4 5 3 5" xfId="3167" xr:uid="{D91229D1-4E17-4E88-B8D5-EB962F4DC044}"/>
    <cellStyle name="Saída 3 4 5 3 6" xfId="3521" xr:uid="{080D681D-2956-4256-B465-45D3B341CC93}"/>
    <cellStyle name="Saída 3 4 5 3 7" xfId="3995" xr:uid="{C4C98810-C7E4-4805-9B95-AC8BD3FF1F59}"/>
    <cellStyle name="Saída 3 4 5 3 8" xfId="4453" xr:uid="{DDD77894-FF10-4909-B843-05F21AB8D2A0}"/>
    <cellStyle name="Saída 3 4 5 3 9" xfId="4902" xr:uid="{1E41041B-E496-4ED7-B313-AB69A0AAF797}"/>
    <cellStyle name="Saída 3 4 5 4" xfId="1019" xr:uid="{E5B8E4C8-188B-4190-83BD-D90ECB411276}"/>
    <cellStyle name="Saída 3 4 5 5" xfId="1480" xr:uid="{5417F11D-3616-4692-83A9-7DA4D0980C8B}"/>
    <cellStyle name="Saída 3 4 5 6" xfId="1968" xr:uid="{C47CDAFB-8696-442A-96BB-3A390EAE3CAE}"/>
    <cellStyle name="Saída 3 4 5 7" xfId="2384" xr:uid="{9BB23EC4-04A9-49F1-B738-7F4981C2146B}"/>
    <cellStyle name="Saída 3 4 5 8" xfId="842" xr:uid="{ED22D821-E0AE-4AE3-AF87-EBF26EFB31F2}"/>
    <cellStyle name="Saída 3 4 5 9" xfId="3682" xr:uid="{400F3E6C-8715-4EEE-B72B-EC429DF41FA6}"/>
    <cellStyle name="Saída 3 4 6" xfId="258" xr:uid="{00000000-0005-0000-0000-0000EC010000}"/>
    <cellStyle name="Saída 3 4 6 10" xfId="4156" xr:uid="{CD015B3B-4F11-4716-8B57-3645D9C30DB8}"/>
    <cellStyle name="Saída 3 4 6 11" xfId="4615" xr:uid="{96D1C14E-4D31-4067-8D06-ADA19DE084D5}"/>
    <cellStyle name="Saída 3 4 6 12" xfId="4982" xr:uid="{416AEBA3-D64A-4844-AEC9-F1535E245E3B}"/>
    <cellStyle name="Saída 3 4 6 13" xfId="4969" xr:uid="{47A8FFCE-BD44-4E1F-A4A5-75465B0C11B8}"/>
    <cellStyle name="Saída 3 4 6 14" xfId="5683" xr:uid="{C314EFD5-EED1-4E4C-93E5-84FDC086E3B5}"/>
    <cellStyle name="Saída 3 4 6 15" xfId="5582" xr:uid="{0976BD18-67C9-4E64-8D77-2C3B35A21121}"/>
    <cellStyle name="Saída 3 4 6 16" xfId="752" xr:uid="{A80FA90F-EDFC-45AA-8A67-A17929F6A1CC}"/>
    <cellStyle name="Saída 3 4 6 2" xfId="415" xr:uid="{00000000-0005-0000-0000-0000ED010000}"/>
    <cellStyle name="Saída 3 4 6 2 10" xfId="5097" xr:uid="{439BCEA4-195F-4F6B-9E1B-895AFCEAB636}"/>
    <cellStyle name="Saída 3 4 6 2 11" xfId="5342" xr:uid="{400033D4-563D-47BB-8847-8530CCE25537}"/>
    <cellStyle name="Saída 3 4 6 2 12" xfId="5811" xr:uid="{45D803E5-4D6D-44C1-8D1A-D7820151C228}"/>
    <cellStyle name="Saída 3 4 6 2 13" xfId="6167" xr:uid="{77318DBF-FE95-496F-8FFF-E8CC58C390CA}"/>
    <cellStyle name="Saída 3 4 6 2 14" xfId="1190" xr:uid="{DDE187C2-4E9B-41CC-9636-FE1FA4E6D98D}"/>
    <cellStyle name="Saída 3 4 6 2 2" xfId="1653" xr:uid="{2D213122-AB3B-4B19-BA97-82BE4D378E3C}"/>
    <cellStyle name="Saída 3 4 6 2 3" xfId="2141" xr:uid="{E4A51E03-B65A-4E29-AF0D-BAF74F119FD3}"/>
    <cellStyle name="Saída 3 4 6 2 4" xfId="2557" xr:uid="{7C9AC443-3F85-4AA4-AAC8-70E397E00815}"/>
    <cellStyle name="Saída 3 4 6 2 5" xfId="3027" xr:uid="{393C26E9-47FE-4FAE-8D3E-94D91012D504}"/>
    <cellStyle name="Saída 3 4 6 2 6" xfId="3381" xr:uid="{1E7228E9-749C-40C1-8422-8D08D4637B80}"/>
    <cellStyle name="Saída 3 4 6 2 7" xfId="3855" xr:uid="{0AF9312D-5E49-4497-9DF1-07A90214670F}"/>
    <cellStyle name="Saída 3 4 6 2 8" xfId="4313" xr:uid="{E6918924-3853-446E-BC13-8DE70E0E2F8D}"/>
    <cellStyle name="Saída 3 4 6 2 9" xfId="2825" xr:uid="{681240DF-1CF0-4E7D-86ED-413107ABAF97}"/>
    <cellStyle name="Saída 3 4 6 3" xfId="571" xr:uid="{00000000-0005-0000-0000-0000EE010000}"/>
    <cellStyle name="Saída 3 4 6 3 10" xfId="5224" xr:uid="{87C23325-0935-41AF-AFDD-8C949542B2AE}"/>
    <cellStyle name="Saída 3 4 6 3 11" xfId="5498" xr:uid="{FFF653E5-D5E7-4F1D-9AC9-FE4D945BDA12}"/>
    <cellStyle name="Saída 3 4 6 3 12" xfId="5967" xr:uid="{DA35EB3D-9B07-4354-8CEC-28E79CF6462D}"/>
    <cellStyle name="Saída 3 4 6 3 13" xfId="6323" xr:uid="{6E110AEF-42B3-4581-9BA7-CA0E564A8AF1}"/>
    <cellStyle name="Saída 3 4 6 3 14" xfId="1346" xr:uid="{5E8A15AE-EBF9-4AE0-81E4-4E9101CD7D3F}"/>
    <cellStyle name="Saída 3 4 6 3 2" xfId="1809" xr:uid="{228CD5F1-2813-404C-8CD7-2B44FCC9109E}"/>
    <cellStyle name="Saída 3 4 6 3 3" xfId="2297" xr:uid="{659F4D02-6A56-43FC-A630-09A0ED1F786B}"/>
    <cellStyle name="Saída 3 4 6 3 4" xfId="2713" xr:uid="{5DC07250-A89C-4D18-AE86-B05C5D0B9C1C}"/>
    <cellStyle name="Saída 3 4 6 3 5" xfId="3183" xr:uid="{5A093B97-2F63-443B-8B28-88A7D312F260}"/>
    <cellStyle name="Saída 3 4 6 3 6" xfId="3537" xr:uid="{43C21126-B127-454C-BB08-D21DA801E386}"/>
    <cellStyle name="Saída 3 4 6 3 7" xfId="4011" xr:uid="{C5FED392-6C85-4B9A-80F8-A184BEB4F897}"/>
    <cellStyle name="Saída 3 4 6 3 8" xfId="4469" xr:uid="{6183B6E9-1A8C-44BD-BB54-DBB3C0B9CE61}"/>
    <cellStyle name="Saída 3 4 6 3 9" xfId="4695" xr:uid="{8A5AED11-4021-42D2-B7A0-C7CF7DB13F06}"/>
    <cellStyle name="Saída 3 4 6 4" xfId="1035" xr:uid="{00AD0378-2A37-4648-B660-6FBAA1F6E474}"/>
    <cellStyle name="Saída 3 4 6 5" xfId="1496" xr:uid="{07275996-D6DE-47B0-9F17-7C9EC6AE997F}"/>
    <cellStyle name="Saída 3 4 6 6" xfId="1984" xr:uid="{B772182F-961B-4D12-8986-8D9E6117FDB6}"/>
    <cellStyle name="Saída 3 4 6 7" xfId="2400" xr:uid="{D98FA6E3-15EF-46BD-BCDE-DE90A18FBD5E}"/>
    <cellStyle name="Saída 3 4 6 8" xfId="894" xr:uid="{D2EF7057-8967-42C2-8DD2-0ACD5830BEFD}"/>
    <cellStyle name="Saída 3 4 6 9" xfId="3698" xr:uid="{DE742BD3-81BA-4D75-8488-93880DE2E973}"/>
    <cellStyle name="Saída 3 4 7" xfId="274" xr:uid="{00000000-0005-0000-0000-0000EF010000}"/>
    <cellStyle name="Saída 3 4 7 10" xfId="4172" xr:uid="{AF6E9664-F650-4833-A37B-AF4104538FBC}"/>
    <cellStyle name="Saída 3 4 7 11" xfId="4630" xr:uid="{E9ED2307-0211-4BF3-9F7C-15805175CE6E}"/>
    <cellStyle name="Saída 3 4 7 12" xfId="4992" xr:uid="{C57CBFF1-518F-4796-A796-DAFEE8BE062A}"/>
    <cellStyle name="Saída 3 4 7 13" xfId="3602" xr:uid="{5AB3E81C-0974-4679-85F2-85EDDA06079C}"/>
    <cellStyle name="Saída 3 4 7 14" xfId="5690" xr:uid="{23BB7387-81A8-411C-A68C-44098ABD6AAB}"/>
    <cellStyle name="Saída 3 4 7 15" xfId="5566" xr:uid="{A262B46E-2C29-4389-A4F2-27470E863825}"/>
    <cellStyle name="Saída 3 4 7 16" xfId="768" xr:uid="{68E54E64-3886-4370-AD3B-37227A41A877}"/>
    <cellStyle name="Saída 3 4 7 2" xfId="431" xr:uid="{00000000-0005-0000-0000-0000F0010000}"/>
    <cellStyle name="Saída 3 4 7 2 10" xfId="5110" xr:uid="{D27538DA-13DA-41FD-880C-BB6D16FE7774}"/>
    <cellStyle name="Saída 3 4 7 2 11" xfId="5358" xr:uid="{9691869C-782D-4CEF-808C-1A8774FDFFCE}"/>
    <cellStyle name="Saída 3 4 7 2 12" xfId="5827" xr:uid="{848553F5-8202-4076-9D18-2BF88B0FB164}"/>
    <cellStyle name="Saída 3 4 7 2 13" xfId="6183" xr:uid="{E0F4695F-39C0-4AA3-9EB5-91441EB06D26}"/>
    <cellStyle name="Saída 3 4 7 2 14" xfId="1206" xr:uid="{53DD1C2D-8F10-4B08-8172-AD151EDC2101}"/>
    <cellStyle name="Saída 3 4 7 2 2" xfId="1669" xr:uid="{5655EFEC-F66C-4A30-B39E-8329B158EF85}"/>
    <cellStyle name="Saída 3 4 7 2 3" xfId="2157" xr:uid="{C9477C6F-6A6D-4952-88C5-F9E7830A53B6}"/>
    <cellStyle name="Saída 3 4 7 2 4" xfId="2573" xr:uid="{70040AAC-D8FC-44E1-8117-4C27726C293F}"/>
    <cellStyle name="Saída 3 4 7 2 5" xfId="3043" xr:uid="{CBFC0DFB-E50E-4223-95EE-3A554BB7A7F4}"/>
    <cellStyle name="Saída 3 4 7 2 6" xfId="3397" xr:uid="{691CD76C-82ED-4A15-AEAE-EDC275A57FDC}"/>
    <cellStyle name="Saída 3 4 7 2 7" xfId="3871" xr:uid="{63335280-36F4-4CD7-9A56-0ECEB116C8E6}"/>
    <cellStyle name="Saída 3 4 7 2 8" xfId="4329" xr:uid="{9233AC63-CFE1-4E52-AC68-521974D38746}"/>
    <cellStyle name="Saída 3 4 7 2 9" xfId="3288" xr:uid="{4DAF8F99-93A4-4D32-91B0-743C2ED2AFB2}"/>
    <cellStyle name="Saída 3 4 7 3" xfId="587" xr:uid="{00000000-0005-0000-0000-0000F1010000}"/>
    <cellStyle name="Saída 3 4 7 3 10" xfId="5237" xr:uid="{9601A5EF-67D3-462C-9991-6BF9C21B5557}"/>
    <cellStyle name="Saída 3 4 7 3 11" xfId="5514" xr:uid="{6ACDC15D-9CC8-41D8-8837-E3340F71ECB3}"/>
    <cellStyle name="Saída 3 4 7 3 12" xfId="5983" xr:uid="{D3753179-E2E9-4B6F-9968-32AAFD4AED68}"/>
    <cellStyle name="Saída 3 4 7 3 13" xfId="6339" xr:uid="{AE5603B1-BE8C-4536-8CCB-0B9669C6BEBC}"/>
    <cellStyle name="Saída 3 4 7 3 14" xfId="1362" xr:uid="{F98659C1-C0DF-4AA3-9ECD-8A263E8C923F}"/>
    <cellStyle name="Saída 3 4 7 3 2" xfId="1825" xr:uid="{7A42CA9C-440D-41EC-88F9-57D1C1E41AF8}"/>
    <cellStyle name="Saída 3 4 7 3 3" xfId="2313" xr:uid="{09A24CA7-9076-4ADF-9E8C-CB1E608562A9}"/>
    <cellStyle name="Saída 3 4 7 3 4" xfId="2729" xr:uid="{DB649436-347B-4372-9BA1-531DE00D7EFE}"/>
    <cellStyle name="Saída 3 4 7 3 5" xfId="3199" xr:uid="{30F68E27-7826-46BA-896D-6366A307C722}"/>
    <cellStyle name="Saída 3 4 7 3 6" xfId="3553" xr:uid="{D8F02862-0EA3-4489-B94A-DD966BD73E83}"/>
    <cellStyle name="Saída 3 4 7 3 7" xfId="4027" xr:uid="{08E1316A-B444-41A9-AAB3-85E07A5A75DB}"/>
    <cellStyle name="Saída 3 4 7 3 8" xfId="4485" xr:uid="{010D1E4B-044C-4A90-9403-6791EA6ACCC4}"/>
    <cellStyle name="Saída 3 4 7 3 9" xfId="3613" xr:uid="{43C68319-C55C-4C91-8C6A-72ADAF5A1948}"/>
    <cellStyle name="Saída 3 4 7 4" xfId="1051" xr:uid="{1AD50F8E-5882-4E53-A40B-C11E2A2DC8E1}"/>
    <cellStyle name="Saída 3 4 7 5" xfId="1512" xr:uid="{A539754D-7333-4A39-87DA-C4815AE52663}"/>
    <cellStyle name="Saída 3 4 7 6" xfId="2000" xr:uid="{FB71526F-2171-48B2-8F18-19B725ACF79D}"/>
    <cellStyle name="Saída 3 4 7 7" xfId="2416" xr:uid="{D5313281-E0A9-43B7-A13C-5419F700932E}"/>
    <cellStyle name="Saída 3 4 7 8" xfId="1879" xr:uid="{1EC02C1B-2A94-413D-AA50-F0B3EDFDD66A}"/>
    <cellStyle name="Saída 3 4 7 9" xfId="3714" xr:uid="{FCD0D452-9505-4959-B8C4-A3B10A274E4E}"/>
    <cellStyle name="Saída 3 4 8" xfId="290" xr:uid="{00000000-0005-0000-0000-0000F2010000}"/>
    <cellStyle name="Saída 3 4 8 10" xfId="3730" xr:uid="{A57F090C-5869-4540-852B-E2B9B72E50A8}"/>
    <cellStyle name="Saída 3 4 8 11" xfId="4188" xr:uid="{264BDA1C-3EC7-4083-A19A-FC28E069725E}"/>
    <cellStyle name="Saída 3 4 8 12" xfId="5002" xr:uid="{AF0743C8-7F04-4605-8350-745F90750B48}"/>
    <cellStyle name="Saída 3 4 8 13" xfId="4647" xr:uid="{7900D8CA-2042-4A70-BF8F-B850CB1EF24C}"/>
    <cellStyle name="Saída 3 4 8 14" xfId="6043" xr:uid="{E631FB54-6D38-4929-AA6D-38C999DEC31B}"/>
    <cellStyle name="Saída 3 4 8 15" xfId="784" xr:uid="{F540A847-26B9-4CF7-84BC-8E550ABE9A29}"/>
    <cellStyle name="Saída 3 4 8 2" xfId="447" xr:uid="{00000000-0005-0000-0000-0000F3010000}"/>
    <cellStyle name="Saída 3 4 8 2 10" xfId="5123" xr:uid="{E840A7BB-98BD-40CF-A5AE-FF969883D2FF}"/>
    <cellStyle name="Saída 3 4 8 2 11" xfId="5374" xr:uid="{15A3D689-5C3E-424F-9999-C0416B766447}"/>
    <cellStyle name="Saída 3 4 8 2 12" xfId="5843" xr:uid="{740C1B7F-66BA-4C1E-94F5-75C90227D5A2}"/>
    <cellStyle name="Saída 3 4 8 2 13" xfId="6199" xr:uid="{7BCFBAB4-D437-4F50-B035-8713127DCF10}"/>
    <cellStyle name="Saída 3 4 8 2 14" xfId="1222" xr:uid="{3D863F7E-986E-4BB7-AA42-26837B20AAA0}"/>
    <cellStyle name="Saída 3 4 8 2 2" xfId="1685" xr:uid="{0C3BCDE0-750C-4C98-B002-C42192B2DC52}"/>
    <cellStyle name="Saída 3 4 8 2 3" xfId="2173" xr:uid="{A3573A00-E4E8-49F7-95DF-0F04C79A70CA}"/>
    <cellStyle name="Saída 3 4 8 2 4" xfId="2589" xr:uid="{6D7E8A36-8578-4131-A6C6-05ABBA3AD118}"/>
    <cellStyle name="Saída 3 4 8 2 5" xfId="3059" xr:uid="{B36C50BB-56A0-4EB9-B250-BFB278CD2B36}"/>
    <cellStyle name="Saída 3 4 8 2 6" xfId="3413" xr:uid="{24FC0398-9376-4C00-858A-DD22026CE77F}"/>
    <cellStyle name="Saída 3 4 8 2 7" xfId="3887" xr:uid="{F5C2834C-5C59-40C8-8180-166A7742405C}"/>
    <cellStyle name="Saída 3 4 8 2 8" xfId="4345" xr:uid="{98024AED-EB20-4888-BDBC-748E0B65BAB4}"/>
    <cellStyle name="Saída 3 4 8 2 9" xfId="4913" xr:uid="{422515C3-F398-4E6F-B768-D8B92D9D5E19}"/>
    <cellStyle name="Saída 3 4 8 3" xfId="603" xr:uid="{00000000-0005-0000-0000-0000F4010000}"/>
    <cellStyle name="Saída 3 4 8 3 10" xfId="5250" xr:uid="{6372EBC2-EDBA-48F2-9F72-FC5DE033B4F8}"/>
    <cellStyle name="Saída 3 4 8 3 11" xfId="5530" xr:uid="{FF6101B4-DE4D-4EEC-B359-C4C2C5ABAD91}"/>
    <cellStyle name="Saída 3 4 8 3 12" xfId="5999" xr:uid="{F8F0D9EF-53A8-4693-BF7A-0FDDC1927F88}"/>
    <cellStyle name="Saída 3 4 8 3 13" xfId="6355" xr:uid="{65C2305C-C2C4-4D4D-880A-C52207C93F16}"/>
    <cellStyle name="Saída 3 4 8 3 14" xfId="1378" xr:uid="{170D79C5-EFC0-4455-A37C-861F2833FDB0}"/>
    <cellStyle name="Saída 3 4 8 3 2" xfId="1841" xr:uid="{68F1689C-E06F-4101-95BF-1697ECFAA13B}"/>
    <cellStyle name="Saída 3 4 8 3 3" xfId="2329" xr:uid="{D93349B6-0888-456E-BAEB-F20696CC21A2}"/>
    <cellStyle name="Saída 3 4 8 3 4" xfId="2745" xr:uid="{23BB62F6-D01F-4A24-9CF6-A4271675E9A0}"/>
    <cellStyle name="Saída 3 4 8 3 5" xfId="3215" xr:uid="{E6A7AE2A-745F-4C31-A8D1-7C1CAFD17030}"/>
    <cellStyle name="Saída 3 4 8 3 6" xfId="3569" xr:uid="{F30F82F6-5825-45B7-A2AE-8C3C9B1787DC}"/>
    <cellStyle name="Saída 3 4 8 3 7" xfId="4043" xr:uid="{D793D394-2AAE-47D1-A78B-BB9A156FE979}"/>
    <cellStyle name="Saída 3 4 8 3 8" xfId="4501" xr:uid="{67EF8B8D-169A-49EA-B979-1C8F476BF426}"/>
    <cellStyle name="Saída 3 4 8 3 9" xfId="877" xr:uid="{E2424442-736D-40EB-A8BD-6B6D5B6E8A7D}"/>
    <cellStyle name="Saída 3 4 8 4" xfId="1066" xr:uid="{EBB3B766-00BC-47FF-9CD4-67D3B988C1BE}"/>
    <cellStyle name="Saída 3 4 8 5" xfId="1528" xr:uid="{2BB436F7-65A9-4778-A341-05CCE2AFA04E}"/>
    <cellStyle name="Saída 3 4 8 6" xfId="2016" xr:uid="{01FA8459-2876-43D0-84A0-DAD20CC75E8D}"/>
    <cellStyle name="Saída 3 4 8 7" xfId="2432" xr:uid="{8ED88878-6746-4B04-ABB5-0DCB4BB124D7}"/>
    <cellStyle name="Saída 3 4 8 8" xfId="2902" xr:uid="{D284BD9C-EAED-4C79-8C06-1610BE3B9AE2}"/>
    <cellStyle name="Saída 3 4 8 9" xfId="3256" xr:uid="{A16A4B72-4692-45BE-8D59-056D3EBFD996}"/>
    <cellStyle name="Saída 3 4 9" xfId="302" xr:uid="{00000000-0005-0000-0000-0000F5010000}"/>
    <cellStyle name="Saída 3 4 9 10" xfId="3742" xr:uid="{DFD2E43A-B569-4B27-A94C-E672A9489C12}"/>
    <cellStyle name="Saída 3 4 9 11" xfId="4200" xr:uid="{71ACA48E-ED2E-4E77-A189-078D960FFB2C}"/>
    <cellStyle name="Saída 3 4 9 12" xfId="5009" xr:uid="{66A30309-DF6E-45E2-BAAB-6705192C17AA}"/>
    <cellStyle name="Saída 3 4 9 13" xfId="5000" xr:uid="{50F558FD-30A0-4869-9205-0CB60A3F6DE2}"/>
    <cellStyle name="Saída 3 4 9 14" xfId="5701" xr:uid="{1D2F7315-DC68-486F-8287-6CE5842FE401}"/>
    <cellStyle name="Saída 3 4 9 15" xfId="6055" xr:uid="{9148ECA7-F120-4296-8640-639FA9644D90}"/>
    <cellStyle name="Saída 3 4 9 16" xfId="796" xr:uid="{F65DFDCD-6886-475F-AB0F-31149790ACE2}"/>
    <cellStyle name="Saída 3 4 9 2" xfId="459" xr:uid="{00000000-0005-0000-0000-0000F6010000}"/>
    <cellStyle name="Saída 3 4 9 2 10" xfId="5133" xr:uid="{FFE91481-97AC-471A-8555-994025EDE051}"/>
    <cellStyle name="Saída 3 4 9 2 11" xfId="5386" xr:uid="{DE29E0B2-CFE9-46EC-B0E3-EDDED2AC924A}"/>
    <cellStyle name="Saída 3 4 9 2 12" xfId="5855" xr:uid="{15B457A9-20D8-4165-B0E8-CDD4EFB9302A}"/>
    <cellStyle name="Saída 3 4 9 2 13" xfId="6211" xr:uid="{BABDA74A-5884-4001-8286-A2E97AF0D9BA}"/>
    <cellStyle name="Saída 3 4 9 2 14" xfId="1234" xr:uid="{E389AF83-0041-433C-B615-C3FB88D33920}"/>
    <cellStyle name="Saída 3 4 9 2 2" xfId="1697" xr:uid="{CB6D3FB7-AB01-4EEA-8DEB-DB8DAF5EF607}"/>
    <cellStyle name="Saída 3 4 9 2 3" xfId="2185" xr:uid="{B4A2C233-D48D-4908-AD69-3888CD796B2F}"/>
    <cellStyle name="Saída 3 4 9 2 4" xfId="2601" xr:uid="{FCC11174-7664-438D-93C8-A5227773F27F}"/>
    <cellStyle name="Saída 3 4 9 2 5" xfId="3071" xr:uid="{8985F0BB-FAB0-4C13-85D4-67EFEB233ED3}"/>
    <cellStyle name="Saída 3 4 9 2 6" xfId="3425" xr:uid="{8606BEEF-388B-4350-9986-9F09BC2D4427}"/>
    <cellStyle name="Saída 3 4 9 2 7" xfId="3899" xr:uid="{B9F0BBE6-A167-47EC-8109-A78AD64A3574}"/>
    <cellStyle name="Saída 3 4 9 2 8" xfId="4357" xr:uid="{058E46B9-EF2B-4AF8-B7AD-23DC1179CBB8}"/>
    <cellStyle name="Saída 3 4 9 2 9" xfId="4859" xr:uid="{E9D392E1-CE18-4EC8-8856-E24E6C818180}"/>
    <cellStyle name="Saída 3 4 9 3" xfId="615" xr:uid="{00000000-0005-0000-0000-0000F7010000}"/>
    <cellStyle name="Saída 3 4 9 3 10" xfId="5260" xr:uid="{D7DFB437-6F84-41A0-BC47-416A82C4B904}"/>
    <cellStyle name="Saída 3 4 9 3 11" xfId="5542" xr:uid="{40E48D2C-6B8F-4940-BA86-9CC3B46D44FF}"/>
    <cellStyle name="Saída 3 4 9 3 12" xfId="6011" xr:uid="{032BEFC0-55EE-4D7C-B49C-F684DB2EBEE3}"/>
    <cellStyle name="Saída 3 4 9 3 13" xfId="6367" xr:uid="{A7B67983-AD79-42F7-91AC-D7D7D43A25E2}"/>
    <cellStyle name="Saída 3 4 9 3 14" xfId="1390" xr:uid="{3EED9CD9-5283-44EF-A570-798DEC62EBB5}"/>
    <cellStyle name="Saída 3 4 9 3 2" xfId="1853" xr:uid="{9E7AC781-CEC1-4974-B865-1817958B191C}"/>
    <cellStyle name="Saída 3 4 9 3 3" xfId="2341" xr:uid="{3CCF1ABC-E8B1-4675-96D3-34FC374886ED}"/>
    <cellStyle name="Saída 3 4 9 3 4" xfId="2757" xr:uid="{C664FEC5-0820-4DC8-ABFF-FBA13B5CA335}"/>
    <cellStyle name="Saída 3 4 9 3 5" xfId="3227" xr:uid="{505EE3ED-C6AF-420A-8016-F6D089DFEC17}"/>
    <cellStyle name="Saída 3 4 9 3 6" xfId="3581" xr:uid="{FEB1C9DB-6B8F-4AE4-89D9-0CC0DC45F52B}"/>
    <cellStyle name="Saída 3 4 9 3 7" xfId="4055" xr:uid="{5EE7A36E-442B-471E-BBC4-B6C8676E416C}"/>
    <cellStyle name="Saída 3 4 9 3 8" xfId="4513" xr:uid="{D4D2D37E-C245-40BB-8B58-5C207A185EF7}"/>
    <cellStyle name="Saída 3 4 9 3 9" xfId="2892" xr:uid="{6BBB753D-6F34-4AE7-93EE-6917035F043E}"/>
    <cellStyle name="Saída 3 4 9 4" xfId="1078" xr:uid="{DCA7CA7B-53B0-470A-BCDF-ECCA3907E3D2}"/>
    <cellStyle name="Saída 3 4 9 5" xfId="1540" xr:uid="{6AACA3FF-C9E5-4BA6-A6D9-DF36DAA4E7B8}"/>
    <cellStyle name="Saída 3 4 9 6" xfId="2028" xr:uid="{0D568041-25A4-492A-8984-A40D2FCF848A}"/>
    <cellStyle name="Saída 3 4 9 7" xfId="2444" xr:uid="{FCEFD834-D41C-4EFE-A22A-79B2D946E4AA}"/>
    <cellStyle name="Saída 3 4 9 8" xfId="2914" xr:uid="{33CA1F1A-932A-4CD2-AC2A-22C910509F37}"/>
    <cellStyle name="Saída 3 4 9 9" xfId="3268" xr:uid="{3596740A-AC1D-40C6-BB27-B5354E9E1755}"/>
    <cellStyle name="Saída 3 5" xfId="184" xr:uid="{00000000-0005-0000-0000-0000F8010000}"/>
    <cellStyle name="Saída 3 5 10" xfId="4082" xr:uid="{FA5D5D48-0D88-41D5-B872-447D833E34CF}"/>
    <cellStyle name="Saída 3 5 11" xfId="4549" xr:uid="{08F33A85-B215-4F36-8D6B-638379F49C2C}"/>
    <cellStyle name="Saída 3 5 12" xfId="4683" xr:uid="{3EB05D87-9937-47E3-9005-7C121FF3C58C}"/>
    <cellStyle name="Saída 3 5 13" xfId="5014" xr:uid="{6B0D5611-E921-4C28-B0C3-CBE79C77600C}"/>
    <cellStyle name="Saída 3 5 14" xfId="5649" xr:uid="{DE8CCB80-910D-448F-8C9C-658F35019707}"/>
    <cellStyle name="Saída 3 5 15" xfId="5639" xr:uid="{18A4EC14-F32D-44CF-91C4-105B757180C2}"/>
    <cellStyle name="Saída 3 5 16" xfId="678" xr:uid="{50444337-B0F9-4712-AA2F-F8C8F18D2ECE}"/>
    <cellStyle name="Saída 3 5 2" xfId="341" xr:uid="{00000000-0005-0000-0000-0000F9010000}"/>
    <cellStyle name="Saída 3 5 2 10" xfId="5036" xr:uid="{2F6367C1-6A27-4F98-923A-827F0F197E7B}"/>
    <cellStyle name="Saída 3 5 2 11" xfId="4890" xr:uid="{69357E64-F534-4144-914A-D1114CA19322}"/>
    <cellStyle name="Saída 3 5 2 12" xfId="5737" xr:uid="{29C46399-99AE-4DB9-8BE5-F0557FAAC6F8}"/>
    <cellStyle name="Saída 3 5 2 13" xfId="6093" xr:uid="{421D97C5-4061-4A25-A54F-243EF81B7716}"/>
    <cellStyle name="Saída 3 5 2 14" xfId="1116" xr:uid="{84BB3BCF-82B3-46D3-A134-2D43A749A280}"/>
    <cellStyle name="Saída 3 5 2 2" xfId="1579" xr:uid="{1EDA4DF7-A32B-4CE7-AC04-6EBB992A4006}"/>
    <cellStyle name="Saída 3 5 2 3" xfId="2067" xr:uid="{9D10BFD5-6F41-442E-A74C-2A0D5B34FE78}"/>
    <cellStyle name="Saída 3 5 2 4" xfId="2483" xr:uid="{B8C36AD5-63F0-4871-AED6-74E2354E925D}"/>
    <cellStyle name="Saída 3 5 2 5" xfId="2953" xr:uid="{B06CBD3F-BFA3-4489-AF18-F178A47CC5EC}"/>
    <cellStyle name="Saída 3 5 2 6" xfId="3307" xr:uid="{C8311E9A-95F9-4777-B48B-9B9C9ECB65B8}"/>
    <cellStyle name="Saída 3 5 2 7" xfId="3781" xr:uid="{7DF0A9D6-F265-4254-8EB4-D86886C18751}"/>
    <cellStyle name="Saída 3 5 2 8" xfId="4239" xr:uid="{BC40C31F-8052-4373-ADD9-B596A5B6AF97}"/>
    <cellStyle name="Saída 3 5 2 9" xfId="4858" xr:uid="{44ABF335-CC76-4F75-BE0A-6F32014C853C}"/>
    <cellStyle name="Saída 3 5 3" xfId="497" xr:uid="{00000000-0005-0000-0000-0000FA010000}"/>
    <cellStyle name="Saída 3 5 3 10" xfId="5163" xr:uid="{6F6838EC-26BE-4BA6-8C39-29F7E5A0A963}"/>
    <cellStyle name="Saída 3 5 3 11" xfId="5424" xr:uid="{8F94ADC1-AF19-4E36-8FDD-099CB345C7DD}"/>
    <cellStyle name="Saída 3 5 3 12" xfId="5893" xr:uid="{4BAA8E7F-45D4-4B0F-B815-1C31D79F8E94}"/>
    <cellStyle name="Saída 3 5 3 13" xfId="6249" xr:uid="{A72741A9-0678-40CB-B482-36B0005F7C56}"/>
    <cellStyle name="Saída 3 5 3 14" xfId="1272" xr:uid="{FBEE08BC-7892-4C75-8C7F-4E3606D4772A}"/>
    <cellStyle name="Saída 3 5 3 2" xfId="1735" xr:uid="{C8EE9260-8815-4BE6-8590-C4B65C977B1E}"/>
    <cellStyle name="Saída 3 5 3 3" xfId="2223" xr:uid="{F5DA943C-71E2-44D0-8FF5-00450A4012A9}"/>
    <cellStyle name="Saída 3 5 3 4" xfId="2639" xr:uid="{310399EE-496B-4FBE-9E37-5465177D0267}"/>
    <cellStyle name="Saída 3 5 3 5" xfId="3109" xr:uid="{F3F7FB1C-4975-4619-9424-F41865DE34B2}"/>
    <cellStyle name="Saída 3 5 3 6" xfId="3463" xr:uid="{72ADED7C-B209-436E-9FB6-CD258D794E53}"/>
    <cellStyle name="Saída 3 5 3 7" xfId="3937" xr:uid="{EDC48960-77B9-41CB-8947-79513C48E6CE}"/>
    <cellStyle name="Saída 3 5 3 8" xfId="4395" xr:uid="{F8DB9297-EBCD-493C-9624-912D0AD6BF01}"/>
    <cellStyle name="Saída 3 5 3 9" xfId="4556" xr:uid="{5E974BAE-37C5-402D-8BBD-A5CAB88F600D}"/>
    <cellStyle name="Saída 3 5 4" xfId="961" xr:uid="{9BC01763-3545-4496-9661-8EC176C02E9C}"/>
    <cellStyle name="Saída 3 5 5" xfId="1422" xr:uid="{4A28FBAF-D93E-4EBE-B998-E014B17529BF}"/>
    <cellStyle name="Saída 3 5 6" xfId="1910" xr:uid="{3756638F-9FD5-420A-A283-8268A02C9E97}"/>
    <cellStyle name="Saída 3 5 7" xfId="866" xr:uid="{59AEE765-FBB0-478B-8065-6C60346D2B41}"/>
    <cellStyle name="Saída 3 5 8" xfId="1907" xr:uid="{932C4C0F-F5C7-427C-B487-60E1A818DF19}"/>
    <cellStyle name="Saída 3 5 9" xfId="3624" xr:uid="{6D0882B0-F3FA-4391-9EBA-2407D97AB5FB}"/>
    <cellStyle name="Saída 3 6" xfId="948" xr:uid="{D8681B13-D62C-4E81-A3F7-A4F06BFDC94B}"/>
    <cellStyle name="Saída 3 7" xfId="2842" xr:uid="{125DF328-168C-4198-9A5C-51849304CD37}"/>
    <cellStyle name="Saída 3 8" xfId="1905" xr:uid="{AC38D3F4-788C-4E83-B52E-71DDBD58286A}"/>
    <cellStyle name="Saída 3 9" xfId="1983" xr:uid="{D365F17F-D733-4167-A8F9-13130AEC2A10}"/>
    <cellStyle name="Separador de m" xfId="111" xr:uid="{00000000-0005-0000-0000-0000FB010000}"/>
    <cellStyle name="Separador de milhares 2" xfId="112" xr:uid="{00000000-0005-0000-0000-0000FC010000}"/>
    <cellStyle name="Separador de milhares 2 2" xfId="113" xr:uid="{00000000-0005-0000-0000-0000FD010000}"/>
    <cellStyle name="Separador de milhares 2 2 2" xfId="114" xr:uid="{00000000-0005-0000-0000-0000FE010000}"/>
    <cellStyle name="Separador de milhares 2 2 2 2" xfId="656" xr:uid="{A32FD810-1A3B-4844-BDF8-A7071AA8EAE5}"/>
    <cellStyle name="Separador de milhares 2 2 3" xfId="147" xr:uid="{00000000-0005-0000-0000-0000FF010000}"/>
    <cellStyle name="Separador de milhares 2 2 3 2" xfId="671" xr:uid="{D3B76B7F-94BC-4D16-9648-C90C5172DDF5}"/>
    <cellStyle name="Separador de milhares 2 2 4" xfId="655" xr:uid="{375C5EEF-5067-4E67-A37D-7F15D2414464}"/>
    <cellStyle name="Separador de milhares 2 3" xfId="654" xr:uid="{C07FDD53-FFBC-4658-87FE-E0BF5404661F}"/>
    <cellStyle name="Separador de milhares 2 3 2" xfId="115" xr:uid="{00000000-0005-0000-0000-000000020000}"/>
    <cellStyle name="Separador de milhares 2 3 2 2" xfId="657" xr:uid="{03E8117D-1E24-4B27-91B7-9B3B35DDA9BE}"/>
    <cellStyle name="Separador de milhares 3" xfId="116" xr:uid="{00000000-0005-0000-0000-000001020000}"/>
    <cellStyle name="Separador de milhares 3 2" xfId="117" xr:uid="{00000000-0005-0000-0000-000002020000}"/>
    <cellStyle name="Separador de milhares 3 2 2" xfId="659" xr:uid="{2D60EBAE-E25F-4EE0-98AA-F0F455BD173A}"/>
    <cellStyle name="Separador de milhares 3 3" xfId="658" xr:uid="{ED1E0072-5D06-4A2A-A285-19D0937364C8}"/>
    <cellStyle name="Separador de milhares 8" xfId="118" xr:uid="{00000000-0005-0000-0000-000003020000}"/>
    <cellStyle name="Separador de milhares 8 2" xfId="660" xr:uid="{4E09BCE9-B5DA-4E59-8967-D848DB167862}"/>
    <cellStyle name="Separador de milhares 9" xfId="119" xr:uid="{00000000-0005-0000-0000-000004020000}"/>
    <cellStyle name="Separador de milhares 9 2" xfId="661" xr:uid="{6813A12A-24E7-4E81-9116-8B430C9CCFED}"/>
    <cellStyle name="Texto de Aviso 2" xfId="120" xr:uid="{00000000-0005-0000-0000-000005020000}"/>
    <cellStyle name="Texto de Aviso 3" xfId="121" xr:uid="{00000000-0005-0000-0000-000006020000}"/>
    <cellStyle name="Texto Explicativo 2" xfId="122" xr:uid="{00000000-0005-0000-0000-000007020000}"/>
    <cellStyle name="Texto Explicativo 3" xfId="123" xr:uid="{00000000-0005-0000-0000-000008020000}"/>
    <cellStyle name="Título 1 2" xfId="124" xr:uid="{00000000-0005-0000-0000-000009020000}"/>
    <cellStyle name="Título 1 3" xfId="125" xr:uid="{00000000-0005-0000-0000-00000A020000}"/>
    <cellStyle name="Título 2 2" xfId="126" xr:uid="{00000000-0005-0000-0000-00000B020000}"/>
    <cellStyle name="Título 2 3" xfId="127" xr:uid="{00000000-0005-0000-0000-00000C020000}"/>
    <cellStyle name="Título 3 2" xfId="128" xr:uid="{00000000-0005-0000-0000-00000D020000}"/>
    <cellStyle name="Título 3 3" xfId="129" xr:uid="{00000000-0005-0000-0000-00000E020000}"/>
    <cellStyle name="Título 4 2" xfId="130" xr:uid="{00000000-0005-0000-0000-00000F020000}"/>
    <cellStyle name="Título 4 3" xfId="131" xr:uid="{00000000-0005-0000-0000-000010020000}"/>
    <cellStyle name="Título 5" xfId="132" xr:uid="{00000000-0005-0000-0000-000011020000}"/>
    <cellStyle name="Título 6" xfId="133" xr:uid="{00000000-0005-0000-0000-000012020000}"/>
    <cellStyle name="Total 2" xfId="134" xr:uid="{00000000-0005-0000-0000-000013020000}"/>
    <cellStyle name="Total 3" xfId="135" xr:uid="{00000000-0005-0000-0000-000014020000}"/>
    <cellStyle name="Total 3 10" xfId="4771" xr:uid="{3A0455F1-B86A-4C1C-AD41-9EBF77D87BD9}"/>
    <cellStyle name="Total 3 2" xfId="180" xr:uid="{00000000-0005-0000-0000-000015020000}"/>
    <cellStyle name="Total 3 2 10" xfId="337" xr:uid="{00000000-0005-0000-0000-000016020000}"/>
    <cellStyle name="Total 3 2 10 10" xfId="4770" xr:uid="{1F5DAA7F-CE64-4F06-856C-C35EFA03076B}"/>
    <cellStyle name="Total 3 2 10 11" xfId="5733" xr:uid="{8E6F191D-59B6-4350-9DCB-9E4915E2E870}"/>
    <cellStyle name="Total 3 2 10 12" xfId="6089" xr:uid="{F6FEEE59-9772-4C3C-B11B-A58EF83B3113}"/>
    <cellStyle name="Total 3 2 10 13" xfId="1112" xr:uid="{5BF08C03-2A0A-4758-8886-95940AA9BBA8}"/>
    <cellStyle name="Total 3 2 10 2" xfId="1575" xr:uid="{EE620DAB-72FB-4CA0-9F49-44D500BB5334}"/>
    <cellStyle name="Total 3 2 10 3" xfId="2063" xr:uid="{D5FEB23F-E788-4D85-889D-1C1DBE0B433D}"/>
    <cellStyle name="Total 3 2 10 4" xfId="2479" xr:uid="{135DF836-9F56-4142-8273-7FB1FAC47188}"/>
    <cellStyle name="Total 3 2 10 5" xfId="2949" xr:uid="{85C0BE87-28D4-4FE4-B0BA-8E783904D07A}"/>
    <cellStyle name="Total 3 2 10 6" xfId="3303" xr:uid="{FD2EE519-7D31-4C16-A4F1-B582FCB4BB48}"/>
    <cellStyle name="Total 3 2 10 7" xfId="3777" xr:uid="{573ECAA1-2FC3-4056-8BA5-B2FD52937C9B}"/>
    <cellStyle name="Total 3 2 10 8" xfId="4235" xr:uid="{AD9909A6-988E-4080-9751-A8C578C6BAD3}"/>
    <cellStyle name="Total 3 2 10 9" xfId="4610" xr:uid="{24E6DEE3-7938-4AE8-B0D6-D2D2508F5FCE}"/>
    <cellStyle name="Total 3 2 11" xfId="493" xr:uid="{00000000-0005-0000-0000-000017020000}"/>
    <cellStyle name="Total 3 2 11 10" xfId="5420" xr:uid="{FED8463E-054E-4DB0-92BF-B1F9F56E8D46}"/>
    <cellStyle name="Total 3 2 11 11" xfId="5889" xr:uid="{93120D82-65F0-48B2-9AB4-AB845A4266E9}"/>
    <cellStyle name="Total 3 2 11 12" xfId="6245" xr:uid="{49078F3D-D6B5-4829-AF35-D5F3AA6770AA}"/>
    <cellStyle name="Total 3 2 11 13" xfId="1268" xr:uid="{1E5CE0C4-2D2B-4301-B0CF-A536E4CFEB88}"/>
    <cellStyle name="Total 3 2 11 2" xfId="1731" xr:uid="{42FA371C-96C0-49AB-B798-9892B64335E6}"/>
    <cellStyle name="Total 3 2 11 3" xfId="2219" xr:uid="{E434D374-6856-46A0-8E46-2050A4F15F37}"/>
    <cellStyle name="Total 3 2 11 4" xfId="2635" xr:uid="{7F2E4F7D-24E8-4420-A582-F8036A5A036A}"/>
    <cellStyle name="Total 3 2 11 5" xfId="3105" xr:uid="{3345BDC0-62F2-48B1-87F7-4E1E5269DFBC}"/>
    <cellStyle name="Total 3 2 11 6" xfId="3459" xr:uid="{308C70C3-D25A-4B87-B823-166B1496F4C8}"/>
    <cellStyle name="Total 3 2 11 7" xfId="3933" xr:uid="{9E3440C3-5039-480D-9EDC-8CD93E41C3D2}"/>
    <cellStyle name="Total 3 2 11 8" xfId="4391" xr:uid="{F1FF89A8-E3C4-456A-B4A5-70CC543FA767}"/>
    <cellStyle name="Total 3 2 11 9" xfId="4709" xr:uid="{7E741947-57BC-473A-AE43-8018CD7057B2}"/>
    <cellStyle name="Total 3 2 12" xfId="957" xr:uid="{D73D73E0-E483-4D3C-BD37-C0F1B8EF7A02}"/>
    <cellStyle name="Total 3 2 13" xfId="1418" xr:uid="{0BE931A1-A9C9-4594-A5D1-00C02A986484}"/>
    <cellStyle name="Total 3 2 14" xfId="869" xr:uid="{574AD015-DB69-49A9-B672-99915CED260F}"/>
    <cellStyle name="Total 3 2 15" xfId="1958" xr:uid="{AC965FB0-C44A-4F07-9500-AB58CFBCDE0F}"/>
    <cellStyle name="Total 3 2 16" xfId="4078" xr:uid="{0E3A343D-661D-47CC-AFC2-593FF98709B8}"/>
    <cellStyle name="Total 3 2 17" xfId="4968" xr:uid="{89A43B7C-948C-4540-BD5A-296A71462A29}"/>
    <cellStyle name="Total 3 2 18" xfId="5628" xr:uid="{80816799-1CBA-4277-9527-851DC89CB059}"/>
    <cellStyle name="Total 3 2 2" xfId="199" xr:uid="{00000000-0005-0000-0000-000018020000}"/>
    <cellStyle name="Total 3 2 2 10" xfId="4097" xr:uid="{01728701-9193-4D65-8F3C-D0AD881B4AC5}"/>
    <cellStyle name="Total 3 2 2 11" xfId="4534" xr:uid="{C4848828-292B-4A8B-8AAE-1806928DC5BF}"/>
    <cellStyle name="Total 3 2 2 12" xfId="5675" xr:uid="{E109817B-E07F-452C-80B9-A90FF463AF6E}"/>
    <cellStyle name="Total 3 2 2 13" xfId="693" xr:uid="{BBBF0BBB-D47B-45EE-BE26-1D1874611F16}"/>
    <cellStyle name="Total 3 2 2 2" xfId="356" xr:uid="{00000000-0005-0000-0000-000019020000}"/>
    <cellStyle name="Total 3 2 2 2 10" xfId="5283" xr:uid="{03844F79-4C56-4CE5-BCE3-A7E18F480F93}"/>
    <cellStyle name="Total 3 2 2 2 11" xfId="5752" xr:uid="{47CF02E1-3FEA-4480-8526-803F26977431}"/>
    <cellStyle name="Total 3 2 2 2 12" xfId="6108" xr:uid="{110246B3-7C9E-40E9-A837-11042819DB1F}"/>
    <cellStyle name="Total 3 2 2 2 13" xfId="1131" xr:uid="{5BA4E9E1-A670-47FF-8B26-53110266366F}"/>
    <cellStyle name="Total 3 2 2 2 2" xfId="1594" xr:uid="{666BE02A-8AC8-434A-874E-302DA04F9416}"/>
    <cellStyle name="Total 3 2 2 2 3" xfId="2082" xr:uid="{DB8CB532-6043-48E0-85C3-6001D7ADEA41}"/>
    <cellStyle name="Total 3 2 2 2 4" xfId="2498" xr:uid="{42EB6CA8-DCF4-4BBC-8FB8-7579527923FA}"/>
    <cellStyle name="Total 3 2 2 2 5" xfId="2968" xr:uid="{38965516-64E6-4FE4-AD4B-F3B0DD07BD65}"/>
    <cellStyle name="Total 3 2 2 2 6" xfId="3322" xr:uid="{65DF3A92-41D7-4742-AA5F-ABAE99F7FF39}"/>
    <cellStyle name="Total 3 2 2 2 7" xfId="3796" xr:uid="{4DC21114-3407-4AB1-8897-4F0B3CC5578C}"/>
    <cellStyle name="Total 3 2 2 2 8" xfId="4254" xr:uid="{9B22DCB2-D7C3-41C8-B0E1-6C91F2C40F12}"/>
    <cellStyle name="Total 3 2 2 2 9" xfId="4929" xr:uid="{A94C42EB-ACC6-4028-8B88-1FF0B81A26E5}"/>
    <cellStyle name="Total 3 2 2 3" xfId="512" xr:uid="{00000000-0005-0000-0000-00001A020000}"/>
    <cellStyle name="Total 3 2 2 3 10" xfId="5439" xr:uid="{BD5B0216-44C6-45BE-BAAB-DB00AAE11D2E}"/>
    <cellStyle name="Total 3 2 2 3 11" xfId="5908" xr:uid="{C065307A-3B10-4D71-B419-6F9B58183A50}"/>
    <cellStyle name="Total 3 2 2 3 12" xfId="6264" xr:uid="{367A8678-6443-4A94-A488-72A7463F20B9}"/>
    <cellStyle name="Total 3 2 2 3 13" xfId="1287" xr:uid="{D52C9914-1C94-47E3-A959-7AF81EE813E1}"/>
    <cellStyle name="Total 3 2 2 3 2" xfId="1750" xr:uid="{C1BE438A-A0A4-43A5-9E57-E0D922A7C1CD}"/>
    <cellStyle name="Total 3 2 2 3 3" xfId="2238" xr:uid="{F918892C-7872-4D54-ABC9-90B0F2C05703}"/>
    <cellStyle name="Total 3 2 2 3 4" xfId="2654" xr:uid="{D431F4C4-ED7B-4DD6-B91D-0BCCD29E6117}"/>
    <cellStyle name="Total 3 2 2 3 5" xfId="3124" xr:uid="{1A1E5983-8DFE-433B-8D21-768771C67F18}"/>
    <cellStyle name="Total 3 2 2 3 6" xfId="3478" xr:uid="{4C22742F-8CDA-4370-8975-92C4CE8CCF87}"/>
    <cellStyle name="Total 3 2 2 3 7" xfId="3952" xr:uid="{4B138471-C848-45D1-8490-9D29DFB040E3}"/>
    <cellStyle name="Total 3 2 2 3 8" xfId="4410" xr:uid="{ED7F3E2A-49B5-42FD-8CE7-1E2D57A6D853}"/>
    <cellStyle name="Total 3 2 2 3 9" xfId="2843" xr:uid="{307114CB-ECEF-4BE3-9D63-9999A6517B31}"/>
    <cellStyle name="Total 3 2 2 4" xfId="976" xr:uid="{3FAD2923-1D16-499F-9DCF-E84E334D0481}"/>
    <cellStyle name="Total 3 2 2 5" xfId="1437" xr:uid="{3D442F51-E327-4B83-A643-C5402B929D91}"/>
    <cellStyle name="Total 3 2 2 6" xfId="1925" xr:uid="{6C5F52D9-3476-4376-8B9D-EE6A45D0E24C}"/>
    <cellStyle name="Total 3 2 2 7" xfId="862" xr:uid="{190968C7-1B89-41D4-8DAC-F2165A0FE0F6}"/>
    <cellStyle name="Total 3 2 2 8" xfId="2819" xr:uid="{8F6132C6-3CB6-4AD0-AFC5-AC2B45DEB2DD}"/>
    <cellStyle name="Total 3 2 2 9" xfId="3639" xr:uid="{12D4E1D2-155A-480D-9679-E2DA23D8E26A}"/>
    <cellStyle name="Total 3 2 3" xfId="215" xr:uid="{00000000-0005-0000-0000-00001B020000}"/>
    <cellStyle name="Total 3 2 3 10" xfId="4113" xr:uid="{480C220E-0AAF-4161-BD98-3558D787E731}"/>
    <cellStyle name="Total 3 2 3 11" xfId="4718" xr:uid="{88D38A54-BC1B-43E0-94C0-EBC58DF360C8}"/>
    <cellStyle name="Total 3 2 3 12" xfId="5609" xr:uid="{C70C3F57-AC79-4949-AE50-11E550C1D5BC}"/>
    <cellStyle name="Total 3 2 3 13" xfId="709" xr:uid="{EE768A70-7B8A-4CAD-9CE0-25CDBC0655B8}"/>
    <cellStyle name="Total 3 2 3 2" xfId="372" xr:uid="{00000000-0005-0000-0000-00001C020000}"/>
    <cellStyle name="Total 3 2 3 2 10" xfId="5299" xr:uid="{546613FC-172A-49E4-8FB4-CB2467A0646B}"/>
    <cellStyle name="Total 3 2 3 2 11" xfId="5768" xr:uid="{E58CC0CF-E442-4941-AF6C-239F5CDFBE28}"/>
    <cellStyle name="Total 3 2 3 2 12" xfId="6124" xr:uid="{EF578A72-A579-4901-B8DE-BD89C58DE2FE}"/>
    <cellStyle name="Total 3 2 3 2 13" xfId="1147" xr:uid="{ADD9F39D-5E50-4B74-B51C-340F9BDB6A8E}"/>
    <cellStyle name="Total 3 2 3 2 2" xfId="1610" xr:uid="{45ABD105-7800-4985-83A1-E180D2E0B023}"/>
    <cellStyle name="Total 3 2 3 2 3" xfId="2098" xr:uid="{99A4F907-634C-4F1E-9C82-5BB758ACBB5C}"/>
    <cellStyle name="Total 3 2 3 2 4" xfId="2514" xr:uid="{C20855C4-ED25-458A-A340-CC98C9FC2614}"/>
    <cellStyle name="Total 3 2 3 2 5" xfId="2984" xr:uid="{350773F5-CAAB-4095-9EC7-67D9F16D554F}"/>
    <cellStyle name="Total 3 2 3 2 6" xfId="3338" xr:uid="{869B57EE-29E1-4934-B590-7A92600D4D86}"/>
    <cellStyle name="Total 3 2 3 2 7" xfId="3812" xr:uid="{47C757CA-E34B-4DFB-A0BB-23D7BC55FACB}"/>
    <cellStyle name="Total 3 2 3 2 8" xfId="4270" xr:uid="{1213F687-41B6-49DF-B44F-C1793FC7CECC}"/>
    <cellStyle name="Total 3 2 3 2 9" xfId="4727" xr:uid="{25D57646-43CA-436E-A440-1172C432CA5E}"/>
    <cellStyle name="Total 3 2 3 3" xfId="528" xr:uid="{00000000-0005-0000-0000-00001D020000}"/>
    <cellStyle name="Total 3 2 3 3 10" xfId="5455" xr:uid="{13CCBFD2-E93C-4DA8-A773-17A99A3FB15D}"/>
    <cellStyle name="Total 3 2 3 3 11" xfId="5924" xr:uid="{EDA1DD50-A207-4EEC-9228-453E5F485D28}"/>
    <cellStyle name="Total 3 2 3 3 12" xfId="6280" xr:uid="{B8EB2DC5-B057-43E2-929A-7FB7C4D620CD}"/>
    <cellStyle name="Total 3 2 3 3 13" xfId="1303" xr:uid="{7DE22743-39A4-4962-A4F7-050164DD06EF}"/>
    <cellStyle name="Total 3 2 3 3 2" xfId="1766" xr:uid="{DF7D5703-C1E2-4589-A720-CDD8C6A187CC}"/>
    <cellStyle name="Total 3 2 3 3 3" xfId="2254" xr:uid="{C646E217-00FD-460A-94C9-FD382032A764}"/>
    <cellStyle name="Total 3 2 3 3 4" xfId="2670" xr:uid="{4FE3D7F4-D113-4952-8CED-42F35D3BD49F}"/>
    <cellStyle name="Total 3 2 3 3 5" xfId="3140" xr:uid="{DEB82FDB-BC19-45B4-9345-C78EF09CFAC8}"/>
    <cellStyle name="Total 3 2 3 3 6" xfId="3494" xr:uid="{1E125937-7FDC-47B5-BC95-8F0309728967}"/>
    <cellStyle name="Total 3 2 3 3 7" xfId="3968" xr:uid="{7F532A5B-2783-486C-9B37-2D58E70D1991}"/>
    <cellStyle name="Total 3 2 3 3 8" xfId="4426" xr:uid="{3F2B2D8A-7FE6-43F1-8495-75AAC48E8BD5}"/>
    <cellStyle name="Total 3 2 3 3 9" xfId="4884" xr:uid="{9A2099DF-D08F-446C-8F50-22A96EBBE1F6}"/>
    <cellStyle name="Total 3 2 3 4" xfId="992" xr:uid="{36D9B9C7-C7EA-42EA-A3B8-A9161D417B97}"/>
    <cellStyle name="Total 3 2 3 5" xfId="1453" xr:uid="{982B8C54-3FAF-49EC-B378-443DE00D39BC}"/>
    <cellStyle name="Total 3 2 3 6" xfId="1941" xr:uid="{FB4B9DE6-7763-4812-B9AB-2716F11735A1}"/>
    <cellStyle name="Total 3 2 3 7" xfId="846" xr:uid="{99830BC0-52E1-47EB-A563-4700E3422483}"/>
    <cellStyle name="Total 3 2 3 8" xfId="1884" xr:uid="{F4629837-2EB6-401A-9F21-985B67476C48}"/>
    <cellStyle name="Total 3 2 3 9" xfId="3655" xr:uid="{85F855CC-7815-4405-82AE-07CA19599F5F}"/>
    <cellStyle name="Total 3 2 4" xfId="231" xr:uid="{00000000-0005-0000-0000-00001E020000}"/>
    <cellStyle name="Total 3 2 4 10" xfId="4129" xr:uid="{A6CE90D4-13CA-49D1-B020-D42F5DEDEC3C}"/>
    <cellStyle name="Total 3 2 4 11" xfId="5022" xr:uid="{C9928163-EFD4-4D47-BF76-016276EFA185}"/>
    <cellStyle name="Total 3 2 4 12" xfId="5688" xr:uid="{5B3C9EBC-58E2-4DE5-A642-58B2730E1D43}"/>
    <cellStyle name="Total 3 2 4 13" xfId="725" xr:uid="{1E40BBDB-DACB-44B0-B6A2-2D9ABBB9DB56}"/>
    <cellStyle name="Total 3 2 4 2" xfId="388" xr:uid="{00000000-0005-0000-0000-00001F020000}"/>
    <cellStyle name="Total 3 2 4 2 10" xfId="5315" xr:uid="{53B7DB12-B5E0-4EB2-AEF3-B31B3FE08B4A}"/>
    <cellStyle name="Total 3 2 4 2 11" xfId="5784" xr:uid="{8AD80512-0A06-4948-A689-D11D88482ED7}"/>
    <cellStyle name="Total 3 2 4 2 12" xfId="6140" xr:uid="{B98A6DB6-9789-4121-9177-72F23057253D}"/>
    <cellStyle name="Total 3 2 4 2 13" xfId="1163" xr:uid="{36D5749D-9EA5-4D85-8A09-E1B16AB78D34}"/>
    <cellStyle name="Total 3 2 4 2 2" xfId="1626" xr:uid="{0F92978B-A3B1-41C9-BCB4-2DAA74022C42}"/>
    <cellStyle name="Total 3 2 4 2 3" xfId="2114" xr:uid="{0276B0C5-F07C-41DA-B427-71EBD62F0B23}"/>
    <cellStyle name="Total 3 2 4 2 4" xfId="2530" xr:uid="{C2165273-F59A-445C-8331-9DAC6F123241}"/>
    <cellStyle name="Total 3 2 4 2 5" xfId="3000" xr:uid="{A49217B4-35C3-4EDA-B405-2FF0C3AEB7E3}"/>
    <cellStyle name="Total 3 2 4 2 6" xfId="3354" xr:uid="{CFDEA139-867A-4787-963B-BB48B306BE22}"/>
    <cellStyle name="Total 3 2 4 2 7" xfId="3828" xr:uid="{2B3A89B0-6F44-40FB-9D1D-830A4FCF5802}"/>
    <cellStyle name="Total 3 2 4 2 8" xfId="4286" xr:uid="{C37DB8F2-E143-45AA-9744-5006BDFCE4EC}"/>
    <cellStyle name="Total 3 2 4 2 9" xfId="2877" xr:uid="{355BC792-E91C-4730-9071-3121E27C618D}"/>
    <cellStyle name="Total 3 2 4 3" xfId="544" xr:uid="{00000000-0005-0000-0000-000020020000}"/>
    <cellStyle name="Total 3 2 4 3 10" xfId="5471" xr:uid="{E4AC1353-BFBB-4677-8809-C47CAE287F94}"/>
    <cellStyle name="Total 3 2 4 3 11" xfId="5940" xr:uid="{E7D0BC5D-9106-4556-9CFF-FD901702E2DF}"/>
    <cellStyle name="Total 3 2 4 3 12" xfId="6296" xr:uid="{A806B868-9084-49D4-AB0C-6F18BC86E176}"/>
    <cellStyle name="Total 3 2 4 3 13" xfId="1319" xr:uid="{EE2E54FA-CAB5-469B-BDC5-94922C5E58E4}"/>
    <cellStyle name="Total 3 2 4 3 2" xfId="1782" xr:uid="{651CF21A-398C-439F-86E8-AE00B7E5C3EC}"/>
    <cellStyle name="Total 3 2 4 3 3" xfId="2270" xr:uid="{89A56C13-2393-440A-BEA3-0613E69C69B4}"/>
    <cellStyle name="Total 3 2 4 3 4" xfId="2686" xr:uid="{7626D769-08AB-4181-BB94-1A37FAB21C74}"/>
    <cellStyle name="Total 3 2 4 3 5" xfId="3156" xr:uid="{6DC2A9C1-1AB8-4744-B407-57ED7014BA5A}"/>
    <cellStyle name="Total 3 2 4 3 6" xfId="3510" xr:uid="{80BEDC0D-021D-4C12-9270-DF81565B9567}"/>
    <cellStyle name="Total 3 2 4 3 7" xfId="3984" xr:uid="{97C6AD80-8B7F-468B-8534-79E6A0FDBFE0}"/>
    <cellStyle name="Total 3 2 4 3 8" xfId="4442" xr:uid="{F38DF71B-BC24-40D1-852C-1C6E3618E5C2}"/>
    <cellStyle name="Total 3 2 4 3 9" xfId="4676" xr:uid="{749FB9CA-55AB-439C-8740-E1116722F464}"/>
    <cellStyle name="Total 3 2 4 4" xfId="1008" xr:uid="{40DB5F84-3482-4B1B-90C3-D9C97A63C801}"/>
    <cellStyle name="Total 3 2 4 5" xfId="1469" xr:uid="{1441D2E2-56DD-4672-973C-3ED8F55AD9A4}"/>
    <cellStyle name="Total 3 2 4 6" xfId="1957" xr:uid="{21CA5759-3166-47EE-9927-05EE80216AAD}"/>
    <cellStyle name="Total 3 2 4 7" xfId="2373" xr:uid="{C7A06339-94AC-422B-A40F-698C0F29C365}"/>
    <cellStyle name="Total 3 2 4 8" xfId="2817" xr:uid="{D65E1B58-6FBA-46AE-A393-648D090C0928}"/>
    <cellStyle name="Total 3 2 4 9" xfId="3671" xr:uid="{E0B99007-4DC3-4E06-BFE6-A19AB0688423}"/>
    <cellStyle name="Total 3 2 5" xfId="247" xr:uid="{00000000-0005-0000-0000-000021020000}"/>
    <cellStyle name="Total 3 2 5 10" xfId="4145" xr:uid="{BE89AC96-5ED4-458B-822A-E7314B1C5025}"/>
    <cellStyle name="Total 3 2 5 11" xfId="3615" xr:uid="{B42F7268-FF76-4D6D-8597-DD7B48681321}"/>
    <cellStyle name="Total 3 2 5 12" xfId="5593" xr:uid="{6826E183-6EA4-4C24-A824-66809264D4EA}"/>
    <cellStyle name="Total 3 2 5 13" xfId="741" xr:uid="{33E4A55A-FCDB-4B80-9279-EA65E2952F09}"/>
    <cellStyle name="Total 3 2 5 2" xfId="404" xr:uid="{00000000-0005-0000-0000-000022020000}"/>
    <cellStyle name="Total 3 2 5 2 10" xfId="5331" xr:uid="{DD7AC445-E3D3-4171-9CB2-04B596BE9CE6}"/>
    <cellStyle name="Total 3 2 5 2 11" xfId="5800" xr:uid="{E26898E7-7000-406B-86FF-F92066EE051E}"/>
    <cellStyle name="Total 3 2 5 2 12" xfId="6156" xr:uid="{E92F4881-093B-4A4F-8E36-45ECD246DC8D}"/>
    <cellStyle name="Total 3 2 5 2 13" xfId="1179" xr:uid="{708D87B9-9C3A-4C16-96CA-E9D77DDCB887}"/>
    <cellStyle name="Total 3 2 5 2 2" xfId="1642" xr:uid="{AE285464-124B-4820-B061-42A37196A25D}"/>
    <cellStyle name="Total 3 2 5 2 3" xfId="2130" xr:uid="{CFB5B0C1-7325-487D-B4D4-9D135A6137FB}"/>
    <cellStyle name="Total 3 2 5 2 4" xfId="2546" xr:uid="{234D7669-342A-44FD-99B1-BC5B2E69A3A0}"/>
    <cellStyle name="Total 3 2 5 2 5" xfId="3016" xr:uid="{EC9A10FC-E68C-44FF-A691-C75DE77562AA}"/>
    <cellStyle name="Total 3 2 5 2 6" xfId="3370" xr:uid="{0DA96C41-0319-4B84-AC0D-2F64D1F608B4}"/>
    <cellStyle name="Total 3 2 5 2 7" xfId="3844" xr:uid="{51AB4959-E17E-497A-9812-D8870AD86F54}"/>
    <cellStyle name="Total 3 2 5 2 8" xfId="4302" xr:uid="{256C84C3-200F-4B84-BD9C-342D63192812}"/>
    <cellStyle name="Total 3 2 5 2 9" xfId="2881" xr:uid="{91A576AE-1575-43D9-BC9C-F9A40EC5924E}"/>
    <cellStyle name="Total 3 2 5 3" xfId="560" xr:uid="{00000000-0005-0000-0000-000023020000}"/>
    <cellStyle name="Total 3 2 5 3 10" xfId="5487" xr:uid="{9FEBF43E-8A5B-48CB-8781-828802320F89}"/>
    <cellStyle name="Total 3 2 5 3 11" xfId="5956" xr:uid="{41884CCE-530B-452F-9F11-8D3766E28D58}"/>
    <cellStyle name="Total 3 2 5 3 12" xfId="6312" xr:uid="{7473CC9B-B895-4C12-82F2-762D9194D13E}"/>
    <cellStyle name="Total 3 2 5 3 13" xfId="1335" xr:uid="{EFFCE0D3-5A19-4D73-9687-34F965003ABC}"/>
    <cellStyle name="Total 3 2 5 3 2" xfId="1798" xr:uid="{DA265935-8EC9-441E-862C-9FC18EBA65E2}"/>
    <cellStyle name="Total 3 2 5 3 3" xfId="2286" xr:uid="{3CE6DEA4-8E41-43A1-B778-465633A83128}"/>
    <cellStyle name="Total 3 2 5 3 4" xfId="2702" xr:uid="{8DC6D7D6-0000-4A0F-BF96-F1C44EC5E86E}"/>
    <cellStyle name="Total 3 2 5 3 5" xfId="3172" xr:uid="{82A21F4C-F1DC-450C-87E1-C54858D83BCC}"/>
    <cellStyle name="Total 3 2 5 3 6" xfId="3526" xr:uid="{088D6B38-04E7-47A2-9A5F-E6A266CCC4FF}"/>
    <cellStyle name="Total 3 2 5 3 7" xfId="4000" xr:uid="{EEC5E72C-3A04-4595-83A8-9E7EFC4A65DD}"/>
    <cellStyle name="Total 3 2 5 3 8" xfId="4458" xr:uid="{6B97EBA6-C118-406B-B669-C04FB652BAB2}"/>
    <cellStyle name="Total 3 2 5 3 9" xfId="4612" xr:uid="{1CD94150-1E3F-48FA-949E-B3C00DB0F0A6}"/>
    <cellStyle name="Total 3 2 5 4" xfId="1024" xr:uid="{A8F85ABD-F1D7-405E-BA2D-AA065572E753}"/>
    <cellStyle name="Total 3 2 5 5" xfId="1485" xr:uid="{BC4E74C8-247F-4323-BEE3-41B9FBD64B7E}"/>
    <cellStyle name="Total 3 2 5 6" xfId="1973" xr:uid="{45C3588B-4BA5-4008-B9A3-C3235CE289B5}"/>
    <cellStyle name="Total 3 2 5 7" xfId="2389" xr:uid="{F335BF9D-A4C3-4C7A-B1F9-583B2188B3C3}"/>
    <cellStyle name="Total 3 2 5 8" xfId="930" xr:uid="{0E7A5BCF-984B-4CDA-9BB2-4122AAD341F5}"/>
    <cellStyle name="Total 3 2 5 9" xfId="3687" xr:uid="{90E7BDA5-44C9-4A40-9308-F8ADEE37698E}"/>
    <cellStyle name="Total 3 2 6" xfId="263" xr:uid="{00000000-0005-0000-0000-000024020000}"/>
    <cellStyle name="Total 3 2 6 10" xfId="4161" xr:uid="{88B5410A-4E82-4C1E-8EB4-306B89093DE7}"/>
    <cellStyle name="Total 3 2 6 11" xfId="4621" xr:uid="{6222D8A9-9631-4046-A01C-97B52764DF1B}"/>
    <cellStyle name="Total 3 2 6 12" xfId="5577" xr:uid="{1747FE0B-0ACD-4160-A1AC-A20F26A69A3E}"/>
    <cellStyle name="Total 3 2 6 13" xfId="757" xr:uid="{849B2E6E-9EF3-4F15-90B0-3B91916BB0BA}"/>
    <cellStyle name="Total 3 2 6 2" xfId="420" xr:uid="{00000000-0005-0000-0000-000025020000}"/>
    <cellStyle name="Total 3 2 6 2 10" xfId="5347" xr:uid="{68E1D6E6-A2AF-4024-AECA-685016438EDA}"/>
    <cellStyle name="Total 3 2 6 2 11" xfId="5816" xr:uid="{5D4F2816-D63D-489B-9420-EF11B506EB16}"/>
    <cellStyle name="Total 3 2 6 2 12" xfId="6172" xr:uid="{CBE8A6DC-02F1-469A-99FC-818A59A8DF0D}"/>
    <cellStyle name="Total 3 2 6 2 13" xfId="1195" xr:uid="{E3E6CF4C-26A5-4867-A9CB-56A50E985CCB}"/>
    <cellStyle name="Total 3 2 6 2 2" xfId="1658" xr:uid="{3D51A6F9-E4D7-4145-9143-E4AC06F6D979}"/>
    <cellStyle name="Total 3 2 6 2 3" xfId="2146" xr:uid="{1C76EAAF-4B3D-4611-BBE5-AE85232C9CBA}"/>
    <cellStyle name="Total 3 2 6 2 4" xfId="2562" xr:uid="{2B822C4E-091A-443B-BF9D-73DBEBD0AD22}"/>
    <cellStyle name="Total 3 2 6 2 5" xfId="3032" xr:uid="{603C1C9E-210A-4117-BB32-3635BCD69170}"/>
    <cellStyle name="Total 3 2 6 2 6" xfId="3386" xr:uid="{16D4EAA6-0DB6-4219-B169-3621AD382F13}"/>
    <cellStyle name="Total 3 2 6 2 7" xfId="3860" xr:uid="{AAC7C644-E31C-47CF-B245-39038A93FBE1}"/>
    <cellStyle name="Total 3 2 6 2 8" xfId="4318" xr:uid="{92988AA6-23F9-4904-9FD7-3C3F22088AA5}"/>
    <cellStyle name="Total 3 2 6 2 9" xfId="2834" xr:uid="{9770F7EE-20E7-4E04-89BF-026802DF792E}"/>
    <cellStyle name="Total 3 2 6 3" xfId="576" xr:uid="{00000000-0005-0000-0000-000026020000}"/>
    <cellStyle name="Total 3 2 6 3 10" xfId="5503" xr:uid="{E34BCD8B-13E9-4725-9618-BAE805B4ECB1}"/>
    <cellStyle name="Total 3 2 6 3 11" xfId="5972" xr:uid="{22603B42-A55A-4E3B-A437-B47D912DE599}"/>
    <cellStyle name="Total 3 2 6 3 12" xfId="6328" xr:uid="{23D8B151-AC5A-4D92-963F-ED722DCFDF20}"/>
    <cellStyle name="Total 3 2 6 3 13" xfId="1351" xr:uid="{690ED990-BB89-4F08-BA1E-85EC6B55C48E}"/>
    <cellStyle name="Total 3 2 6 3 2" xfId="1814" xr:uid="{2D01216B-BFFB-4C0F-9A5C-D15960884B03}"/>
    <cellStyle name="Total 3 2 6 3 3" xfId="2302" xr:uid="{45C32F29-7CE6-41B4-A8E6-0B17143CD234}"/>
    <cellStyle name="Total 3 2 6 3 4" xfId="2718" xr:uid="{DCA682A7-C59A-4E7C-8D62-069CA5F3B721}"/>
    <cellStyle name="Total 3 2 6 3 5" xfId="3188" xr:uid="{5D58A07F-1CF0-4D84-B44B-4AFF3EA9D137}"/>
    <cellStyle name="Total 3 2 6 3 6" xfId="3542" xr:uid="{E4965568-E70E-4472-84FD-74A5F2583A1E}"/>
    <cellStyle name="Total 3 2 6 3 7" xfId="4016" xr:uid="{BE8ADFE9-0821-4AEE-867A-1A464B08B7BA}"/>
    <cellStyle name="Total 3 2 6 3 8" xfId="4474" xr:uid="{960D0FF6-7268-4FC6-AFDC-F8BE8E9CB24F}"/>
    <cellStyle name="Total 3 2 6 3 9" xfId="1999" xr:uid="{85824EBE-0656-44E4-A7B5-B3DEA212C647}"/>
    <cellStyle name="Total 3 2 6 4" xfId="1040" xr:uid="{DCD08AF2-6F1E-437C-AF7C-7CC6D8EC1D1C}"/>
    <cellStyle name="Total 3 2 6 5" xfId="1501" xr:uid="{5193DABA-8FC7-4D0D-AD7A-7350A66DD2CD}"/>
    <cellStyle name="Total 3 2 6 6" xfId="1989" xr:uid="{A8AFD494-9DD3-4F7B-BD1F-5E179B1E5DC5}"/>
    <cellStyle name="Total 3 2 6 7" xfId="2405" xr:uid="{1F5ADFDF-27BD-45DB-B338-ACEC0D5A707E}"/>
    <cellStyle name="Total 3 2 6 8" xfId="1890" xr:uid="{A5BBC4BD-BA16-4115-8A6B-A69F51FD3556}"/>
    <cellStyle name="Total 3 2 6 9" xfId="3703" xr:uid="{190280F4-EF65-4D2D-BCD6-419698A7DAAC}"/>
    <cellStyle name="Total 3 2 7" xfId="279" xr:uid="{00000000-0005-0000-0000-000027020000}"/>
    <cellStyle name="Total 3 2 7 10" xfId="4177" xr:uid="{5F665AC9-1CBA-4D10-BCFF-F9D31EDC7E8C}"/>
    <cellStyle name="Total 3 2 7 11" xfId="3608" xr:uid="{BF11B42D-C528-45C2-B88E-E75F9E436B7B}"/>
    <cellStyle name="Total 3 2 7 12" xfId="6032" xr:uid="{F676AFBF-B7B5-4CFD-BD18-6443D0DFE44B}"/>
    <cellStyle name="Total 3 2 7 13" xfId="773" xr:uid="{EE055984-7EAE-47EF-AA37-82BF6182C1E9}"/>
    <cellStyle name="Total 3 2 7 2" xfId="436" xr:uid="{00000000-0005-0000-0000-000028020000}"/>
    <cellStyle name="Total 3 2 7 2 10" xfId="5363" xr:uid="{23DBAC9F-629E-4C10-8155-E7AD12E7C035}"/>
    <cellStyle name="Total 3 2 7 2 11" xfId="5832" xr:uid="{6A28C4DA-E6A8-48CE-9AC1-22E4D710D5AF}"/>
    <cellStyle name="Total 3 2 7 2 12" xfId="6188" xr:uid="{B3B821B2-F264-433C-B425-90F93A2F6415}"/>
    <cellStyle name="Total 3 2 7 2 13" xfId="1211" xr:uid="{52182499-1708-4C40-9304-281F076A3CAD}"/>
    <cellStyle name="Total 3 2 7 2 2" xfId="1674" xr:uid="{AC9A312F-9D03-4673-BCEB-C7F5710DE1CF}"/>
    <cellStyle name="Total 3 2 7 2 3" xfId="2162" xr:uid="{A71384C8-F277-4415-ABDC-9592CF1292BC}"/>
    <cellStyle name="Total 3 2 7 2 4" xfId="2578" xr:uid="{03569EDA-5ADC-4CCD-9F5B-6EC854DD8E5B}"/>
    <cellStyle name="Total 3 2 7 2 5" xfId="3048" xr:uid="{7BBDDEA3-EFDC-43B7-94EC-8935817CFE6F}"/>
    <cellStyle name="Total 3 2 7 2 6" xfId="3402" xr:uid="{AF8BD824-177D-40F4-A6F6-E0E20AA946BF}"/>
    <cellStyle name="Total 3 2 7 2 7" xfId="3876" xr:uid="{70861E5B-3665-488E-8D51-895AE63F6FBB}"/>
    <cellStyle name="Total 3 2 7 2 8" xfId="4334" xr:uid="{38539ED2-B20D-4723-A800-7FAC35718691}"/>
    <cellStyle name="Total 3 2 7 2 9" xfId="3604" xr:uid="{F1A1BB20-D0D2-4089-8EA3-FC22487434E9}"/>
    <cellStyle name="Total 3 2 7 3" xfId="592" xr:uid="{00000000-0005-0000-0000-000029020000}"/>
    <cellStyle name="Total 3 2 7 3 10" xfId="5519" xr:uid="{638EDD08-FC58-46AE-9176-404B8427AF61}"/>
    <cellStyle name="Total 3 2 7 3 11" xfId="5988" xr:uid="{D166C0EC-507A-40A8-ACF5-B332D4A0C011}"/>
    <cellStyle name="Total 3 2 7 3 12" xfId="6344" xr:uid="{58897E1F-607B-4C91-980B-7B2108EB9613}"/>
    <cellStyle name="Total 3 2 7 3 13" xfId="1367" xr:uid="{891592AA-2BCB-4ED8-A670-7FEF7D475B1E}"/>
    <cellStyle name="Total 3 2 7 3 2" xfId="1830" xr:uid="{6790F6CA-1B25-435D-A15A-64D0B90D9DE5}"/>
    <cellStyle name="Total 3 2 7 3 3" xfId="2318" xr:uid="{F1523A7D-DFF0-4901-9277-F64D87BD6354}"/>
    <cellStyle name="Total 3 2 7 3 4" xfId="2734" xr:uid="{47DE572B-F7EF-41E8-8689-916BB71547EE}"/>
    <cellStyle name="Total 3 2 7 3 5" xfId="3204" xr:uid="{B11A5E6A-3079-4C02-B381-3B4DA490E378}"/>
    <cellStyle name="Total 3 2 7 3 6" xfId="3558" xr:uid="{9C18D4F9-E1CA-43C1-AC6D-E82AD1F1C601}"/>
    <cellStyle name="Total 3 2 7 3 7" xfId="4032" xr:uid="{1E09942E-FBDB-4C20-BEEE-BE681FCFBFF3}"/>
    <cellStyle name="Total 3 2 7 3 8" xfId="4490" xr:uid="{E5D10D9F-A38C-4301-AFD5-BC2E0F8554DE}"/>
    <cellStyle name="Total 3 2 7 3 9" xfId="2879" xr:uid="{7A895DC8-5909-4585-828F-A9BF9487D665}"/>
    <cellStyle name="Total 3 2 7 4" xfId="1056" xr:uid="{CF466211-054E-44C7-82D0-8AE2B2ACC7C5}"/>
    <cellStyle name="Total 3 2 7 5" xfId="1517" xr:uid="{11B59609-0159-4690-8860-9F1D9D5D1785}"/>
    <cellStyle name="Total 3 2 7 6" xfId="2005" xr:uid="{44CC45D5-07D6-4E4A-9A2A-38FC0CC8521E}"/>
    <cellStyle name="Total 3 2 7 7" xfId="2421" xr:uid="{C33BAF89-F2C3-4971-A7B2-30FB4CE1942E}"/>
    <cellStyle name="Total 3 2 7 8" xfId="927" xr:uid="{60B706A0-36A9-4CA1-8E24-157AB699BA94}"/>
    <cellStyle name="Total 3 2 7 9" xfId="3719" xr:uid="{22A8EB3D-88A3-4923-95E4-20E29B3A1607}"/>
    <cellStyle name="Total 3 2 8" xfId="295" xr:uid="{00000000-0005-0000-0000-00002A020000}"/>
    <cellStyle name="Total 3 2 8 10" xfId="3735" xr:uid="{9833C37C-3794-4740-A7B6-9C765F06135E}"/>
    <cellStyle name="Total 3 2 8 11" xfId="4193" xr:uid="{49150931-CD59-425A-8410-20A9AE00CE95}"/>
    <cellStyle name="Total 3 2 8 12" xfId="4967" xr:uid="{7F921BAA-11BE-4F91-981F-E0D07034876D}"/>
    <cellStyle name="Total 3 2 8 13" xfId="6048" xr:uid="{7FA92EAA-DAD9-4790-AC34-8C5F175C6659}"/>
    <cellStyle name="Total 3 2 8 14" xfId="789" xr:uid="{78D6E5AC-D470-42B4-A8C2-F6EDADD8A57F}"/>
    <cellStyle name="Total 3 2 8 2" xfId="452" xr:uid="{00000000-0005-0000-0000-00002B020000}"/>
    <cellStyle name="Total 3 2 8 2 10" xfId="5379" xr:uid="{7197D505-BE74-4405-9F55-3E33B9729C19}"/>
    <cellStyle name="Total 3 2 8 2 11" xfId="5848" xr:uid="{6C239069-1B58-40FE-84F9-07C5566FB09D}"/>
    <cellStyle name="Total 3 2 8 2 12" xfId="6204" xr:uid="{42B60BBB-281B-42A5-9600-3AD57A6A7F55}"/>
    <cellStyle name="Total 3 2 8 2 13" xfId="1227" xr:uid="{3D11D6A8-E567-4F10-8AFC-F9C275817094}"/>
    <cellStyle name="Total 3 2 8 2 2" xfId="1690" xr:uid="{7BE07FD7-49FF-4210-BCA0-DD319A2A805E}"/>
    <cellStyle name="Total 3 2 8 2 3" xfId="2178" xr:uid="{1053E361-7F85-42E0-9CEB-C8C0665A1C27}"/>
    <cellStyle name="Total 3 2 8 2 4" xfId="2594" xr:uid="{5283B850-5492-4C2E-8A83-8A67ED054976}"/>
    <cellStyle name="Total 3 2 8 2 5" xfId="3064" xr:uid="{CFA97869-2882-4E8A-BA1E-6BDCC42F5F44}"/>
    <cellStyle name="Total 3 2 8 2 6" xfId="3418" xr:uid="{77255613-BC16-4D6F-B9AB-88010F04E74D}"/>
    <cellStyle name="Total 3 2 8 2 7" xfId="3892" xr:uid="{B7F383D6-DE18-4E32-AD26-682645F76727}"/>
    <cellStyle name="Total 3 2 8 2 8" xfId="4350" xr:uid="{E3F56713-E44A-46B9-BE82-82DF1B9588E8}"/>
    <cellStyle name="Total 3 2 8 2 9" xfId="4626" xr:uid="{04CDD2C7-80AF-42EA-AF28-BDA5177E14BF}"/>
    <cellStyle name="Total 3 2 8 3" xfId="608" xr:uid="{00000000-0005-0000-0000-00002C020000}"/>
    <cellStyle name="Total 3 2 8 3 10" xfId="5535" xr:uid="{105138CE-ABF5-4B04-A7B6-C76ED183BE4D}"/>
    <cellStyle name="Total 3 2 8 3 11" xfId="6004" xr:uid="{A2FBC5B3-C597-4499-912E-E8AFB4AA5D82}"/>
    <cellStyle name="Total 3 2 8 3 12" xfId="6360" xr:uid="{0BE2D6D2-E659-406A-B1DD-C5B233552D99}"/>
    <cellStyle name="Total 3 2 8 3 13" xfId="1383" xr:uid="{4B717783-4BB4-4485-80E9-B1249DD54D69}"/>
    <cellStyle name="Total 3 2 8 3 2" xfId="1846" xr:uid="{4A7B4A51-E802-4AF0-BA05-64FFB44F469C}"/>
    <cellStyle name="Total 3 2 8 3 3" xfId="2334" xr:uid="{35DD2F65-D6CE-4850-B625-48F7F90C0BA4}"/>
    <cellStyle name="Total 3 2 8 3 4" xfId="2750" xr:uid="{35F52701-0A9C-4B3A-95D8-8EEB49BAC93B}"/>
    <cellStyle name="Total 3 2 8 3 5" xfId="3220" xr:uid="{3A53B235-8769-46B7-ABC5-0BAD9322521D}"/>
    <cellStyle name="Total 3 2 8 3 6" xfId="3574" xr:uid="{3D8BE6E3-316A-4316-9487-FA7D3EB6F123}"/>
    <cellStyle name="Total 3 2 8 3 7" xfId="4048" xr:uid="{990E72E6-29F4-4850-B6FD-1B1B4FC14298}"/>
    <cellStyle name="Total 3 2 8 3 8" xfId="4506" xr:uid="{375EBCB6-E055-430D-83CC-290D7C5D1AF1}"/>
    <cellStyle name="Total 3 2 8 3 9" xfId="2857" xr:uid="{5CEA9A8B-CDF5-496A-86C9-B24F1C4F83FB}"/>
    <cellStyle name="Total 3 2 8 4" xfId="1071" xr:uid="{D92EE506-E6F3-4425-9B90-8A6D05405FEA}"/>
    <cellStyle name="Total 3 2 8 5" xfId="1533" xr:uid="{669EAB49-D718-431C-9E8C-FC71F45706FA}"/>
    <cellStyle name="Total 3 2 8 6" xfId="2021" xr:uid="{6BDF6524-9FB8-455B-AC3D-8E04ACA0FC51}"/>
    <cellStyle name="Total 3 2 8 7" xfId="2437" xr:uid="{DBD82C32-A3C5-4F12-BE0A-98D1050F154D}"/>
    <cellStyle name="Total 3 2 8 8" xfId="2907" xr:uid="{2BC153AD-98F1-44B9-B154-AEB18B745D39}"/>
    <cellStyle name="Total 3 2 8 9" xfId="3261" xr:uid="{747BB633-AF3B-40C9-AFB5-4A8AD4BA4816}"/>
    <cellStyle name="Total 3 2 9" xfId="320" xr:uid="{00000000-0005-0000-0000-00002D020000}"/>
    <cellStyle name="Total 3 2 9 10" xfId="3760" xr:uid="{8126E065-A171-4877-8DC3-7B2AF9929C6E}"/>
    <cellStyle name="Total 3 2 9 11" xfId="4218" xr:uid="{5225ECF7-398E-4E08-9443-2BF970C6B911}"/>
    <cellStyle name="Total 3 2 9 12" xfId="2840" xr:uid="{6B30F8F9-C3DB-4163-8C4B-3EDBB83540E6}"/>
    <cellStyle name="Total 3 2 9 13" xfId="5717" xr:uid="{87DC6C4B-47CA-4DCE-B037-9E0FC0DF5649}"/>
    <cellStyle name="Total 3 2 9 14" xfId="6073" xr:uid="{08C63CA6-31FB-4482-8A3F-65E6B84AEC3E}"/>
    <cellStyle name="Total 3 2 9 15" xfId="814" xr:uid="{B698AC76-E0E4-4081-8F33-E1B1E8D982C4}"/>
    <cellStyle name="Total 3 2 9 2" xfId="477" xr:uid="{00000000-0005-0000-0000-00002E020000}"/>
    <cellStyle name="Total 3 2 9 2 10" xfId="5404" xr:uid="{D30F5A17-D213-42FF-9E55-4D07DCE7195F}"/>
    <cellStyle name="Total 3 2 9 2 11" xfId="5873" xr:uid="{D94BCD8F-5896-474C-8614-C5ED9645BF8C}"/>
    <cellStyle name="Total 3 2 9 2 12" xfId="6229" xr:uid="{AA33B173-9453-4AB0-A239-C1ADF1BA8024}"/>
    <cellStyle name="Total 3 2 9 2 13" xfId="1252" xr:uid="{B6FEFE2F-24B9-4DEB-827E-A66AE48AC34E}"/>
    <cellStyle name="Total 3 2 9 2 2" xfId="1715" xr:uid="{95B5CF5C-26F6-40B5-B9DD-08663A9B4377}"/>
    <cellStyle name="Total 3 2 9 2 3" xfId="2203" xr:uid="{53E21905-7D87-4318-B4AF-2B826D2C2F50}"/>
    <cellStyle name="Total 3 2 9 2 4" xfId="2619" xr:uid="{A87051E6-A986-413C-A7FC-A7F6005BD6BB}"/>
    <cellStyle name="Total 3 2 9 2 5" xfId="3089" xr:uid="{DE5E4AB5-9AAD-41E4-ABF5-3F6842C39E7E}"/>
    <cellStyle name="Total 3 2 9 2 6" xfId="3443" xr:uid="{644A080E-5309-4700-B1DE-7E1D92273F49}"/>
    <cellStyle name="Total 3 2 9 2 7" xfId="3917" xr:uid="{A8755F16-5AC0-4673-92D3-D4A6DAC91CF9}"/>
    <cellStyle name="Total 3 2 9 2 8" xfId="4375" xr:uid="{896DDD08-831B-4AB9-A5D0-1CC4C31E7EF5}"/>
    <cellStyle name="Total 3 2 9 2 9" xfId="4915" xr:uid="{49EA0DFB-C625-4706-9C9C-D151F5DDC769}"/>
    <cellStyle name="Total 3 2 9 3" xfId="633" xr:uid="{00000000-0005-0000-0000-00002F020000}"/>
    <cellStyle name="Total 3 2 9 3 10" xfId="5560" xr:uid="{648B0B3D-A847-4B7A-82F0-7324DF735B45}"/>
    <cellStyle name="Total 3 2 9 3 11" xfId="6029" xr:uid="{BDF0C906-EFE8-4DD7-B500-CAAE3FAAD14F}"/>
    <cellStyle name="Total 3 2 9 3 12" xfId="6385" xr:uid="{2D8663F0-BD43-44CA-B431-159A9E2A73CF}"/>
    <cellStyle name="Total 3 2 9 3 13" xfId="1408" xr:uid="{F2A74289-0E31-4F0F-82EB-BF4CCC8B9E88}"/>
    <cellStyle name="Total 3 2 9 3 2" xfId="1871" xr:uid="{E8D29315-5F2E-432F-BDE5-3A2549390377}"/>
    <cellStyle name="Total 3 2 9 3 3" xfId="2359" xr:uid="{DCA02EFD-2CB9-4577-891E-CF250B1F2991}"/>
    <cellStyle name="Total 3 2 9 3 4" xfId="2775" xr:uid="{16053D7D-A709-47E2-8225-89026736CE89}"/>
    <cellStyle name="Total 3 2 9 3 5" xfId="3245" xr:uid="{B17A58CD-2933-4A5F-A0BB-F1931DF95BD5}"/>
    <cellStyle name="Total 3 2 9 3 6" xfId="3599" xr:uid="{51F05E2F-DA83-4A9C-8134-8906AA3F2F74}"/>
    <cellStyle name="Total 3 2 9 3 7" xfId="4073" xr:uid="{771F291B-6859-46F2-84B1-4F2F59794AF4}"/>
    <cellStyle name="Total 3 2 9 3 8" xfId="4531" xr:uid="{5F5BF2A3-BA38-4BFE-8311-0E8ED8981044}"/>
    <cellStyle name="Total 3 2 9 3 9" xfId="4960" xr:uid="{7D8CDC9E-992C-4F38-BDE1-CF78E38E34D7}"/>
    <cellStyle name="Total 3 2 9 4" xfId="1096" xr:uid="{2EB7A46E-FCD4-4870-A7D9-321DA8DEDFB5}"/>
    <cellStyle name="Total 3 2 9 5" xfId="1558" xr:uid="{E3AAC38B-74F8-42C1-A890-A9815784B402}"/>
    <cellStyle name="Total 3 2 9 6" xfId="2046" xr:uid="{6C4D93C7-ACE9-4A7A-97C3-3FFD35AB018A}"/>
    <cellStyle name="Total 3 2 9 7" xfId="2462" xr:uid="{756B2E47-1466-4576-A3B1-126C34C459AB}"/>
    <cellStyle name="Total 3 2 9 8" xfId="2932" xr:uid="{CFE64C39-48F7-447D-88A8-75F3557FA119}"/>
    <cellStyle name="Total 3 2 9 9" xfId="3286" xr:uid="{DC71312D-6058-4130-B7E9-3970FE4A85D2}"/>
    <cellStyle name="Total 3 3" xfId="166" xr:uid="{00000000-0005-0000-0000-000030020000}"/>
    <cellStyle name="Total 3 3 10" xfId="323" xr:uid="{00000000-0005-0000-0000-000031020000}"/>
    <cellStyle name="Total 3 3 10 10" xfId="4856" xr:uid="{0B890183-E10B-409F-A7B9-5C66721663DC}"/>
    <cellStyle name="Total 3 3 10 11" xfId="5719" xr:uid="{3D31F7F9-D8E1-4F7D-97AC-8A7F3544CB1A}"/>
    <cellStyle name="Total 3 3 10 12" xfId="6075" xr:uid="{01ED27BA-252E-4F0F-810F-64EB250BD599}"/>
    <cellStyle name="Total 3 3 10 13" xfId="1098" xr:uid="{87096C69-7DC5-4703-A969-E4BF4AD62A65}"/>
    <cellStyle name="Total 3 3 10 2" xfId="1561" xr:uid="{EAE2F6FE-4A3E-45BB-B738-FAA81F5552A2}"/>
    <cellStyle name="Total 3 3 10 3" xfId="2049" xr:uid="{8A4C02B4-BC4C-4F36-AE7D-F3DE2267A46A}"/>
    <cellStyle name="Total 3 3 10 4" xfId="2465" xr:uid="{94A407DB-1161-496C-B317-E37F73DB2AF9}"/>
    <cellStyle name="Total 3 3 10 5" xfId="2935" xr:uid="{9189AA51-753A-4A90-ABF4-80CB5069B9CF}"/>
    <cellStyle name="Total 3 3 10 6" xfId="3289" xr:uid="{3A00BB27-B34E-4E31-A7D6-84AA746FF3FD}"/>
    <cellStyle name="Total 3 3 10 7" xfId="3763" xr:uid="{F9711DAF-2967-49BE-A35B-8C62BC8C6229}"/>
    <cellStyle name="Total 3 3 10 8" xfId="4221" xr:uid="{D6B57A3B-D0B4-453F-BC99-8A231DA15D3C}"/>
    <cellStyle name="Total 3 3 10 9" xfId="4807" xr:uid="{26070EB2-7723-422D-8BA5-913956BEE6A0}"/>
    <cellStyle name="Total 3 3 11" xfId="479" xr:uid="{00000000-0005-0000-0000-000032020000}"/>
    <cellStyle name="Total 3 3 11 10" xfId="5406" xr:uid="{F9540F45-70FA-492D-8B5A-347CA8DEC808}"/>
    <cellStyle name="Total 3 3 11 11" xfId="5875" xr:uid="{A3342BF7-1C71-4C3F-BB1D-9CDF774C0834}"/>
    <cellStyle name="Total 3 3 11 12" xfId="6231" xr:uid="{C1312344-FDCD-4C87-BD02-CA356EF9B513}"/>
    <cellStyle name="Total 3 3 11 13" xfId="1254" xr:uid="{593E8C76-B235-44C0-B874-002742FD8920}"/>
    <cellStyle name="Total 3 3 11 2" xfId="1717" xr:uid="{5133925A-BADE-4E5C-900A-54C74666480A}"/>
    <cellStyle name="Total 3 3 11 3" xfId="2205" xr:uid="{BA096DB2-B1A2-47E6-9441-29DC5B4CF17E}"/>
    <cellStyle name="Total 3 3 11 4" xfId="2621" xr:uid="{ACEC2D28-D3F3-4CED-B311-03BBE3E1A4E3}"/>
    <cellStyle name="Total 3 3 11 5" xfId="3091" xr:uid="{E9CF2493-D997-4AF8-AFD3-EE043EE4FBF3}"/>
    <cellStyle name="Total 3 3 11 6" xfId="3445" xr:uid="{295AF2F9-803C-4B38-AC09-1D4F23C78882}"/>
    <cellStyle name="Total 3 3 11 7" xfId="3919" xr:uid="{3AF138E8-D0ED-45C2-BD1F-BD9CAE01F211}"/>
    <cellStyle name="Total 3 3 11 8" xfId="4377" xr:uid="{52260AA6-ABBB-4EB7-91CD-4CF8CA344763}"/>
    <cellStyle name="Total 3 3 11 9" xfId="4641" xr:uid="{D5433EAD-9F35-4CD4-9A8D-715B22B28179}"/>
    <cellStyle name="Total 3 3 12" xfId="945" xr:uid="{E4180743-4CBD-4EF8-9396-5122FF747BB6}"/>
    <cellStyle name="Total 3 3 13" xfId="824" xr:uid="{C0D16B0E-7689-4549-8B19-37FE800ECEBE}"/>
    <cellStyle name="Total 3 3 14" xfId="875" xr:uid="{24EB2D4C-C031-49E0-A72C-0502C234F992}"/>
    <cellStyle name="Total 3 3 15" xfId="955" xr:uid="{1C765DEC-00D0-4970-9B46-91F8EB32F275}"/>
    <cellStyle name="Total 3 3 16" xfId="2792" xr:uid="{2DCBABDA-DF70-43ED-8884-4733CB0170C5}"/>
    <cellStyle name="Total 3 3 17" xfId="5011" xr:uid="{F244D688-F9A4-4F74-B6AD-C41E7A1C3ACF}"/>
    <cellStyle name="Total 3 3 18" xfId="5641" xr:uid="{EEBC8968-0387-4ED6-AD94-BED9CAF7D0F3}"/>
    <cellStyle name="Total 3 3 2" xfId="185" xr:uid="{00000000-0005-0000-0000-000033020000}"/>
    <cellStyle name="Total 3 3 2 10" xfId="4083" xr:uid="{24583572-7415-46FA-9A2A-904F3B235192}"/>
    <cellStyle name="Total 3 3 2 11" xfId="4882" xr:uid="{054B11C9-00EB-48BB-A6F5-5DFB88EE2757}"/>
    <cellStyle name="Total 3 3 2 12" xfId="5623" xr:uid="{3A80E049-4371-4112-88D4-2BC174411852}"/>
    <cellStyle name="Total 3 3 2 13" xfId="679" xr:uid="{C19CE408-A334-4845-A1D4-983566AEADA5}"/>
    <cellStyle name="Total 3 3 2 2" xfId="342" xr:uid="{00000000-0005-0000-0000-000034020000}"/>
    <cellStyle name="Total 3 3 2 2 10" xfId="4752" xr:uid="{251B9F10-E336-4C61-8531-94C0723F1B85}"/>
    <cellStyle name="Total 3 3 2 2 11" xfId="5738" xr:uid="{36B3779B-CA18-4FF6-9E82-025DA1886BB5}"/>
    <cellStyle name="Total 3 3 2 2 12" xfId="6094" xr:uid="{AD63B006-21D6-45B2-8B42-58520F6A579B}"/>
    <cellStyle name="Total 3 3 2 2 13" xfId="1117" xr:uid="{5E63CBEE-AA41-47DF-A349-9A3BAD0915D1}"/>
    <cellStyle name="Total 3 3 2 2 2" xfId="1580" xr:uid="{70A47670-0CED-4BB7-8CC9-2A0C56A090CB}"/>
    <cellStyle name="Total 3 3 2 2 3" xfId="2068" xr:uid="{0758BA41-2DC8-4137-814E-E3E4AD6E5E97}"/>
    <cellStyle name="Total 3 3 2 2 4" xfId="2484" xr:uid="{71F1CAAA-2D17-4ABB-8D10-03C7491F81B3}"/>
    <cellStyle name="Total 3 3 2 2 5" xfId="2954" xr:uid="{0C2BA2A9-2A70-488E-B62C-6F697CD53D32}"/>
    <cellStyle name="Total 3 3 2 2 6" xfId="3308" xr:uid="{01E66E7B-CC07-43EE-B430-13E842ADB24A}"/>
    <cellStyle name="Total 3 3 2 2 7" xfId="3782" xr:uid="{0C97FE5F-4E15-412A-84D5-28D410AAE246}"/>
    <cellStyle name="Total 3 3 2 2 8" xfId="4240" xr:uid="{4A39D5B6-D303-4BF1-9854-66858F9F4206}"/>
    <cellStyle name="Total 3 3 2 2 9" xfId="4721" xr:uid="{5A6249F6-2E5E-4530-AB16-7C193FB21B04}"/>
    <cellStyle name="Total 3 3 2 3" xfId="498" xr:uid="{00000000-0005-0000-0000-000035020000}"/>
    <cellStyle name="Total 3 3 2 3 10" xfId="5425" xr:uid="{B8AC17E4-7794-4FB4-9144-BA87D92E1F55}"/>
    <cellStyle name="Total 3 3 2 3 11" xfId="5894" xr:uid="{2093CF8B-C122-462E-93E7-CF732AE9B3F0}"/>
    <cellStyle name="Total 3 3 2 3 12" xfId="6250" xr:uid="{FA121F28-D087-4051-95D0-320783A13E85}"/>
    <cellStyle name="Total 3 3 2 3 13" xfId="1273" xr:uid="{9DCEBD61-DFB3-439C-919D-67BA3D2CD151}"/>
    <cellStyle name="Total 3 3 2 3 2" xfId="1736" xr:uid="{8E76F599-7DA3-424F-9789-09C0DE5D361B}"/>
    <cellStyle name="Total 3 3 2 3 3" xfId="2224" xr:uid="{71AE68A0-729D-4714-85C4-383D6CEF4FB7}"/>
    <cellStyle name="Total 3 3 2 3 4" xfId="2640" xr:uid="{37C0EB0E-3C6E-44B5-889C-19CEFEC6F7EF}"/>
    <cellStyle name="Total 3 3 2 3 5" xfId="3110" xr:uid="{D62A245A-BD0A-4F69-A23E-58962A9DACC1}"/>
    <cellStyle name="Total 3 3 2 3 6" xfId="3464" xr:uid="{F38E3707-5015-44D4-8858-4B57D27CF758}"/>
    <cellStyle name="Total 3 3 2 3 7" xfId="3938" xr:uid="{F7B7D3CC-1416-4DBD-A04F-A9EF435244AC}"/>
    <cellStyle name="Total 3 3 2 3 8" xfId="4396" xr:uid="{B15F2CFE-AFDA-4B5F-9802-F023A2A45007}"/>
    <cellStyle name="Total 3 3 2 3 9" xfId="4814" xr:uid="{5A3361A8-14FB-4789-897A-94323DDB6404}"/>
    <cellStyle name="Total 3 3 2 4" xfId="962" xr:uid="{AFFE659F-270B-4C97-8A00-2D4A085CE1C3}"/>
    <cellStyle name="Total 3 3 2 5" xfId="1423" xr:uid="{45E9CED1-CD33-415D-A517-FDBF8A624F1B}"/>
    <cellStyle name="Total 3 3 2 6" xfId="1911" xr:uid="{78905624-7DAE-4126-8C8D-8949E593BC16}"/>
    <cellStyle name="Total 3 3 2 7" xfId="935" xr:uid="{3BF179A6-371C-4DA6-99ED-7353B94B4069}"/>
    <cellStyle name="Total 3 3 2 8" xfId="1995" xr:uid="{A196C560-77D5-4489-90D3-6D129581B3E7}"/>
    <cellStyle name="Total 3 3 2 9" xfId="3625" xr:uid="{7F1D884E-46D6-4290-B274-9C8636FE62E2}"/>
    <cellStyle name="Total 3 3 3" xfId="201" xr:uid="{00000000-0005-0000-0000-000036020000}"/>
    <cellStyle name="Total 3 3 3 10" xfId="4099" xr:uid="{FE9DA3CD-6D0A-44AC-9017-CF1C4AB5556F}"/>
    <cellStyle name="Total 3 3 3 11" xfId="4593" xr:uid="{DC4142FE-875D-4BD2-821D-7367A186A856}"/>
    <cellStyle name="Total 3 3 3 12" xfId="5661" xr:uid="{8EA5CDDB-D6DB-4FFC-A4CB-951BD3BE06D2}"/>
    <cellStyle name="Total 3 3 3 13" xfId="695" xr:uid="{C3971FFA-F70E-4EB9-9F3B-2F6723235262}"/>
    <cellStyle name="Total 3 3 3 2" xfId="358" xr:uid="{00000000-0005-0000-0000-000037020000}"/>
    <cellStyle name="Total 3 3 3 2 10" xfId="5285" xr:uid="{4ED3EF05-8A9D-4971-8681-114CC9785647}"/>
    <cellStyle name="Total 3 3 3 2 11" xfId="5754" xr:uid="{10122C8C-CB50-4FCB-9912-F10C43B8A89E}"/>
    <cellStyle name="Total 3 3 3 2 12" xfId="6110" xr:uid="{BF005D2B-307F-4541-9A18-191E38B922E3}"/>
    <cellStyle name="Total 3 3 3 2 13" xfId="1133" xr:uid="{468300B0-B551-486A-BC6C-2438B77CD798}"/>
    <cellStyle name="Total 3 3 3 2 2" xfId="1596" xr:uid="{34BB962D-22FE-43CB-8D71-5810EB3C6EA8}"/>
    <cellStyle name="Total 3 3 3 2 3" xfId="2084" xr:uid="{AE79642F-9705-4C97-B88A-183599D8B33B}"/>
    <cellStyle name="Total 3 3 3 2 4" xfId="2500" xr:uid="{19DC348C-02CC-41A7-ADB5-196A57CB8B82}"/>
    <cellStyle name="Total 3 3 3 2 5" xfId="2970" xr:uid="{F3AC6388-38A1-497B-81D0-381F30582199}"/>
    <cellStyle name="Total 3 3 3 2 6" xfId="3324" xr:uid="{1AE121D0-20DC-4B9F-9F85-C94EAFA818FD}"/>
    <cellStyle name="Total 3 3 3 2 7" xfId="3798" xr:uid="{E1390CB7-A69C-41E4-A196-BD7A2C1B280C}"/>
    <cellStyle name="Total 3 3 3 2 8" xfId="4256" xr:uid="{88B70C16-627D-4ACE-95BD-AC26FAD49017}"/>
    <cellStyle name="Total 3 3 3 2 9" xfId="4656" xr:uid="{0D7E9689-E328-4378-99C6-84EC753A6AE8}"/>
    <cellStyle name="Total 3 3 3 3" xfId="514" xr:uid="{00000000-0005-0000-0000-000038020000}"/>
    <cellStyle name="Total 3 3 3 3 10" xfId="5441" xr:uid="{8BF962EB-E8BC-463A-AD36-D692D18AED79}"/>
    <cellStyle name="Total 3 3 3 3 11" xfId="5910" xr:uid="{154C2217-7590-446F-9A68-C2088576747F}"/>
    <cellStyle name="Total 3 3 3 3 12" xfId="6266" xr:uid="{9F8F442C-C3EE-45FD-800B-2496856BD5D3}"/>
    <cellStyle name="Total 3 3 3 3 13" xfId="1289" xr:uid="{B16A3723-7B2B-4DDA-950E-80050E297B7F}"/>
    <cellStyle name="Total 3 3 3 3 2" xfId="1752" xr:uid="{3D7FBB66-D8C8-4C7F-8223-35C9B0309E4E}"/>
    <cellStyle name="Total 3 3 3 3 3" xfId="2240" xr:uid="{8C026579-7D4A-4559-A713-C199E3E20A2A}"/>
    <cellStyle name="Total 3 3 3 3 4" xfId="2656" xr:uid="{8DC12ECF-0483-4622-88E4-D874FDF58D04}"/>
    <cellStyle name="Total 3 3 3 3 5" xfId="3126" xr:uid="{F3AD3C78-9112-4A82-AB7D-A6BBFAA713B0}"/>
    <cellStyle name="Total 3 3 3 3 6" xfId="3480" xr:uid="{A4D5F0DB-AA40-49D9-8434-3009FD952534}"/>
    <cellStyle name="Total 3 3 3 3 7" xfId="3954" xr:uid="{EB44F892-51F4-45A3-832A-9A87D01C6714}"/>
    <cellStyle name="Total 3 3 3 3 8" xfId="4412" xr:uid="{2BEB6F5A-79BC-47D0-98BA-6CB0C2E78333}"/>
    <cellStyle name="Total 3 3 3 3 9" xfId="2812" xr:uid="{F6C30BEE-8253-4E02-81AA-2F3FC387BA59}"/>
    <cellStyle name="Total 3 3 3 4" xfId="978" xr:uid="{E828CDD1-93E9-4639-8AB7-B45CBF313152}"/>
    <cellStyle name="Total 3 3 3 5" xfId="1439" xr:uid="{FBA5751C-A498-4CCF-8C29-1C55FFF3439D}"/>
    <cellStyle name="Total 3 3 3 6" xfId="1927" xr:uid="{B2153588-4CC9-45E3-B85D-AF837871ED97}"/>
    <cellStyle name="Total 3 3 3 7" xfId="1062" xr:uid="{1626A9BA-92B4-4E60-BB05-7D014BAE4029}"/>
    <cellStyle name="Total 3 3 3 8" xfId="2786" xr:uid="{3E33E23B-2142-49B3-8BBA-0D8B6B839B41}"/>
    <cellStyle name="Total 3 3 3 9" xfId="3641" xr:uid="{AF223F76-882F-4E5D-AB5F-AEAF619B02B4}"/>
    <cellStyle name="Total 3 3 4" xfId="217" xr:uid="{00000000-0005-0000-0000-000039020000}"/>
    <cellStyle name="Total 3 3 4 10" xfId="4115" xr:uid="{522D6BE1-7E40-47AC-905B-5E54E04ADF01}"/>
    <cellStyle name="Total 3 3 4 11" xfId="917" xr:uid="{AED7B129-D829-41F3-BD3B-9BAF3BEE2B2F}"/>
    <cellStyle name="Total 3 3 4 12" xfId="5607" xr:uid="{954D12D2-8A3B-409E-A8DF-62376BE79E2F}"/>
    <cellStyle name="Total 3 3 4 13" xfId="711" xr:uid="{4DD972B4-5665-4E05-BEED-63C2F5289F13}"/>
    <cellStyle name="Total 3 3 4 2" xfId="374" xr:uid="{00000000-0005-0000-0000-00003A020000}"/>
    <cellStyle name="Total 3 3 4 2 10" xfId="5301" xr:uid="{D432C0B3-ED59-417D-94D5-738101B8F56D}"/>
    <cellStyle name="Total 3 3 4 2 11" xfId="5770" xr:uid="{1BC0EF51-5600-44D1-8434-CB7DAD24B72A}"/>
    <cellStyle name="Total 3 3 4 2 12" xfId="6126" xr:uid="{E3785772-F342-4014-9DCA-876863BA8893}"/>
    <cellStyle name="Total 3 3 4 2 13" xfId="1149" xr:uid="{05EEFE7F-5B46-4F1D-8FB2-B14725435F01}"/>
    <cellStyle name="Total 3 3 4 2 2" xfId="1612" xr:uid="{C1747DA2-F9F9-4B76-B7A0-9D6E55B13F67}"/>
    <cellStyle name="Total 3 3 4 2 3" xfId="2100" xr:uid="{EDCECAAD-3671-452B-A8E0-6A1029713541}"/>
    <cellStyle name="Total 3 3 4 2 4" xfId="2516" xr:uid="{ECBC7231-858D-4C9A-9144-D5779C7D09F1}"/>
    <cellStyle name="Total 3 3 4 2 5" xfId="2986" xr:uid="{3A51DF0E-4B10-4018-B253-426C8AFD492B}"/>
    <cellStyle name="Total 3 3 4 2 6" xfId="3340" xr:uid="{93CAC1DB-4AA8-4173-A674-0B8C2DBBB0DD}"/>
    <cellStyle name="Total 3 3 4 2 7" xfId="3814" xr:uid="{E56A9D07-9C34-430C-B59D-DDB65CC35295}"/>
    <cellStyle name="Total 3 3 4 2 8" xfId="4272" xr:uid="{CF13AB15-B346-4537-89EB-51C29D858DB2}"/>
    <cellStyle name="Total 3 3 4 2 9" xfId="4850" xr:uid="{064F0969-ED9F-4CB9-8F98-ABCE3FA9CBBD}"/>
    <cellStyle name="Total 3 3 4 3" xfId="530" xr:uid="{00000000-0005-0000-0000-00003B020000}"/>
    <cellStyle name="Total 3 3 4 3 10" xfId="5457" xr:uid="{169734DB-1DCD-4685-A8BE-2E1CD30C647C}"/>
    <cellStyle name="Total 3 3 4 3 11" xfId="5926" xr:uid="{5B72F930-C07A-442D-AA21-BBDA4993EA44}"/>
    <cellStyle name="Total 3 3 4 3 12" xfId="6282" xr:uid="{2521633F-5945-43F1-BAB8-1E33A0CA0C86}"/>
    <cellStyle name="Total 3 3 4 3 13" xfId="1305" xr:uid="{291AF62E-007B-47CD-9666-14CD84AA928C}"/>
    <cellStyle name="Total 3 3 4 3 2" xfId="1768" xr:uid="{331F49A6-0EB6-4A05-AEFB-52E760BC121E}"/>
    <cellStyle name="Total 3 3 4 3 3" xfId="2256" xr:uid="{526595B2-FB59-4CC1-80B4-812FFA6656BD}"/>
    <cellStyle name="Total 3 3 4 3 4" xfId="2672" xr:uid="{BD79F24B-F66E-4AEC-B534-1EA9B689E036}"/>
    <cellStyle name="Total 3 3 4 3 5" xfId="3142" xr:uid="{D8FE80AE-F5F3-406A-A010-BBDFDFA86979}"/>
    <cellStyle name="Total 3 3 4 3 6" xfId="3496" xr:uid="{9DB27445-14FF-4F94-9774-BC054F967511}"/>
    <cellStyle name="Total 3 3 4 3 7" xfId="3970" xr:uid="{35EC4A07-FB91-430F-94F2-19A5A6187B34}"/>
    <cellStyle name="Total 3 3 4 3 8" xfId="4428" xr:uid="{9EEC6597-F4E1-4C7B-A5A9-8FF953759CD9}"/>
    <cellStyle name="Total 3 3 4 3 9" xfId="4609" xr:uid="{C4421795-B09E-4FC5-ACFA-088A909465CB}"/>
    <cellStyle name="Total 3 3 4 4" xfId="994" xr:uid="{287500BF-BEB0-4D9A-ACE2-A140A8BCA62D}"/>
    <cellStyle name="Total 3 3 4 5" xfId="1455" xr:uid="{12A069A1-8595-4BAC-B44E-BBF59B3FC90B}"/>
    <cellStyle name="Total 3 3 4 6" xfId="1943" xr:uid="{FC9F9535-5F9B-43E3-ADFB-9E32F8F5AD2A}"/>
    <cellStyle name="Total 3 3 4 7" xfId="844" xr:uid="{A278D3F3-A11A-4897-B4B5-7233B5CD02D8}"/>
    <cellStyle name="Total 3 3 4 8" xfId="943" xr:uid="{D1A4289D-DEFE-41BE-B60E-49D46AA43DC7}"/>
    <cellStyle name="Total 3 3 4 9" xfId="3657" xr:uid="{274BE5F8-950D-45BD-991E-C805F7E5DA51}"/>
    <cellStyle name="Total 3 3 5" xfId="233" xr:uid="{00000000-0005-0000-0000-00003C020000}"/>
    <cellStyle name="Total 3 3 5 10" xfId="4131" xr:uid="{2E5E6D25-2318-40BE-AE06-0139B0E52787}"/>
    <cellStyle name="Total 3 3 5 11" xfId="4689" xr:uid="{AEA70880-AB6D-4C35-8D7A-7F4F864B34DA}"/>
    <cellStyle name="Total 3 3 5 12" xfId="5674" xr:uid="{8C93D022-04B5-4F37-9403-498F2277637B}"/>
    <cellStyle name="Total 3 3 5 13" xfId="727" xr:uid="{03CCC4AF-A9F3-465A-98A1-C7A0C1C15CF7}"/>
    <cellStyle name="Total 3 3 5 2" xfId="390" xr:uid="{00000000-0005-0000-0000-00003D020000}"/>
    <cellStyle name="Total 3 3 5 2 10" xfId="5317" xr:uid="{DD84C417-BB04-4069-B3EE-0A5F8909F512}"/>
    <cellStyle name="Total 3 3 5 2 11" xfId="5786" xr:uid="{B637F866-1523-4734-A025-B311AB475FB4}"/>
    <cellStyle name="Total 3 3 5 2 12" xfId="6142" xr:uid="{E6C755D7-925C-465F-B086-4CA7E52377F3}"/>
    <cellStyle name="Total 3 3 5 2 13" xfId="1165" xr:uid="{F26B60C2-3202-429A-9EB5-4D6141C5FE73}"/>
    <cellStyle name="Total 3 3 5 2 2" xfId="1628" xr:uid="{F99E4D71-12E9-4891-97C1-7A91D413EC75}"/>
    <cellStyle name="Total 3 3 5 2 3" xfId="2116" xr:uid="{D155DC59-0E2F-4453-B928-F5C138F10C0C}"/>
    <cellStyle name="Total 3 3 5 2 4" xfId="2532" xr:uid="{0C85ED66-0C54-4C4F-8E1E-87EB617C6575}"/>
    <cellStyle name="Total 3 3 5 2 5" xfId="3002" xr:uid="{CA841DF9-8707-4B54-BE29-3FD00D7AF54A}"/>
    <cellStyle name="Total 3 3 5 2 6" xfId="3356" xr:uid="{48B08516-A4B5-4FD6-A9A3-EF2DA5F2230C}"/>
    <cellStyle name="Total 3 3 5 2 7" xfId="3830" xr:uid="{EFC51B82-C92C-45A6-B4B2-7A2275BB45A8}"/>
    <cellStyle name="Total 3 3 5 2 8" xfId="4288" xr:uid="{B3897672-9694-4853-A5ED-973D4F7EBF86}"/>
    <cellStyle name="Total 3 3 5 2 9" xfId="3620" xr:uid="{5CEC0479-8ACB-4F3A-9EA5-0936E8E84CB6}"/>
    <cellStyle name="Total 3 3 5 3" xfId="546" xr:uid="{00000000-0005-0000-0000-00003E020000}"/>
    <cellStyle name="Total 3 3 5 3 10" xfId="5473" xr:uid="{AEAB8654-2C36-42AC-92F9-9115414D9B27}"/>
    <cellStyle name="Total 3 3 5 3 11" xfId="5942" xr:uid="{DAFD4E25-84F0-4E75-80B0-B69709084033}"/>
    <cellStyle name="Total 3 3 5 3 12" xfId="6298" xr:uid="{EC1F4279-0E9E-49DF-9F58-43401D2CCABF}"/>
    <cellStyle name="Total 3 3 5 3 13" xfId="1321" xr:uid="{9372AD2D-BEFC-4266-95E7-37AACFCEF15C}"/>
    <cellStyle name="Total 3 3 5 3 2" xfId="1784" xr:uid="{17E09A53-3F0F-4B69-9916-574642B5716E}"/>
    <cellStyle name="Total 3 3 5 3 3" xfId="2272" xr:uid="{B1E289F1-58B9-4604-A90B-7A5DBD2F2EA9}"/>
    <cellStyle name="Total 3 3 5 3 4" xfId="2688" xr:uid="{BBF2F932-8E38-46B6-BCC0-CA65B81899EC}"/>
    <cellStyle name="Total 3 3 5 3 5" xfId="3158" xr:uid="{6AA5DBB1-57F3-4162-9494-00A88475891F}"/>
    <cellStyle name="Total 3 3 5 3 6" xfId="3512" xr:uid="{6C3F90F8-6B6C-49EA-837A-4B09D8CFBDCE}"/>
    <cellStyle name="Total 3 3 5 3 7" xfId="3986" xr:uid="{C690577E-AE08-46B1-A8C1-E11DB1B6E34E}"/>
    <cellStyle name="Total 3 3 5 3 8" xfId="4444" xr:uid="{D483A520-7150-48DC-BAC8-6AC538DCDB13}"/>
    <cellStyle name="Total 3 3 5 3 9" xfId="4798" xr:uid="{046E4969-92A8-4CE5-ABB8-50954CFF619A}"/>
    <cellStyle name="Total 3 3 5 4" xfId="1010" xr:uid="{66300A1D-0EE0-40EC-BCD6-8EC292ED4CA0}"/>
    <cellStyle name="Total 3 3 5 5" xfId="1471" xr:uid="{6799889B-FA1E-4DBD-95FB-461132143D3A}"/>
    <cellStyle name="Total 3 3 5 6" xfId="1959" xr:uid="{66F523C0-06D5-4B02-971A-19E46A4DFB16}"/>
    <cellStyle name="Total 3 3 5 7" xfId="2375" xr:uid="{D29AAFFB-4E64-40B5-A116-128DC5972AA3}"/>
    <cellStyle name="Total 3 3 5 8" xfId="2784" xr:uid="{E8CD8BD5-C7F5-4054-9DE3-9B38155F74E1}"/>
    <cellStyle name="Total 3 3 5 9" xfId="3673" xr:uid="{000B538B-BE98-47D6-BAB2-D79DAAA9B7C0}"/>
    <cellStyle name="Total 3 3 6" xfId="249" xr:uid="{00000000-0005-0000-0000-00003F020000}"/>
    <cellStyle name="Total 3 3 6 10" xfId="4147" xr:uid="{B673EE96-B226-4BA4-896A-9F42C84A680D}"/>
    <cellStyle name="Total 3 3 6 11" xfId="4698" xr:uid="{83D2198B-389E-4FC9-81CA-3D6D6234705E}"/>
    <cellStyle name="Total 3 3 6 12" xfId="5591" xr:uid="{EAB8A715-43B1-49DE-AB9B-E645DDC5207D}"/>
    <cellStyle name="Total 3 3 6 13" xfId="743" xr:uid="{E3FE366E-273A-4DA7-B3BE-085E07FB9E4A}"/>
    <cellStyle name="Total 3 3 6 2" xfId="406" xr:uid="{00000000-0005-0000-0000-000040020000}"/>
    <cellStyle name="Total 3 3 6 2 10" xfId="5333" xr:uid="{6FF48D3A-F904-4DA7-9375-79C91EC67AC9}"/>
    <cellStyle name="Total 3 3 6 2 11" xfId="5802" xr:uid="{BFD2105B-4AD1-4474-ACA6-744937F1398D}"/>
    <cellStyle name="Total 3 3 6 2 12" xfId="6158" xr:uid="{6310A9D0-5E18-40BC-997D-5F6A8DA3E308}"/>
    <cellStyle name="Total 3 3 6 2 13" xfId="1181" xr:uid="{EE193304-F477-46DA-9FA1-ECFE470AC271}"/>
    <cellStyle name="Total 3 3 6 2 2" xfId="1644" xr:uid="{29FAC9FF-4952-4A8C-A5DD-AB4B079A037C}"/>
    <cellStyle name="Total 3 3 6 2 3" xfId="2132" xr:uid="{894522D2-7BA7-40F1-A168-60EE4304A976}"/>
    <cellStyle name="Total 3 3 6 2 4" xfId="2548" xr:uid="{697646AF-0DD9-4F16-8CCF-53BBD3BC93BA}"/>
    <cellStyle name="Total 3 3 6 2 5" xfId="3018" xr:uid="{3AF3FC2F-C3D3-4042-861D-62DC31349092}"/>
    <cellStyle name="Total 3 3 6 2 6" xfId="3372" xr:uid="{FCD41A12-B20D-4254-A696-2AB5EAD193F9}"/>
    <cellStyle name="Total 3 3 6 2 7" xfId="3846" xr:uid="{EBDC6AD4-3C40-4DD9-AAE4-1739E1472B4C}"/>
    <cellStyle name="Total 3 3 6 2 8" xfId="4304" xr:uid="{DB6F9449-50E0-4100-AB67-A6BF086E26D0}"/>
    <cellStyle name="Total 3 3 6 2 9" xfId="2872" xr:uid="{7F39E1FF-C2F6-46DC-8655-F32944FA2C42}"/>
    <cellStyle name="Total 3 3 6 3" xfId="562" xr:uid="{00000000-0005-0000-0000-000041020000}"/>
    <cellStyle name="Total 3 3 6 3 10" xfId="5489" xr:uid="{19614CCD-3679-431A-B43A-5CDB674400EC}"/>
    <cellStyle name="Total 3 3 6 3 11" xfId="5958" xr:uid="{7B528ADE-74CA-4F03-9FD8-ABF7747488A2}"/>
    <cellStyle name="Total 3 3 6 3 12" xfId="6314" xr:uid="{1DEEFF9A-6466-4E5B-84B3-87638F4C8534}"/>
    <cellStyle name="Total 3 3 6 3 13" xfId="1337" xr:uid="{FDBBC9D3-A2E4-406F-BD9F-3534E967269F}"/>
    <cellStyle name="Total 3 3 6 3 2" xfId="1800" xr:uid="{5E8FDFAE-3ECD-4A6C-9B23-543DBE4D92F6}"/>
    <cellStyle name="Total 3 3 6 3 3" xfId="2288" xr:uid="{87AA7393-D129-4F03-A509-50923E87EBF0}"/>
    <cellStyle name="Total 3 3 6 3 4" xfId="2704" xr:uid="{A01B7291-3498-4920-9843-D73B8FA45045}"/>
    <cellStyle name="Total 3 3 6 3 5" xfId="3174" xr:uid="{DD22758F-4F9A-4807-9F7C-A027D376F72B}"/>
    <cellStyle name="Total 3 3 6 3 6" xfId="3528" xr:uid="{77A45586-5A59-4915-BBB4-25666AE8726D}"/>
    <cellStyle name="Total 3 3 6 3 7" xfId="4002" xr:uid="{39C0FF68-2F17-4A86-AC2C-604979CFACD4}"/>
    <cellStyle name="Total 3 3 6 3 8" xfId="4460" xr:uid="{B8F1FB50-0566-461C-AF1D-B9E51C8807D1}"/>
    <cellStyle name="Total 3 3 6 3 9" xfId="4735" xr:uid="{AAB7D062-B264-4767-A85B-0676FD53E11C}"/>
    <cellStyle name="Total 3 3 6 4" xfId="1026" xr:uid="{1BB8CB79-DA7A-4BD2-8B12-A347F6D7C5C6}"/>
    <cellStyle name="Total 3 3 6 5" xfId="1487" xr:uid="{6BDE345C-F921-4BA2-AB9F-CB28BBFE63A4}"/>
    <cellStyle name="Total 3 3 6 6" xfId="1975" xr:uid="{A3934377-B8D6-4A12-B1E2-26D16EE0AC7D}"/>
    <cellStyle name="Total 3 3 6 7" xfId="2391" xr:uid="{ED36049C-A118-4ACE-91BA-EDD6F817D05A}"/>
    <cellStyle name="Total 3 3 6 8" xfId="938" xr:uid="{91394C22-815D-4F84-858F-0AD8317C8602}"/>
    <cellStyle name="Total 3 3 6 9" xfId="3689" xr:uid="{07EA2D2D-0E03-4DE6-AD1F-98061C249C2A}"/>
    <cellStyle name="Total 3 3 7" xfId="265" xr:uid="{00000000-0005-0000-0000-000042020000}"/>
    <cellStyle name="Total 3 3 7 10" xfId="4163" xr:uid="{2BC455D9-EC1A-4AB6-B2E6-7B5828C27B95}"/>
    <cellStyle name="Total 3 3 7 11" xfId="5001" xr:uid="{D6A062DE-CFF8-4423-83BF-7E1EDDC920FA}"/>
    <cellStyle name="Total 3 3 7 12" xfId="5575" xr:uid="{F6ACE36F-957F-4BA9-B53B-8B84849DB7E7}"/>
    <cellStyle name="Total 3 3 7 13" xfId="759" xr:uid="{D7ED4952-7E88-4C5F-B853-54A2063002F3}"/>
    <cellStyle name="Total 3 3 7 2" xfId="422" xr:uid="{00000000-0005-0000-0000-000043020000}"/>
    <cellStyle name="Total 3 3 7 2 10" xfId="5349" xr:uid="{05F15DE9-2997-45B0-9CA0-6552D1A75195}"/>
    <cellStyle name="Total 3 3 7 2 11" xfId="5818" xr:uid="{4C15C695-3F03-45A1-85CE-8E14378BA10D}"/>
    <cellStyle name="Total 3 3 7 2 12" xfId="6174" xr:uid="{E26D38CB-D8BA-419F-B42F-56507C349E14}"/>
    <cellStyle name="Total 3 3 7 2 13" xfId="1197" xr:uid="{6C67BC0C-3136-4531-AC27-96452BDF0F65}"/>
    <cellStyle name="Total 3 3 7 2 2" xfId="1660" xr:uid="{33DC5230-888B-4E1D-B473-86788E2EEAA7}"/>
    <cellStyle name="Total 3 3 7 2 3" xfId="2148" xr:uid="{214DB995-8984-4281-93A6-C0FC6FB93095}"/>
    <cellStyle name="Total 3 3 7 2 4" xfId="2564" xr:uid="{67EF6B7E-8FFE-43FE-B0FC-D1F452E48B41}"/>
    <cellStyle name="Total 3 3 7 2 5" xfId="3034" xr:uid="{7C623CDC-C016-41B9-BC46-BCA69FAF2D24}"/>
    <cellStyle name="Total 3 3 7 2 6" xfId="3388" xr:uid="{91D701EE-FB9D-433D-A0C7-F6CE3ADED41F}"/>
    <cellStyle name="Total 3 3 7 2 7" xfId="3862" xr:uid="{184F2723-CCED-46AC-BB85-22A1B1DB8312}"/>
    <cellStyle name="Total 3 3 7 2 8" xfId="4320" xr:uid="{53BB6AE6-3707-4275-B80E-46691CAC39E7}"/>
    <cellStyle name="Total 3 3 7 2 9" xfId="2855" xr:uid="{5E277ABB-CBB0-432F-93E6-BC3C701A698A}"/>
    <cellStyle name="Total 3 3 7 3" xfId="578" xr:uid="{00000000-0005-0000-0000-000044020000}"/>
    <cellStyle name="Total 3 3 7 3 10" xfId="5505" xr:uid="{8B44F8E2-A596-4A4A-8EBB-AB9B8937F3DC}"/>
    <cellStyle name="Total 3 3 7 3 11" xfId="5974" xr:uid="{8BFB48CB-ED5C-4245-B1DA-65D27E2AF4E0}"/>
    <cellStyle name="Total 3 3 7 3 12" xfId="6330" xr:uid="{9FBC9FC3-5E64-4B1B-8533-D6B9328FCF32}"/>
    <cellStyle name="Total 3 3 7 3 13" xfId="1353" xr:uid="{7D843C23-B897-4237-925C-CF3984C3A8A6}"/>
    <cellStyle name="Total 3 3 7 3 2" xfId="1816" xr:uid="{3A87DFAB-2398-4585-991D-6E7353652700}"/>
    <cellStyle name="Total 3 3 7 3 3" xfId="2304" xr:uid="{A6F51869-D640-4F49-AEA9-E060DCC9F3D7}"/>
    <cellStyle name="Total 3 3 7 3 4" xfId="2720" xr:uid="{75F2A443-4841-4909-AD2F-38410F439B4E}"/>
    <cellStyle name="Total 3 3 7 3 5" xfId="3190" xr:uid="{3A74B3D6-46E8-44B0-8383-63A7ACDA3D8B}"/>
    <cellStyle name="Total 3 3 7 3 6" xfId="3544" xr:uid="{F331AD2A-3CBF-4CF7-92D4-282132CF6812}"/>
    <cellStyle name="Total 3 3 7 3 7" xfId="4018" xr:uid="{0E300558-4FAC-40FD-8EF9-F2170383B023}"/>
    <cellStyle name="Total 3 3 7 3 8" xfId="4476" xr:uid="{2CAB02B1-1330-49ED-9D43-611FA847FAA4}"/>
    <cellStyle name="Total 3 3 7 3 9" xfId="1935" xr:uid="{BEF8BA8A-3D05-4A38-B0C2-77F12FF25D10}"/>
    <cellStyle name="Total 3 3 7 4" xfId="1042" xr:uid="{38CA463A-A7C4-481D-8044-034A8CBAF232}"/>
    <cellStyle name="Total 3 3 7 5" xfId="1503" xr:uid="{D1DF4C6F-F57B-4B90-BCF4-0211EC4A9A40}"/>
    <cellStyle name="Total 3 3 7 6" xfId="1991" xr:uid="{963903AC-B929-4992-BA67-CC69F5651256}"/>
    <cellStyle name="Total 3 3 7 7" xfId="2407" xr:uid="{7C80F9C4-A0F9-465C-9F30-E7526D471126}"/>
    <cellStyle name="Total 3 3 7 8" xfId="888" xr:uid="{0CA9F072-9938-4153-B88B-3D13E103FE14}"/>
    <cellStyle name="Total 3 3 7 9" xfId="3705" xr:uid="{0EF83FCD-A311-494F-B09D-F64A1105A87F}"/>
    <cellStyle name="Total 3 3 8" xfId="281" xr:uid="{00000000-0005-0000-0000-000045020000}"/>
    <cellStyle name="Total 3 3 8 10" xfId="3721" xr:uid="{78C34AB1-9019-443A-989E-3CDA270CC03C}"/>
    <cellStyle name="Total 3 3 8 11" xfId="4179" xr:uid="{DA25D2AD-336F-48D2-BBF2-D9DF25A3B105}"/>
    <cellStyle name="Total 3 3 8 12" xfId="1073" xr:uid="{D420F58C-8E05-4C88-8608-08DC64C7C20C}"/>
    <cellStyle name="Total 3 3 8 13" xfId="6034" xr:uid="{2B7969A5-5B03-4244-84B0-4DD630A3EAE5}"/>
    <cellStyle name="Total 3 3 8 14" xfId="775" xr:uid="{828880D1-3D72-47A4-99F2-C45B62E5BDE4}"/>
    <cellStyle name="Total 3 3 8 2" xfId="438" xr:uid="{00000000-0005-0000-0000-000046020000}"/>
    <cellStyle name="Total 3 3 8 2 10" xfId="5365" xr:uid="{AB0C1FF8-8770-4454-A65A-1527EF5FA84A}"/>
    <cellStyle name="Total 3 3 8 2 11" xfId="5834" xr:uid="{4003B6C4-5C49-4E7E-B527-BA5F4C16F3F8}"/>
    <cellStyle name="Total 3 3 8 2 12" xfId="6190" xr:uid="{75535B9C-C163-4539-B3E0-55BA27A7EE38}"/>
    <cellStyle name="Total 3 3 8 2 13" xfId="1213" xr:uid="{D1B0D32D-21A5-430E-A2D4-97C15BC013B3}"/>
    <cellStyle name="Total 3 3 8 2 2" xfId="1676" xr:uid="{0F0C2E50-9E51-40FB-AEB2-C085D34BED91}"/>
    <cellStyle name="Total 3 3 8 2 3" xfId="2164" xr:uid="{3C3EFDC8-0854-41FA-B91B-53F6AA13C488}"/>
    <cellStyle name="Total 3 3 8 2 4" xfId="2580" xr:uid="{C341AAD4-DF33-4B1A-B008-94C29F877BC5}"/>
    <cellStyle name="Total 3 3 8 2 5" xfId="3050" xr:uid="{A27BD3F8-346C-43C5-9B2E-CE4038F1437C}"/>
    <cellStyle name="Total 3 3 8 2 6" xfId="3404" xr:uid="{568314FE-8A55-49E6-A3FB-6C35250AF022}"/>
    <cellStyle name="Total 3 3 8 2 7" xfId="3878" xr:uid="{30B465EC-0F2A-4036-8FF4-5D00B1399D1A}"/>
    <cellStyle name="Total 3 3 8 2 8" xfId="4336" xr:uid="{07D0972D-2D63-4FEE-8F22-BF951BAE587E}"/>
    <cellStyle name="Total 3 3 8 2 9" xfId="1882" xr:uid="{20CA6B97-DBD7-467E-AB5C-FE30FF3D2CB4}"/>
    <cellStyle name="Total 3 3 8 3" xfId="594" xr:uid="{00000000-0005-0000-0000-000047020000}"/>
    <cellStyle name="Total 3 3 8 3 10" xfId="5521" xr:uid="{3A773492-B3D1-47F3-AAFE-F2BC7E1B1E5E}"/>
    <cellStyle name="Total 3 3 8 3 11" xfId="5990" xr:uid="{9C4A3DE4-FFEA-435F-9134-50F303B3062F}"/>
    <cellStyle name="Total 3 3 8 3 12" xfId="6346" xr:uid="{323BAA4F-9A9F-4310-A370-DB30CACCC524}"/>
    <cellStyle name="Total 3 3 8 3 13" xfId="1369" xr:uid="{25DE70A8-67A4-4C79-BF58-040C08806A17}"/>
    <cellStyle name="Total 3 3 8 3 2" xfId="1832" xr:uid="{07F4428D-4A80-48F4-99A1-02A1E880B42D}"/>
    <cellStyle name="Total 3 3 8 3 3" xfId="2320" xr:uid="{CE6EA06A-E0BA-46CA-8A74-D06A27E5250C}"/>
    <cellStyle name="Total 3 3 8 3 4" xfId="2736" xr:uid="{69F1CBE3-76E8-4043-A298-339B843DE286}"/>
    <cellStyle name="Total 3 3 8 3 5" xfId="3206" xr:uid="{99F33AA5-8106-4945-8C64-161FCC6C3AFA}"/>
    <cellStyle name="Total 3 3 8 3 6" xfId="3560" xr:uid="{E4BC517D-A2CD-4A02-BC02-9F5C7F658316}"/>
    <cellStyle name="Total 3 3 8 3 7" xfId="4034" xr:uid="{C7C1F50C-5C3F-425E-A4D3-454083312805}"/>
    <cellStyle name="Total 3 3 8 3 8" xfId="4492" xr:uid="{87375AEF-CF8C-4372-99F5-149C17CFBAC3}"/>
    <cellStyle name="Total 3 3 8 3 9" xfId="1880" xr:uid="{F02669F5-2D07-4CAA-88DE-5C0CF8199BA0}"/>
    <cellStyle name="Total 3 3 8 4" xfId="1058" xr:uid="{36268BAB-D61C-4D65-B1FB-37002976B160}"/>
    <cellStyle name="Total 3 3 8 5" xfId="1519" xr:uid="{D8BB5A6F-0139-4D7F-B1E7-D97EAF04681B}"/>
    <cellStyle name="Total 3 3 8 6" xfId="2007" xr:uid="{8D546F67-E084-4AC1-B401-6965CD052762}"/>
    <cellStyle name="Total 3 3 8 7" xfId="2423" xr:uid="{5A36922B-33F9-4733-8639-D34E6DD9D96A}"/>
    <cellStyle name="Total 3 3 8 8" xfId="2893" xr:uid="{62238451-88AF-42D0-8BEB-EB3D683C92EA}"/>
    <cellStyle name="Total 3 3 8 9" xfId="3247" xr:uid="{409B480F-F22E-4465-8987-CE667B3DAF66}"/>
    <cellStyle name="Total 3 3 9" xfId="183" xr:uid="{00000000-0005-0000-0000-000048020000}"/>
    <cellStyle name="Total 3 3 9 10" xfId="3623" xr:uid="{4447680D-0623-41AD-A77B-C3C230F53CE9}"/>
    <cellStyle name="Total 3 3 9 11" xfId="4081" xr:uid="{E1857490-F59C-4FEA-AC36-4D048E5E7FF0}"/>
    <cellStyle name="Total 3 3 9 12" xfId="4574" xr:uid="{52771DA7-C6CD-4B10-B111-DC120AB39479}"/>
    <cellStyle name="Total 3 3 9 13" xfId="5648" xr:uid="{62C2B6C6-185E-46B1-97DC-544C039B4E3F}"/>
    <cellStyle name="Total 3 3 9 14" xfId="5625" xr:uid="{E85C0DC3-B89D-4552-A1EB-BEB7647CBBDB}"/>
    <cellStyle name="Total 3 3 9 15" xfId="677" xr:uid="{2E56B7F0-23EE-4A93-899C-4E0294B0A8C6}"/>
    <cellStyle name="Total 3 3 9 2" xfId="340" xr:uid="{00000000-0005-0000-0000-000049020000}"/>
    <cellStyle name="Total 3 3 9 2 10" xfId="4766" xr:uid="{21F91B88-8D2E-4D5A-B9D2-CA051F5D5F05}"/>
    <cellStyle name="Total 3 3 9 2 11" xfId="5736" xr:uid="{CB1050B6-9447-424E-8C21-3146D03BE8F1}"/>
    <cellStyle name="Total 3 3 9 2 12" xfId="6092" xr:uid="{AB7EFA55-0391-4A47-A06F-7BB5BB39E09E}"/>
    <cellStyle name="Total 3 3 9 2 13" xfId="1115" xr:uid="{2DB6E23B-9708-4425-A8B0-4D62F78AEBFA}"/>
    <cellStyle name="Total 3 3 9 2 2" xfId="1578" xr:uid="{B7001D9F-22EB-4C1C-B0BA-4FCE552BAFCE}"/>
    <cellStyle name="Total 3 3 9 2 3" xfId="2066" xr:uid="{6F44E257-709F-4BF2-B9C9-0D42B36EB4B2}"/>
    <cellStyle name="Total 3 3 9 2 4" xfId="2482" xr:uid="{923C46DA-F8E6-440E-9FF8-F11BEBFA2639}"/>
    <cellStyle name="Total 3 3 9 2 5" xfId="2952" xr:uid="{F91BF0B1-7CD0-49C1-957B-43DC4B9F98E4}"/>
    <cellStyle name="Total 3 3 9 2 6" xfId="3306" xr:uid="{4E14D23E-36A1-4261-831B-54D756B8F1CB}"/>
    <cellStyle name="Total 3 3 9 2 7" xfId="3780" xr:uid="{68B94CD9-6A94-4F9E-9E53-C8A856788567}"/>
    <cellStyle name="Total 3 3 9 2 8" xfId="4238" xr:uid="{BEE97CCF-FC4E-498D-9C36-97C9DC1FCB7A}"/>
    <cellStyle name="Total 3 3 9 2 9" xfId="4597" xr:uid="{427A99A2-C9DC-4058-BA3F-8920066D6BAD}"/>
    <cellStyle name="Total 3 3 9 3" xfId="496" xr:uid="{00000000-0005-0000-0000-00004A020000}"/>
    <cellStyle name="Total 3 3 9 3 10" xfId="5423" xr:uid="{6E1DB3E9-B202-4E84-895F-E256016B100B}"/>
    <cellStyle name="Total 3 3 9 3 11" xfId="5892" xr:uid="{46059BE4-B449-4D9C-A41A-7F5D549524A6}"/>
    <cellStyle name="Total 3 3 9 3 12" xfId="6248" xr:uid="{7DB8785E-B074-4AED-9959-D699B0B62EF2}"/>
    <cellStyle name="Total 3 3 9 3 13" xfId="1271" xr:uid="{DC4F1FDA-F80A-4C38-8F40-48349102391E}"/>
    <cellStyle name="Total 3 3 9 3 2" xfId="1734" xr:uid="{D77E0173-B805-4050-AA9D-7D42942FBCB8}"/>
    <cellStyle name="Total 3 3 9 3 3" xfId="2222" xr:uid="{F6D95F12-A9C7-48F1-8932-54A4E7CDF0F8}"/>
    <cellStyle name="Total 3 3 9 3 4" xfId="2638" xr:uid="{512F82F0-E363-41A9-8637-BD6A1A7DF528}"/>
    <cellStyle name="Total 3 3 9 3 5" xfId="3108" xr:uid="{64B78B21-7AA5-4301-95EE-9B07319A6442}"/>
    <cellStyle name="Total 3 3 9 3 6" xfId="3462" xr:uid="{DDD4CC38-CAC0-4A74-B283-E30C0FAFD4C3}"/>
    <cellStyle name="Total 3 3 9 3 7" xfId="3936" xr:uid="{2FA85324-67C7-42A1-B8A6-5F7EC5FE5A6E}"/>
    <cellStyle name="Total 3 3 9 3 8" xfId="4394" xr:uid="{D16C2195-7961-434A-8089-8638951D50D2}"/>
    <cellStyle name="Total 3 3 9 3 9" xfId="4696" xr:uid="{B22BA500-F82D-4543-9092-5A97F89B6907}"/>
    <cellStyle name="Total 3 3 9 4" xfId="960" xr:uid="{D2CBBD1D-E907-4A86-A305-567C3FDD8EFA}"/>
    <cellStyle name="Total 3 3 9 5" xfId="1421" xr:uid="{CC639CD3-67DD-4685-997A-68DF82C0F4CB}"/>
    <cellStyle name="Total 3 3 9 6" xfId="1909" xr:uid="{BA74F7EF-E3EC-4900-84AE-FD624CAF17C2}"/>
    <cellStyle name="Total 3 3 9 7" xfId="867" xr:uid="{D98EFDF1-F2F2-4BBF-A3E8-2863489E028D}"/>
    <cellStyle name="Total 3 3 9 8" xfId="2798" xr:uid="{69B0CDFD-96F0-47A9-B220-0C95EACD63AA}"/>
    <cellStyle name="Total 3 3 9 9" xfId="1896" xr:uid="{AE237417-086A-4693-8D8E-5224A1074237}"/>
    <cellStyle name="Total 3 4" xfId="176" xr:uid="{00000000-0005-0000-0000-00004B020000}"/>
    <cellStyle name="Total 3 4 10" xfId="316" xr:uid="{00000000-0005-0000-0000-00004C020000}"/>
    <cellStyle name="Total 3 4 10 10" xfId="3756" xr:uid="{CA215D48-73E7-4838-8EC1-A1B1BE4B0F1D}"/>
    <cellStyle name="Total 3 4 10 11" xfId="4214" xr:uid="{725DD76D-5413-41A4-A8D6-9684ADD2CD42}"/>
    <cellStyle name="Total 3 4 10 12" xfId="2785" xr:uid="{B3EFD003-0A2A-4595-B827-27AD84ECCE2E}"/>
    <cellStyle name="Total 3 4 10 13" xfId="5713" xr:uid="{9264FD35-A0AF-4D61-9B2D-246CE82439FF}"/>
    <cellStyle name="Total 3 4 10 14" xfId="6069" xr:uid="{3BC096F5-2978-475B-9EE8-22BCE0DA7A20}"/>
    <cellStyle name="Total 3 4 10 15" xfId="810" xr:uid="{7AB9BE34-4140-429D-A71F-303490F13F81}"/>
    <cellStyle name="Total 3 4 10 2" xfId="473" xr:uid="{00000000-0005-0000-0000-00004D020000}"/>
    <cellStyle name="Total 3 4 10 2 10" xfId="5400" xr:uid="{EDCA6335-C5AF-4D86-8279-C71581F88092}"/>
    <cellStyle name="Total 3 4 10 2 11" xfId="5869" xr:uid="{6DDFA769-B574-4188-8A5B-DE0756511077}"/>
    <cellStyle name="Total 3 4 10 2 12" xfId="6225" xr:uid="{7A4207EA-7911-41D3-BDAF-9CF3D71F97C5}"/>
    <cellStyle name="Total 3 4 10 2 13" xfId="1248" xr:uid="{76FBD566-E3A9-4E69-A444-3F49320D929F}"/>
    <cellStyle name="Total 3 4 10 2 2" xfId="1711" xr:uid="{48CF57D1-65AE-4ECD-A08E-A880D9B00BC7}"/>
    <cellStyle name="Total 3 4 10 2 3" xfId="2199" xr:uid="{E074C77D-63AC-4831-8A6E-C2932B976141}"/>
    <cellStyle name="Total 3 4 10 2 4" xfId="2615" xr:uid="{A7473FB3-BFB9-4A42-BC08-178C79F02ECB}"/>
    <cellStyle name="Total 3 4 10 2 5" xfId="3085" xr:uid="{2BC2E2ED-DB6A-489E-82BA-E5FCF01581CA}"/>
    <cellStyle name="Total 3 4 10 2 6" xfId="3439" xr:uid="{C78AF17F-CAD1-4962-BBC9-B3E21DC15CAB}"/>
    <cellStyle name="Total 3 4 10 2 7" xfId="3913" xr:uid="{75C97634-9917-4C4D-A605-A398CDDC7D3F}"/>
    <cellStyle name="Total 3 4 10 2 8" xfId="4371" xr:uid="{B7FBB735-C382-45E8-99F8-0B51E9B13BC0}"/>
    <cellStyle name="Total 3 4 10 2 9" xfId="4539" xr:uid="{E73F2C7D-ED2F-4E04-95D1-EAFA6E7A30E1}"/>
    <cellStyle name="Total 3 4 10 3" xfId="629" xr:uid="{00000000-0005-0000-0000-00004E020000}"/>
    <cellStyle name="Total 3 4 10 3 10" xfId="5556" xr:uid="{0EDA97AD-AF5F-4D33-8662-9B2B25BB5262}"/>
    <cellStyle name="Total 3 4 10 3 11" xfId="6025" xr:uid="{1E50714D-9FE7-4545-820A-8E9765F0B4BB}"/>
    <cellStyle name="Total 3 4 10 3 12" xfId="6381" xr:uid="{9DF7F990-9F2B-4F31-94F2-017090751EF6}"/>
    <cellStyle name="Total 3 4 10 3 13" xfId="1404" xr:uid="{698075FE-6832-4B67-9C04-03FE73E23921}"/>
    <cellStyle name="Total 3 4 10 3 2" xfId="1867" xr:uid="{35164D8D-E525-42F6-BC33-0FF695AE8FAA}"/>
    <cellStyle name="Total 3 4 10 3 3" xfId="2355" xr:uid="{C01456B3-F60F-45F0-8E70-6242C182A02E}"/>
    <cellStyle name="Total 3 4 10 3 4" xfId="2771" xr:uid="{67B44C59-939A-4DE3-84ED-DC771E724B1E}"/>
    <cellStyle name="Total 3 4 10 3 5" xfId="3241" xr:uid="{CD6F6DC9-2611-465F-BFCB-624323A1BF55}"/>
    <cellStyle name="Total 3 4 10 3 6" xfId="3595" xr:uid="{6D35686E-B562-4107-B1F6-04EB654D4EDE}"/>
    <cellStyle name="Total 3 4 10 3 7" xfId="4069" xr:uid="{8DBEF8D9-9730-495D-AB53-C70ADC50150E}"/>
    <cellStyle name="Total 3 4 10 3 8" xfId="4527" xr:uid="{C3921B90-918E-4C5B-BD7C-060C66AE8BE2}"/>
    <cellStyle name="Total 3 4 10 3 9" xfId="4956" xr:uid="{30757157-773E-4063-B365-920081C60144}"/>
    <cellStyle name="Total 3 4 10 4" xfId="1092" xr:uid="{341FAC3E-B3F2-444B-B75F-04F5019C8746}"/>
    <cellStyle name="Total 3 4 10 5" xfId="1554" xr:uid="{E3CC7C0B-17C5-4F81-9C31-9067C7B7ED43}"/>
    <cellStyle name="Total 3 4 10 6" xfId="2042" xr:uid="{6C920CB5-5A85-4FF8-8E03-25F307EBF015}"/>
    <cellStyle name="Total 3 4 10 7" xfId="2458" xr:uid="{1EA4B719-C89E-4E3B-8575-D2E2370F4970}"/>
    <cellStyle name="Total 3 4 10 8" xfId="2928" xr:uid="{A50A8CD6-C261-488F-BAC6-A5457E9C7D3A}"/>
    <cellStyle name="Total 3 4 10 9" xfId="3282" xr:uid="{33B8B0AA-1BE2-45C7-8716-B85A3FC1B13F}"/>
    <cellStyle name="Total 3 4 11" xfId="333" xr:uid="{00000000-0005-0000-0000-00004F020000}"/>
    <cellStyle name="Total 3 4 11 10" xfId="4675" xr:uid="{1E62D807-974D-4775-A449-DC93492CF154}"/>
    <cellStyle name="Total 3 4 11 11" xfId="5729" xr:uid="{03121B1E-121D-428D-9EC2-BA24D032E1BB}"/>
    <cellStyle name="Total 3 4 11 12" xfId="6085" xr:uid="{BD69DA4F-5286-4F2F-B8DA-6B533A885666}"/>
    <cellStyle name="Total 3 4 11 13" xfId="1108" xr:uid="{EA34B47F-870E-43CF-AE51-51EE7957E308}"/>
    <cellStyle name="Total 3 4 11 2" xfId="1571" xr:uid="{7F9D4322-4AF6-4348-A5A5-72E1F076D424}"/>
    <cellStyle name="Total 3 4 11 3" xfId="2059" xr:uid="{6D391FE5-06B4-475E-9012-3FDC7FA997D0}"/>
    <cellStyle name="Total 3 4 11 4" xfId="2475" xr:uid="{2BA83422-F105-4922-B1E6-25A1594E2CA0}"/>
    <cellStyle name="Total 3 4 11 5" xfId="2945" xr:uid="{91199C08-FC28-42E2-BB82-78C949F68102}"/>
    <cellStyle name="Total 3 4 11 6" xfId="3299" xr:uid="{75CDA65D-C061-4538-A6F5-8DC034D87EC5}"/>
    <cellStyle name="Total 3 4 11 7" xfId="3773" xr:uid="{18005A03-BDCA-4ACD-8226-0B858EA8231A}"/>
    <cellStyle name="Total 3 4 11 8" xfId="4231" xr:uid="{06786902-8E62-49F2-8815-367F224160BD}"/>
    <cellStyle name="Total 3 4 11 9" xfId="4761" xr:uid="{F39F28F7-39D4-4394-9BCA-6950ED116F8A}"/>
    <cellStyle name="Total 3 4 12" xfId="489" xr:uid="{00000000-0005-0000-0000-000050020000}"/>
    <cellStyle name="Total 3 4 12 10" xfId="5416" xr:uid="{290B5306-8948-49CD-913A-09D11FC44D97}"/>
    <cellStyle name="Total 3 4 12 11" xfId="5885" xr:uid="{E4C06A14-A60C-47AE-B5E5-E6F3B29D49A3}"/>
    <cellStyle name="Total 3 4 12 12" xfId="6241" xr:uid="{98ABEED0-4EAA-468B-B7B2-0A67B7278671}"/>
    <cellStyle name="Total 3 4 12 13" xfId="1264" xr:uid="{8185680A-6F3C-4E0B-8AFA-77A6A998BCD3}"/>
    <cellStyle name="Total 3 4 12 2" xfId="1727" xr:uid="{8CD28522-4BA8-494F-AAEC-C52E2F47575A}"/>
    <cellStyle name="Total 3 4 12 3" xfId="2215" xr:uid="{62C00354-3851-4B2E-9A2F-1AB39443D8CD}"/>
    <cellStyle name="Total 3 4 12 4" xfId="2631" xr:uid="{6A8C21E3-8D9F-43BD-98C5-2B95FCE29823}"/>
    <cellStyle name="Total 3 4 12 5" xfId="3101" xr:uid="{379F2A1F-47F4-48AC-B202-A43EB3FE6A34}"/>
    <cellStyle name="Total 3 4 12 6" xfId="3455" xr:uid="{FB017C80-1371-490A-956A-929DCB847841}"/>
    <cellStyle name="Total 3 4 12 7" xfId="3929" xr:uid="{F996D5C1-4BDA-4D8B-821D-3C55AED302DC}"/>
    <cellStyle name="Total 3 4 12 8" xfId="4387" xr:uid="{1EFB6649-2999-4219-8363-090E6D50D099}"/>
    <cellStyle name="Total 3 4 12 9" xfId="4861" xr:uid="{F2C67090-DE07-4475-9DFB-9E5CDE145804}"/>
    <cellStyle name="Total 3 4 13" xfId="1414" xr:uid="{1A5666C8-4F3A-4C46-BC6E-E28F7BB1E569}"/>
    <cellStyle name="Total 3 4 14" xfId="871" xr:uid="{27C416EA-2C08-4F9E-B209-FC0B8E684C1B}"/>
    <cellStyle name="Total 3 4 15" xfId="2777" xr:uid="{B5E1A153-AFBE-4C3E-8C3A-9F88B0D707AA}"/>
    <cellStyle name="Total 3 4 16" xfId="1929" xr:uid="{43FE5976-D3DB-414B-89B4-35689458A25D}"/>
    <cellStyle name="Total 3 4 17" xfId="5007" xr:uid="{B734C584-C796-41B6-B82E-19EB7DC7724C}"/>
    <cellStyle name="Total 3 4 18" xfId="5624" xr:uid="{D4434FAC-8BB2-4010-9225-16DC61B87C3C}"/>
    <cellStyle name="Total 3 4 2" xfId="195" xr:uid="{00000000-0005-0000-0000-000051020000}"/>
    <cellStyle name="Total 3 4 2 10" xfId="4093" xr:uid="{3CA9100A-4BD9-4904-A403-89F11D97B8D8}"/>
    <cellStyle name="Total 3 4 2 11" xfId="4548" xr:uid="{9D0200B2-78A4-4436-9551-C9DF02A48B55}"/>
    <cellStyle name="Total 3 4 2 12" xfId="5644" xr:uid="{AFE7E505-27FD-4968-ABF3-0E312E029BE0}"/>
    <cellStyle name="Total 3 4 2 13" xfId="689" xr:uid="{D9398B40-90BA-4C84-90FC-AF256280BFE4}"/>
    <cellStyle name="Total 3 4 2 2" xfId="352" xr:uid="{00000000-0005-0000-0000-000052020000}"/>
    <cellStyle name="Total 3 4 2 2 10" xfId="5279" xr:uid="{009A5E38-DAFB-4657-9AFC-7BF865BC07C4}"/>
    <cellStyle name="Total 3 4 2 2 11" xfId="5748" xr:uid="{6DF54690-4592-4C8C-A258-E5904E709BCC}"/>
    <cellStyle name="Total 3 4 2 2 12" xfId="6104" xr:uid="{6164A935-B967-4D7B-9C42-EBBC08082643}"/>
    <cellStyle name="Total 3 4 2 2 13" xfId="1127" xr:uid="{8C8680E8-4C4C-447F-9DC5-64B625084A25}"/>
    <cellStyle name="Total 3 4 2 2 2" xfId="1590" xr:uid="{76E32A86-1136-4393-85A2-20B47894C824}"/>
    <cellStyle name="Total 3 4 2 2 3" xfId="2078" xr:uid="{663DA1D4-1790-401E-B12D-14959BE2303A}"/>
    <cellStyle name="Total 3 4 2 2 4" xfId="2494" xr:uid="{1ED44D6C-DFEC-41E7-9775-7A03EC7E129B}"/>
    <cellStyle name="Total 3 4 2 2 5" xfId="2964" xr:uid="{33845631-A50C-4366-91E6-DBC3D6754A54}"/>
    <cellStyle name="Total 3 4 2 2 6" xfId="3318" xr:uid="{75DA70E4-EE67-4159-90C9-53BB99331B0B}"/>
    <cellStyle name="Total 3 4 2 2 7" xfId="3792" xr:uid="{F5ED0464-A81A-46D9-AEC9-8C931F246078}"/>
    <cellStyle name="Total 3 4 2 2 8" xfId="4250" xr:uid="{4C0D8AB9-56EE-4F68-840B-D954D6EA2B16}"/>
    <cellStyle name="Total 3 4 2 2 9" xfId="4935" xr:uid="{C6AB4057-AE0A-4F57-A7D6-ECFBEF54AF3A}"/>
    <cellStyle name="Total 3 4 2 3" xfId="508" xr:uid="{00000000-0005-0000-0000-000053020000}"/>
    <cellStyle name="Total 3 4 2 3 10" xfId="5435" xr:uid="{5B82B49C-3181-4687-9169-1E6FB649F701}"/>
    <cellStyle name="Total 3 4 2 3 11" xfId="5904" xr:uid="{0133FB07-5082-4F48-A7DD-7084E1954195}"/>
    <cellStyle name="Total 3 4 2 3 12" xfId="6260" xr:uid="{3DB1D581-0866-40D5-885A-8D103313C9C4}"/>
    <cellStyle name="Total 3 4 2 3 13" xfId="1283" xr:uid="{2808F63C-0758-4009-A835-31302D5B102B}"/>
    <cellStyle name="Total 3 4 2 3 2" xfId="1746" xr:uid="{529CA6D3-6B01-45B1-AA03-75E80D749D58}"/>
    <cellStyle name="Total 3 4 2 3 3" xfId="2234" xr:uid="{BD21C318-2132-40A4-8516-83AEA5368CB5}"/>
    <cellStyle name="Total 3 4 2 3 4" xfId="2650" xr:uid="{303F4386-6640-4C3E-8618-4F9F24B48BF5}"/>
    <cellStyle name="Total 3 4 2 3 5" xfId="3120" xr:uid="{B22DB0A3-F18C-4F8D-9607-BDF89FE95B48}"/>
    <cellStyle name="Total 3 4 2 3 6" xfId="3474" xr:uid="{C79AC309-ACB7-4D58-B419-6831BF061370}"/>
    <cellStyle name="Total 3 4 2 3 7" xfId="3948" xr:uid="{6A7E8AA7-68DC-4E0C-BA1B-F3C9FCA95C11}"/>
    <cellStyle name="Total 3 4 2 3 8" xfId="4406" xr:uid="{4DAB5649-C554-4D92-88C5-4EE7075C4971}"/>
    <cellStyle name="Total 3 4 2 3 9" xfId="2829" xr:uid="{939C5E14-03F6-4837-9376-AAB6F140A72E}"/>
    <cellStyle name="Total 3 4 2 4" xfId="972" xr:uid="{1B57DFD5-CA6E-4261-B943-C02BCE85D1FA}"/>
    <cellStyle name="Total 3 4 2 5" xfId="1433" xr:uid="{5293EEE5-F1B6-4C47-A3DB-011F9410C48F}"/>
    <cellStyle name="Total 3 4 2 6" xfId="1921" xr:uid="{B3D88639-0A60-48EB-A4EC-EE68FC4A6FE1}"/>
    <cellStyle name="Total 3 4 2 7" xfId="939" xr:uid="{7382DB04-2320-4A90-805E-2AC66B12AA9A}"/>
    <cellStyle name="Total 3 4 2 8" xfId="2882" xr:uid="{5D67E9FB-34E1-4B19-B113-5E6C1F7E8115}"/>
    <cellStyle name="Total 3 4 2 9" xfId="3635" xr:uid="{290F008C-9DEC-4D18-A7F7-483A78D4DE6D}"/>
    <cellStyle name="Total 3 4 3" xfId="211" xr:uid="{00000000-0005-0000-0000-000054020000}"/>
    <cellStyle name="Total 3 4 3 10" xfId="4109" xr:uid="{10DC1128-35F6-4286-AFCC-7F7E237368BC}"/>
    <cellStyle name="Total 3 4 3 11" xfId="4660" xr:uid="{E023E73F-2F97-46D2-9CFB-7BEC3A3FB8B8}"/>
    <cellStyle name="Total 3 4 3 12" xfId="5613" xr:uid="{B41CA789-8A23-46A9-9000-6DE85B3A5563}"/>
    <cellStyle name="Total 3 4 3 13" xfId="705" xr:uid="{DE837CCB-0376-4D69-82C2-6976572F99EB}"/>
    <cellStyle name="Total 3 4 3 2" xfId="368" xr:uid="{00000000-0005-0000-0000-000055020000}"/>
    <cellStyle name="Total 3 4 3 2 10" xfId="5295" xr:uid="{BE58B98F-39A9-40D8-8272-CA32512904C1}"/>
    <cellStyle name="Total 3 4 3 2 11" xfId="5764" xr:uid="{B026B6CD-1EBD-4AC9-AD7A-24966F39C9EA}"/>
    <cellStyle name="Total 3 4 3 2 12" xfId="6120" xr:uid="{42A5FEC5-CB86-49D3-AB1E-B44C2E505C19}"/>
    <cellStyle name="Total 3 4 3 2 13" xfId="1143" xr:uid="{7FCCFC6D-1719-4CF5-8B84-C0060D72222A}"/>
    <cellStyle name="Total 3 4 3 2 2" xfId="1606" xr:uid="{FAD19F62-0C73-4043-BDB4-3B708172AA3D}"/>
    <cellStyle name="Total 3 4 3 2 3" xfId="2094" xr:uid="{49F7453C-1372-40D6-BA82-72E1664C4274}"/>
    <cellStyle name="Total 3 4 3 2 4" xfId="2510" xr:uid="{6218D283-5602-4954-AE11-58CB90B53F44}"/>
    <cellStyle name="Total 3 4 3 2 5" xfId="2980" xr:uid="{C94CABBE-24DC-44D6-A903-08D906124E70}"/>
    <cellStyle name="Total 3 4 3 2 6" xfId="3334" xr:uid="{9129B6DF-D21D-4AEE-9442-3BCE2741AFB7}"/>
    <cellStyle name="Total 3 4 3 2 7" xfId="3808" xr:uid="{6A3F0443-5116-496B-A5D0-75232BB40BFE}"/>
    <cellStyle name="Total 3 4 3 2 8" xfId="4266" xr:uid="{8D7F676C-FAC5-4862-920A-69175F9088C5}"/>
    <cellStyle name="Total 3 4 3 2 9" xfId="4878" xr:uid="{5F87187D-2187-4BA7-92AB-F00239E29474}"/>
    <cellStyle name="Total 3 4 3 3" xfId="524" xr:uid="{00000000-0005-0000-0000-000056020000}"/>
    <cellStyle name="Total 3 4 3 3 10" xfId="5451" xr:uid="{C0BA1785-CFFB-4840-8A0C-5D9680CA9563}"/>
    <cellStyle name="Total 3 4 3 3 11" xfId="5920" xr:uid="{07C80A26-727C-4B16-A1D1-D43D187CEE7A}"/>
    <cellStyle name="Total 3 4 3 3 12" xfId="6276" xr:uid="{FFC61624-0AC4-4BBC-8A86-E5A34F2ED3BB}"/>
    <cellStyle name="Total 3 4 3 3 13" xfId="1299" xr:uid="{988AF222-FA3D-4700-A939-87A6F33D7611}"/>
    <cellStyle name="Total 3 4 3 3 2" xfId="1762" xr:uid="{B855D368-26D4-49D8-8C3B-A38BE03E5CC4}"/>
    <cellStyle name="Total 3 4 3 3 3" xfId="2250" xr:uid="{A1F136AB-9C05-414D-B685-6A98F95376AA}"/>
    <cellStyle name="Total 3 4 3 3 4" xfId="2666" xr:uid="{A36CF4B8-7B96-4C24-BA58-3E19141EBDEC}"/>
    <cellStyle name="Total 3 4 3 3 5" xfId="3136" xr:uid="{E0626839-DD27-447E-AFC3-98A83F0055E9}"/>
    <cellStyle name="Total 3 4 3 3 6" xfId="3490" xr:uid="{51A6B0B3-2224-4EEE-B120-45853DB2F78E}"/>
    <cellStyle name="Total 3 4 3 3 7" xfId="3964" xr:uid="{49B8CBEE-4AEC-4B7B-B7BA-D0C67EBC846D}"/>
    <cellStyle name="Total 3 4 3 3 8" xfId="4422" xr:uid="{C58BFE57-4D33-481E-B055-8E871CD21A1B}"/>
    <cellStyle name="Total 3 4 3 3 9" xfId="4637" xr:uid="{E9D22554-D283-4495-9F2D-D1B950B2D40C}"/>
    <cellStyle name="Total 3 4 3 4" xfId="988" xr:uid="{7B6A108C-C303-462A-8EB4-2C2EB7EEFB7B}"/>
    <cellStyle name="Total 3 4 3 5" xfId="1449" xr:uid="{4159987B-B874-4B72-B0DC-0CB3B2C1D93B}"/>
    <cellStyle name="Total 3 4 3 6" xfId="1937" xr:uid="{6AAE73AD-6345-4A25-B6B2-5323109EE38C}"/>
    <cellStyle name="Total 3 4 3 7" xfId="850" xr:uid="{E8EEFA2E-300E-44FD-9BB5-7FD041CECBAE}"/>
    <cellStyle name="Total 3 4 3 8" xfId="1922" xr:uid="{9A59AA2D-B138-4235-A0A3-54F1D0FB97BF}"/>
    <cellStyle name="Total 3 4 3 9" xfId="3651" xr:uid="{E5B991BF-C451-4584-9A79-0C68F659D0B5}"/>
    <cellStyle name="Total 3 4 4" xfId="227" xr:uid="{00000000-0005-0000-0000-000057020000}"/>
    <cellStyle name="Total 3 4 4 10" xfId="4125" xr:uid="{7078294B-821B-42DF-9C81-D4B47AF97BDB}"/>
    <cellStyle name="Total 3 4 4 11" xfId="4686" xr:uid="{58B36A51-1186-4DB8-A8DC-A05B6D0355F0}"/>
    <cellStyle name="Total 3 4 4 12" xfId="5658" xr:uid="{3DD06974-357D-45C4-B6B9-3295658EA172}"/>
    <cellStyle name="Total 3 4 4 13" xfId="721" xr:uid="{4C2B1FD2-4682-4A94-80A8-F05F05471CED}"/>
    <cellStyle name="Total 3 4 4 2" xfId="384" xr:uid="{00000000-0005-0000-0000-000058020000}"/>
    <cellStyle name="Total 3 4 4 2 10" xfId="5311" xr:uid="{0DE79502-5B93-4A87-B26C-58947623BD43}"/>
    <cellStyle name="Total 3 4 4 2 11" xfId="5780" xr:uid="{95807E9F-0EFB-4BE5-A296-668F1C6C154A}"/>
    <cellStyle name="Total 3 4 4 2 12" xfId="6136" xr:uid="{22EBFAC7-057E-4118-8D76-9C2B2CF01A8F}"/>
    <cellStyle name="Total 3 4 4 2 13" xfId="1159" xr:uid="{2FE3F615-50B8-4D10-9280-4E773BAC70B3}"/>
    <cellStyle name="Total 3 4 4 2 2" xfId="1622" xr:uid="{C95AF1FC-07E4-48B2-A5C2-BB895D053671}"/>
    <cellStyle name="Total 3 4 4 2 3" xfId="2110" xr:uid="{FE946B43-66F8-417A-86AD-A7FF2D2259C5}"/>
    <cellStyle name="Total 3 4 4 2 4" xfId="2526" xr:uid="{48F4433D-5CDC-4C89-A9C3-387E67FDF944}"/>
    <cellStyle name="Total 3 4 4 2 5" xfId="2996" xr:uid="{2EE2AD2F-CA57-4094-B786-32C339BC17D8}"/>
    <cellStyle name="Total 3 4 4 2 6" xfId="3350" xr:uid="{AF38F35C-9650-468E-9806-4D3A8018717F}"/>
    <cellStyle name="Total 3 4 4 2 7" xfId="3824" xr:uid="{1FA97674-E482-4AEA-9187-1C2BE917F806}"/>
    <cellStyle name="Total 3 4 4 2 8" xfId="4282" xr:uid="{8E2DC8B0-C498-46A8-B998-FA7787C17113}"/>
    <cellStyle name="Total 3 4 4 2 9" xfId="4668" xr:uid="{5692926B-121D-4B03-A7F5-501E661CB131}"/>
    <cellStyle name="Total 3 4 4 3" xfId="540" xr:uid="{00000000-0005-0000-0000-000059020000}"/>
    <cellStyle name="Total 3 4 4 3 10" xfId="5467" xr:uid="{99B3FE91-EE42-4588-8CC4-29CDE309819E}"/>
    <cellStyle name="Total 3 4 4 3 11" xfId="5936" xr:uid="{26658ED5-51E3-44A6-BB44-62B2AC928B1F}"/>
    <cellStyle name="Total 3 4 4 3 12" xfId="6292" xr:uid="{B442520E-6303-4844-B4F6-5E15AFD63960}"/>
    <cellStyle name="Total 3 4 4 3 13" xfId="1315" xr:uid="{A368C28F-5AA8-4E66-BF44-D94839D4911A}"/>
    <cellStyle name="Total 3 4 4 3 2" xfId="1778" xr:uid="{FF636738-37B1-4877-A1F2-DC4C6F9A75CB}"/>
    <cellStyle name="Total 3 4 4 3 3" xfId="2266" xr:uid="{32F6ADEC-581A-4E57-A296-6CF33E9926EF}"/>
    <cellStyle name="Total 3 4 4 3 4" xfId="2682" xr:uid="{87F0191C-E0BD-4B90-95AD-BAAC0AFAB983}"/>
    <cellStyle name="Total 3 4 4 3 5" xfId="3152" xr:uid="{2A20BC7E-5366-4443-A325-F568A445B8A5}"/>
    <cellStyle name="Total 3 4 4 3 6" xfId="3506" xr:uid="{E90CA72B-574B-4B50-BE05-E3BDAFB83658}"/>
    <cellStyle name="Total 3 4 4 3 7" xfId="3980" xr:uid="{7099D094-CF10-4CA6-94D8-67BE47BF6973}"/>
    <cellStyle name="Total 3 4 4 3 8" xfId="4438" xr:uid="{DB25D543-F5BA-4A1A-8CF3-72328CFB1EAE}"/>
    <cellStyle name="Total 3 4 4 3 9" xfId="4827" xr:uid="{44C0547B-86D2-41B2-8AA2-E40DD6A03C70}"/>
    <cellStyle name="Total 3 4 4 4" xfId="1004" xr:uid="{18BF42D4-3483-4AC7-95E4-2E6A1BAFAED6}"/>
    <cellStyle name="Total 3 4 4 5" xfId="1465" xr:uid="{53393183-768B-426E-9B8C-E6EEF8325D85}"/>
    <cellStyle name="Total 3 4 4 6" xfId="1953" xr:uid="{2520DCC9-52CB-457D-B99C-B47E82635510}"/>
    <cellStyle name="Total 3 4 4 7" xfId="2369" xr:uid="{7B8ABA10-33A8-411B-B700-EF52145887C9}"/>
    <cellStyle name="Total 3 4 4 8" xfId="2880" xr:uid="{A6D81F38-651C-457C-8145-BC5FCCC1B4AC}"/>
    <cellStyle name="Total 3 4 4 9" xfId="3667" xr:uid="{437D8785-8912-4F67-90CA-2F6C981F6DF9}"/>
    <cellStyle name="Total 3 4 5" xfId="243" xr:uid="{00000000-0005-0000-0000-00005A020000}"/>
    <cellStyle name="Total 3 4 5 10" xfId="4141" xr:uid="{DABC33A1-CA4F-4663-B020-ACE4B8F2722C}"/>
    <cellStyle name="Total 3 4 5 11" xfId="4909" xr:uid="{FC768EA2-7E5A-4244-82AE-0EECFE09F662}"/>
    <cellStyle name="Total 3 4 5 12" xfId="5597" xr:uid="{BA8E8392-9E8A-485B-9048-37AEADE35576}"/>
    <cellStyle name="Total 3 4 5 13" xfId="737" xr:uid="{DD93BD27-880E-4655-B2D6-641A55B8DBCA}"/>
    <cellStyle name="Total 3 4 5 2" xfId="400" xr:uid="{00000000-0005-0000-0000-00005B020000}"/>
    <cellStyle name="Total 3 4 5 2 10" xfId="5327" xr:uid="{32C9BDA0-3476-4FC6-9E46-B0C9AB61C142}"/>
    <cellStyle name="Total 3 4 5 2 11" xfId="5796" xr:uid="{729342BB-6769-4F23-8B93-E98605E5517E}"/>
    <cellStyle name="Total 3 4 5 2 12" xfId="6152" xr:uid="{4A034D2D-AF58-4663-8624-6D1AE23D17DA}"/>
    <cellStyle name="Total 3 4 5 2 13" xfId="1175" xr:uid="{4993E4F1-B560-4D62-8C49-CC57253CFFFC}"/>
    <cellStyle name="Total 3 4 5 2 2" xfId="1638" xr:uid="{E30247E9-B654-488F-8579-832098F34C4A}"/>
    <cellStyle name="Total 3 4 5 2 3" xfId="2126" xr:uid="{FBE1EDDC-EBD6-49C2-B044-B666D01E03FC}"/>
    <cellStyle name="Total 3 4 5 2 4" xfId="2542" xr:uid="{1C9C885E-894B-498C-A158-FE6768873E42}"/>
    <cellStyle name="Total 3 4 5 2 5" xfId="3012" xr:uid="{5A642CD1-288E-4312-B28C-2DDACE2B6617}"/>
    <cellStyle name="Total 3 4 5 2 6" xfId="3366" xr:uid="{E924287D-E506-4101-BE9D-FAAF188E66C5}"/>
    <cellStyle name="Total 3 4 5 2 7" xfId="3840" xr:uid="{F842118B-7ADC-4482-8A60-55AC1AE0B2AA}"/>
    <cellStyle name="Total 3 4 5 2 8" xfId="4298" xr:uid="{19781626-8DD5-491A-82AF-DFE3D90CFA1C}"/>
    <cellStyle name="Total 3 4 5 2 9" xfId="2790" xr:uid="{F5A693BB-640B-4B9D-8B2C-2372D98144DE}"/>
    <cellStyle name="Total 3 4 5 3" xfId="556" xr:uid="{00000000-0005-0000-0000-00005C020000}"/>
    <cellStyle name="Total 3 4 5 3 10" xfId="5483" xr:uid="{BC759FF2-DC08-46D5-A36F-80F182906BE1}"/>
    <cellStyle name="Total 3 4 5 3 11" xfId="5952" xr:uid="{06D68940-BE0D-416B-8221-C127EC7D9FCC}"/>
    <cellStyle name="Total 3 4 5 3 12" xfId="6308" xr:uid="{4C924B3C-56E0-4FFA-A908-B10FC98C5515}"/>
    <cellStyle name="Total 3 4 5 3 13" xfId="1331" xr:uid="{DABDE3C7-C073-4369-B914-1AF2499E4FA9}"/>
    <cellStyle name="Total 3 4 5 3 2" xfId="1794" xr:uid="{7F2B7713-56FC-4272-B4B2-A0E7C9990BE7}"/>
    <cellStyle name="Total 3 4 5 3 3" xfId="2282" xr:uid="{6AF49817-6C81-455E-82B9-970F95AC77A3}"/>
    <cellStyle name="Total 3 4 5 3 4" xfId="2698" xr:uid="{2623B256-AA89-4AF8-A156-38830A05B4B4}"/>
    <cellStyle name="Total 3 4 5 3 5" xfId="3168" xr:uid="{F7006889-D28A-4062-B04F-5B5D1102A0B3}"/>
    <cellStyle name="Total 3 4 5 3 6" xfId="3522" xr:uid="{9BF1286F-3286-49D5-8E10-3927F5DB5AD7}"/>
    <cellStyle name="Total 3 4 5 3 7" xfId="3996" xr:uid="{9A5C2AFD-FA88-4721-854A-EF75DDCEB6BC}"/>
    <cellStyle name="Total 3 4 5 3 8" xfId="4454" xr:uid="{ECD13E8F-CF08-4EA8-935C-287AF764004D}"/>
    <cellStyle name="Total 3 4 5 3 9" xfId="4763" xr:uid="{C770E47C-8812-4AA1-BB82-B94F34A107A3}"/>
    <cellStyle name="Total 3 4 5 4" xfId="1020" xr:uid="{4A53C74C-97D8-4D12-89BF-B6263C623BF2}"/>
    <cellStyle name="Total 3 4 5 5" xfId="1481" xr:uid="{F02C4152-7C49-44FC-BF56-C6E421B63C33}"/>
    <cellStyle name="Total 3 4 5 6" xfId="1969" xr:uid="{465A5493-87D1-4164-AB10-2699301BB09D}"/>
    <cellStyle name="Total 3 4 5 7" xfId="2385" xr:uid="{CE78152B-93D2-4CCE-8122-2492F92D53A8}"/>
    <cellStyle name="Total 3 4 5 8" xfId="1075" xr:uid="{89F540B5-6324-40D4-AA88-8BF2450F9D09}"/>
    <cellStyle name="Total 3 4 5 9" xfId="3683" xr:uid="{35A4D705-A47E-432F-934D-204381A4B176}"/>
    <cellStyle name="Total 3 4 6" xfId="259" xr:uid="{00000000-0005-0000-0000-00005D020000}"/>
    <cellStyle name="Total 3 4 6 10" xfId="4157" xr:uid="{9AC663E3-7D8F-4117-B0AF-CF01D364EE07}"/>
    <cellStyle name="Total 3 4 6 11" xfId="2828" xr:uid="{EB737FF3-4E35-4B96-AC53-3F3625C8CE6D}"/>
    <cellStyle name="Total 3 4 6 12" xfId="5581" xr:uid="{F06D1BCE-258A-451D-94C2-3D4889FDFBC0}"/>
    <cellStyle name="Total 3 4 6 13" xfId="753" xr:uid="{647E937A-B346-4269-A37E-6E9806CAEA7E}"/>
    <cellStyle name="Total 3 4 6 2" xfId="416" xr:uid="{00000000-0005-0000-0000-00005E020000}"/>
    <cellStyle name="Total 3 4 6 2 10" xfId="5343" xr:uid="{FBFCF3AE-B633-4E7A-91E9-A5255ACDC74F}"/>
    <cellStyle name="Total 3 4 6 2 11" xfId="5812" xr:uid="{4AF169AD-837B-4090-B653-10445E17BB47}"/>
    <cellStyle name="Total 3 4 6 2 12" xfId="6168" xr:uid="{F31970B8-A491-4762-B8C8-49931269D082}"/>
    <cellStyle name="Total 3 4 6 2 13" xfId="1191" xr:uid="{9A949CBD-C443-4F8B-A32F-CBEF4DC029BF}"/>
    <cellStyle name="Total 3 4 6 2 2" xfId="1654" xr:uid="{E3919A0F-7D69-445D-92DC-22260C3A286E}"/>
    <cellStyle name="Total 3 4 6 2 3" xfId="2142" xr:uid="{F87CB83D-DF8E-47BE-8706-D20DA29CD943}"/>
    <cellStyle name="Total 3 4 6 2 4" xfId="2558" xr:uid="{88464FFC-5BF9-449D-962E-E8BD3066CBE8}"/>
    <cellStyle name="Total 3 4 6 2 5" xfId="3028" xr:uid="{EB857B31-A43D-4320-9ACA-11C37A3D1D46}"/>
    <cellStyle name="Total 3 4 6 2 6" xfId="3382" xr:uid="{869F9269-E394-43F5-A00B-3AF29FB86966}"/>
    <cellStyle name="Total 3 4 6 2 7" xfId="3856" xr:uid="{500DCDFB-2944-476E-920C-05757B29D223}"/>
    <cellStyle name="Total 3 4 6 2 8" xfId="4314" xr:uid="{DD88BCEE-7BF0-4051-832B-8E1F032438B9}"/>
    <cellStyle name="Total 3 4 6 2 9" xfId="2871" xr:uid="{333444E2-4E6E-49D8-AED7-64C1EE71B23C}"/>
    <cellStyle name="Total 3 4 6 3" xfId="572" xr:uid="{00000000-0005-0000-0000-00005F020000}"/>
    <cellStyle name="Total 3 4 6 3 10" xfId="5499" xr:uid="{7E3AD2FE-3A9B-4463-BC00-D461E04E95E8}"/>
    <cellStyle name="Total 3 4 6 3 11" xfId="5968" xr:uid="{5383C7F9-1EC3-4004-B5A5-38BD9DD8032B}"/>
    <cellStyle name="Total 3 4 6 3 12" xfId="6324" xr:uid="{14F8CBEF-291D-4DB5-8F8B-AE40EE430319}"/>
    <cellStyle name="Total 3 4 6 3 13" xfId="1347" xr:uid="{B2CC9698-AAFE-4493-AB89-4FFA7C05426A}"/>
    <cellStyle name="Total 3 4 6 3 2" xfId="1810" xr:uid="{688FCF9B-D437-4634-A0B9-B1A1B0B929A3}"/>
    <cellStyle name="Total 3 4 6 3 3" xfId="2298" xr:uid="{89F90F9B-21D1-44F9-A6DD-706D2BD8E8DB}"/>
    <cellStyle name="Total 3 4 6 3 4" xfId="2714" xr:uid="{2CE5D254-7006-4E1D-AF43-4CD1F67B4E62}"/>
    <cellStyle name="Total 3 4 6 3 5" xfId="3184" xr:uid="{A2FC41DF-C038-4FB6-A099-339D0DD1BED0}"/>
    <cellStyle name="Total 3 4 6 3 6" xfId="3538" xr:uid="{EE2162E0-85D8-4C5F-91F0-AEE20A5AE169}"/>
    <cellStyle name="Total 3 4 6 3 7" xfId="4012" xr:uid="{A1F8BEB5-07C7-441E-88DC-12D2FAEC8268}"/>
    <cellStyle name="Total 3 4 6 3 8" xfId="4470" xr:uid="{B3AD7581-2B66-4E1C-984A-A3C7C973BACA}"/>
    <cellStyle name="Total 3 4 6 3 9" xfId="4555" xr:uid="{50944848-57E3-4193-A3C2-D831C4A27E13}"/>
    <cellStyle name="Total 3 4 6 4" xfId="1036" xr:uid="{1155E488-F117-47AB-98C6-074545BEED01}"/>
    <cellStyle name="Total 3 4 6 5" xfId="1497" xr:uid="{FE17B2C6-F405-4A51-B772-B7E543C404CA}"/>
    <cellStyle name="Total 3 4 6 6" xfId="1985" xr:uid="{4823769C-1CEA-417C-A209-4840D87DCED2}"/>
    <cellStyle name="Total 3 4 6 7" xfId="2401" xr:uid="{B0F3D0AF-4E20-4203-8683-710E1F0BB3A1}"/>
    <cellStyle name="Total 3 4 6 8" xfId="893" xr:uid="{A6924507-2DFE-4797-88C6-EC1A246FF61F}"/>
    <cellStyle name="Total 3 4 6 9" xfId="3699" xr:uid="{FF332C4B-CD90-46CB-B313-801691061E97}"/>
    <cellStyle name="Total 3 4 7" xfId="275" xr:uid="{00000000-0005-0000-0000-000060020000}"/>
    <cellStyle name="Total 3 4 7 10" xfId="4173" xr:uid="{CC83FFC0-A19C-45B8-92A3-CA515DED1E06}"/>
    <cellStyle name="Total 3 4 7 11" xfId="1892" xr:uid="{584E79AB-F1B4-4B0E-A8A0-17FCA2D8FB8D}"/>
    <cellStyle name="Total 3 4 7 12" xfId="5565" xr:uid="{A2BEF49A-0929-41BF-A9BC-818EC965D620}"/>
    <cellStyle name="Total 3 4 7 13" xfId="769" xr:uid="{03FEAE68-615F-48BE-A1C7-F1C96FBA9578}"/>
    <cellStyle name="Total 3 4 7 2" xfId="432" xr:uid="{00000000-0005-0000-0000-000061020000}"/>
    <cellStyle name="Total 3 4 7 2 10" xfId="5359" xr:uid="{5ACFC32A-BCB2-47A5-AF37-5D1E08B1D41B}"/>
    <cellStyle name="Total 3 4 7 2 11" xfId="5828" xr:uid="{619F9C67-CF2C-4EF6-8E20-E2A9D00EB9E5}"/>
    <cellStyle name="Total 3 4 7 2 12" xfId="6184" xr:uid="{BD9C9E6B-0A1D-4E40-A754-5E9C2FD0CD32}"/>
    <cellStyle name="Total 3 4 7 2 13" xfId="1207" xr:uid="{EE55C050-4D7F-43DC-A320-D5905AB00EF1}"/>
    <cellStyle name="Total 3 4 7 2 2" xfId="1670" xr:uid="{9172FF37-8B01-417D-9654-91E353F7A32E}"/>
    <cellStyle name="Total 3 4 7 2 3" xfId="2158" xr:uid="{F2B9CAFE-FBC2-48DD-9091-14A8EFB18D80}"/>
    <cellStyle name="Total 3 4 7 2 4" xfId="2574" xr:uid="{DB070151-F639-4D6B-992C-4FF644136A18}"/>
    <cellStyle name="Total 3 4 7 2 5" xfId="3044" xr:uid="{81658117-16DD-40C6-B5E2-AFC5A1A4B2F9}"/>
    <cellStyle name="Total 3 4 7 2 6" xfId="3398" xr:uid="{250F1002-378B-49C5-9A82-9B23D0BBB174}"/>
    <cellStyle name="Total 3 4 7 2 7" xfId="3872" xr:uid="{BF5F661F-2B19-4F81-8AC9-1289A59765B5}"/>
    <cellStyle name="Total 3 4 7 2 8" xfId="4330" xr:uid="{DB7F85CD-4C5E-4AB6-B77D-05AE33F254CC}"/>
    <cellStyle name="Total 3 4 7 2 9" xfId="1886" xr:uid="{15D93B3A-12BD-49C9-A8E9-3B1C0581F8BA}"/>
    <cellStyle name="Total 3 4 7 3" xfId="588" xr:uid="{00000000-0005-0000-0000-000062020000}"/>
    <cellStyle name="Total 3 4 7 3 10" xfId="5515" xr:uid="{040EB599-B72C-4876-832B-3497CF7A5B3D}"/>
    <cellStyle name="Total 3 4 7 3 11" xfId="5984" xr:uid="{F6B78789-4EAA-4E56-9E1E-01824E9A16C5}"/>
    <cellStyle name="Total 3 4 7 3 12" xfId="6340" xr:uid="{12D40B65-A886-4718-9404-4E3D0333AF32}"/>
    <cellStyle name="Total 3 4 7 3 13" xfId="1363" xr:uid="{816E4BF4-C5D7-4737-89E8-BF19D5131A35}"/>
    <cellStyle name="Total 3 4 7 3 2" xfId="1826" xr:uid="{65BDA9BE-5424-49AD-8C6A-B454D15F9C63}"/>
    <cellStyle name="Total 3 4 7 3 3" xfId="2314" xr:uid="{D6557662-B499-4B39-B5E7-75A05FFD55E7}"/>
    <cellStyle name="Total 3 4 7 3 4" xfId="2730" xr:uid="{1E658908-6E9A-4960-8856-3CBC8F20C5BC}"/>
    <cellStyle name="Total 3 4 7 3 5" xfId="3200" xr:uid="{688CEA0E-B15D-4A7F-8A39-DE4D701280BE}"/>
    <cellStyle name="Total 3 4 7 3 6" xfId="3554" xr:uid="{69A47A19-6FD9-4EC8-B828-15F9FE698149}"/>
    <cellStyle name="Total 3 4 7 3 7" xfId="4028" xr:uid="{349AB4E7-E1ED-4DEB-A936-BFAD7E2CE7CD}"/>
    <cellStyle name="Total 3 4 7 3 8" xfId="4486" xr:uid="{5FC2AFCB-E6E1-4CFB-8135-9FFEEC5A5CF7}"/>
    <cellStyle name="Total 3 4 7 3 9" xfId="2838" xr:uid="{C53E81CE-A9BE-47CC-8C93-A8F096D79B5B}"/>
    <cellStyle name="Total 3 4 7 4" xfId="1052" xr:uid="{A3C8B123-0AE3-4F3D-A9F8-1A463D2375B0}"/>
    <cellStyle name="Total 3 4 7 5" xfId="1513" xr:uid="{AE2C4B7D-5801-4315-A560-D995272F9353}"/>
    <cellStyle name="Total 3 4 7 6" xfId="2001" xr:uid="{91CDFB0E-F57C-42B4-BE5A-4D6407417F45}"/>
    <cellStyle name="Total 3 4 7 7" xfId="2417" xr:uid="{6B14C115-B8EC-46FF-9402-BD7A154E4848}"/>
    <cellStyle name="Total 3 4 7 8" xfId="840" xr:uid="{641EA6C5-C185-4902-B1EF-9752BC97953F}"/>
    <cellStyle name="Total 3 4 7 9" xfId="3715" xr:uid="{D450806A-1965-4270-B8AD-011303A40315}"/>
    <cellStyle name="Total 3 4 8" xfId="291" xr:uid="{00000000-0005-0000-0000-000063020000}"/>
    <cellStyle name="Total 3 4 8 10" xfId="4189" xr:uid="{E87A81FE-43C3-4078-B27A-2A364C783572}"/>
    <cellStyle name="Total 3 4 8 11" xfId="5006" xr:uid="{FF25F9C2-2D3B-4551-9641-3574D145EE09}"/>
    <cellStyle name="Total 3 4 8 12" xfId="6044" xr:uid="{9D0A103F-8571-4309-A855-FA8B02FEE55A}"/>
    <cellStyle name="Total 3 4 8 13" xfId="785" xr:uid="{254E9CCC-210F-474C-815C-C5C85D6E83B5}"/>
    <cellStyle name="Total 3 4 8 2" xfId="448" xr:uid="{00000000-0005-0000-0000-000064020000}"/>
    <cellStyle name="Total 3 4 8 2 10" xfId="5375" xr:uid="{756F3FB8-8AE9-49CA-86B0-566AABB3DC9E}"/>
    <cellStyle name="Total 3 4 8 2 11" xfId="5844" xr:uid="{62D6A3A6-A917-4F21-BF50-8019D72DAEA7}"/>
    <cellStyle name="Total 3 4 8 2 12" xfId="6200" xr:uid="{BF81410C-A949-4164-8121-7EA4442491FE}"/>
    <cellStyle name="Total 3 4 8 2 13" xfId="1223" xr:uid="{64281F7A-C48E-4155-9BF8-82B53355D14C}"/>
    <cellStyle name="Total 3 4 8 2 2" xfId="1686" xr:uid="{AF044E03-D186-465A-8369-09927434F96E}"/>
    <cellStyle name="Total 3 4 8 2 3" xfId="2174" xr:uid="{479A2D53-244E-4893-A6F8-AE8A5E12251B}"/>
    <cellStyle name="Total 3 4 8 2 4" xfId="2590" xr:uid="{B301316F-DFE1-4CDB-BDEA-4184C8FCC4CA}"/>
    <cellStyle name="Total 3 4 8 2 5" xfId="3060" xr:uid="{09C60EE1-3B0B-4824-9344-6184AA90A54E}"/>
    <cellStyle name="Total 3 4 8 2 6" xfId="3414" xr:uid="{CB4E5F62-A8FF-4DB0-9BDB-EF62565B77C2}"/>
    <cellStyle name="Total 3 4 8 2 7" xfId="3888" xr:uid="{5EA86453-B6C1-4EC0-A8BB-60FC3DC17DFB}"/>
    <cellStyle name="Total 3 4 8 2 8" xfId="4346" xr:uid="{DBA9E865-EA75-4AD1-8FC9-20C54C079B62}"/>
    <cellStyle name="Total 3 4 8 2 9" xfId="4777" xr:uid="{04E74A3E-C18D-4597-82DC-A47B6C20E906}"/>
    <cellStyle name="Total 3 4 8 3" xfId="604" xr:uid="{00000000-0005-0000-0000-000065020000}"/>
    <cellStyle name="Total 3 4 8 3 10" xfId="5531" xr:uid="{A07DC942-45AA-4F04-9F48-8AB75526D6B2}"/>
    <cellStyle name="Total 3 4 8 3 11" xfId="6000" xr:uid="{EA408C27-48EB-4758-A795-675C1D863333}"/>
    <cellStyle name="Total 3 4 8 3 12" xfId="6356" xr:uid="{CD32FD41-3279-4BD7-825F-AD9BC10DAD13}"/>
    <cellStyle name="Total 3 4 8 3 13" xfId="1379" xr:uid="{915FFA91-00A8-481C-9A19-4EE96F44BE3C}"/>
    <cellStyle name="Total 3 4 8 3 2" xfId="1842" xr:uid="{33E2E83B-3347-415B-B4E0-9483E22966BA}"/>
    <cellStyle name="Total 3 4 8 3 3" xfId="2330" xr:uid="{FC83A486-6389-45E7-9628-8A609D2B6AFC}"/>
    <cellStyle name="Total 3 4 8 3 4" xfId="2746" xr:uid="{8DAC0D54-7CEE-448E-A248-2D2BCC70AE54}"/>
    <cellStyle name="Total 3 4 8 3 5" xfId="3216" xr:uid="{B21B6C76-7E93-45F2-809E-6BFFCC53DDDE}"/>
    <cellStyle name="Total 3 4 8 3 6" xfId="3570" xr:uid="{48AF2267-0D4C-4EC5-88D4-6350EDA275EF}"/>
    <cellStyle name="Total 3 4 8 3 7" xfId="4044" xr:uid="{C78D939D-92DA-40A5-8CA5-0DACFAEDAB8A}"/>
    <cellStyle name="Total 3 4 8 3 8" xfId="4502" xr:uid="{61EB3E3C-9200-4E9F-BABB-DD97114E01D5}"/>
    <cellStyle name="Total 3 4 8 3 9" xfId="2865" xr:uid="{D17888C1-A604-410E-8F9F-01DC8EB2E2EC}"/>
    <cellStyle name="Total 3 4 8 4" xfId="1529" xr:uid="{790B8D76-760A-48D6-9CAD-6A92636038AB}"/>
    <cellStyle name="Total 3 4 8 5" xfId="2017" xr:uid="{9193367F-8403-4770-9C59-4E08877CB9C6}"/>
    <cellStyle name="Total 3 4 8 6" xfId="2433" xr:uid="{2903FE4D-B40A-49E0-B700-A76A3672AD39}"/>
    <cellStyle name="Total 3 4 8 7" xfId="2903" xr:uid="{89F5FA73-3A2B-4CBD-80BA-0E1F672877D8}"/>
    <cellStyle name="Total 3 4 8 8" xfId="3257" xr:uid="{BEDB85E1-4F76-4C5F-90D2-797EE3910DAA}"/>
    <cellStyle name="Total 3 4 8 9" xfId="3731" xr:uid="{B14D8D9A-F435-40F1-BB66-D8313331FC4C}"/>
    <cellStyle name="Total 3 4 9" xfId="303" xr:uid="{00000000-0005-0000-0000-000066020000}"/>
    <cellStyle name="Total 3 4 9 10" xfId="3743" xr:uid="{1CF50F68-3D9F-41E1-9AA6-FFFA390D5A1F}"/>
    <cellStyle name="Total 3 4 9 11" xfId="4201" xr:uid="{561630C4-B2D0-428F-B1A0-168679AB9130}"/>
    <cellStyle name="Total 3 4 9 12" xfId="4990" xr:uid="{181C5F85-A3C8-4EED-9D78-2C833CDA7A1B}"/>
    <cellStyle name="Total 3 4 9 13" xfId="5702" xr:uid="{7FFFDD85-4151-44B4-8861-3FFEAE87201B}"/>
    <cellStyle name="Total 3 4 9 14" xfId="6056" xr:uid="{F34FC065-CD37-4E1A-B8F8-590DF92209C1}"/>
    <cellStyle name="Total 3 4 9 15" xfId="797" xr:uid="{DF77E654-3CEF-4DD1-A0D4-4908FDBA9311}"/>
    <cellStyle name="Total 3 4 9 2" xfId="460" xr:uid="{00000000-0005-0000-0000-000067020000}"/>
    <cellStyle name="Total 3 4 9 2 10" xfId="5387" xr:uid="{EB88ACDC-DC48-4F60-990B-BF6EB5F135B8}"/>
    <cellStyle name="Total 3 4 9 2 11" xfId="5856" xr:uid="{3F49098B-31BE-406D-BDDC-AD30A05E681C}"/>
    <cellStyle name="Total 3 4 9 2 12" xfId="6212" xr:uid="{81DEC9DD-7D9B-4672-8D15-332A9434D45C}"/>
    <cellStyle name="Total 3 4 9 2 13" xfId="1235" xr:uid="{4EE3ACDF-CCFA-4C40-8F5F-6A762AFC0E71}"/>
    <cellStyle name="Total 3 4 9 2 2" xfId="1698" xr:uid="{B6A01799-0F2B-4287-B964-D39569859B22}"/>
    <cellStyle name="Total 3 4 9 2 3" xfId="2186" xr:uid="{F00EB132-B97D-4BD3-BBA9-998C8B1DEFBC}"/>
    <cellStyle name="Total 3 4 9 2 4" xfId="2602" xr:uid="{9B11828B-A795-49C5-8028-1BE8BDA88263}"/>
    <cellStyle name="Total 3 4 9 2 5" xfId="3072" xr:uid="{646F8E2A-FD88-49A2-B633-F58C7DB4DCAC}"/>
    <cellStyle name="Total 3 4 9 2 6" xfId="3426" xr:uid="{B4C6B418-265D-4213-BB8B-8833327A7BFB}"/>
    <cellStyle name="Total 3 4 9 2 7" xfId="3900" xr:uid="{9488C5A5-2A65-4E42-A7B3-46661ECE8830}"/>
    <cellStyle name="Total 3 4 9 2 8" xfId="4358" xr:uid="{F6758AD1-0333-4BC6-B212-085F31E35C03}"/>
    <cellStyle name="Total 3 4 9 2 9" xfId="4722" xr:uid="{93F6E65A-C824-4916-835B-2D93EAA24ECC}"/>
    <cellStyle name="Total 3 4 9 3" xfId="616" xr:uid="{00000000-0005-0000-0000-000068020000}"/>
    <cellStyle name="Total 3 4 9 3 10" xfId="5543" xr:uid="{348F2071-D8E9-448B-8AAF-4C1BCCA38C4D}"/>
    <cellStyle name="Total 3 4 9 3 11" xfId="6012" xr:uid="{AC9E5842-4EBF-4F4F-B9DB-55BE5F2A7289}"/>
    <cellStyle name="Total 3 4 9 3 12" xfId="6368" xr:uid="{6353F881-90FD-46BC-92D1-246B231714AD}"/>
    <cellStyle name="Total 3 4 9 3 13" xfId="1391" xr:uid="{983379F7-D473-4E1E-9479-3D3158F4A9FB}"/>
    <cellStyle name="Total 3 4 9 3 2" xfId="1854" xr:uid="{4044B1B7-94DC-41E1-A5CA-843EDD8ED51B}"/>
    <cellStyle name="Total 3 4 9 3 3" xfId="2342" xr:uid="{B4BAA1D8-C412-4DD1-A6DA-10D377302F03}"/>
    <cellStyle name="Total 3 4 9 3 4" xfId="2758" xr:uid="{BE3821BB-4932-4CDD-92D6-5F0D9C77FBD7}"/>
    <cellStyle name="Total 3 4 9 3 5" xfId="3228" xr:uid="{A02839FE-3A2B-410E-A5F8-9C13D9E94F4B}"/>
    <cellStyle name="Total 3 4 9 3 6" xfId="3582" xr:uid="{DBF54BE6-444D-4C8F-A371-35E54953C5B3}"/>
    <cellStyle name="Total 3 4 9 3 7" xfId="4056" xr:uid="{03010F01-F29B-45CE-AD51-5F8B5CC86A9B}"/>
    <cellStyle name="Total 3 4 9 3 8" xfId="4514" xr:uid="{28BD276E-52D1-45EB-A802-329F678B5E0E}"/>
    <cellStyle name="Total 3 4 9 3 9" xfId="4943" xr:uid="{CA75CE43-FC2E-445D-AE2D-0D28A262527B}"/>
    <cellStyle name="Total 3 4 9 4" xfId="1079" xr:uid="{16256817-8999-44E6-9FA1-1AC70F884A78}"/>
    <cellStyle name="Total 3 4 9 5" xfId="1541" xr:uid="{480614AD-8EF3-4ECD-8A7B-CC1335128422}"/>
    <cellStyle name="Total 3 4 9 6" xfId="2029" xr:uid="{CFD65139-1A3E-4288-AA4C-43A0C0972E7D}"/>
    <cellStyle name="Total 3 4 9 7" xfId="2445" xr:uid="{A5634C90-83C2-494A-8750-7424BB3C8A20}"/>
    <cellStyle name="Total 3 4 9 8" xfId="2915" xr:uid="{1AE97A4C-3471-41F6-8195-5CE141567DFE}"/>
    <cellStyle name="Total 3 4 9 9" xfId="3269" xr:uid="{07AAD279-8A9A-46E6-A6AF-2662851DD100}"/>
    <cellStyle name="Total 3 5" xfId="182" xr:uid="{00000000-0005-0000-0000-000069020000}"/>
    <cellStyle name="Total 3 5 10" xfId="4080" xr:uid="{312812E6-56B9-4ED4-ABBD-B8AA1DB5F152}"/>
    <cellStyle name="Total 3 5 11" xfId="4782" xr:uid="{AD42760A-F45F-49B4-953D-42F6D4DCCDA7}"/>
    <cellStyle name="Total 3 5 12" xfId="5626" xr:uid="{61E13F05-818F-46F0-AC82-76381A5A75C4}"/>
    <cellStyle name="Total 3 5 13" xfId="676" xr:uid="{EB3FB32C-DC2E-48F7-9AB4-C497BC18FE6E}"/>
    <cellStyle name="Total 3 5 2" xfId="339" xr:uid="{00000000-0005-0000-0000-00006A020000}"/>
    <cellStyle name="Total 3 5 2 10" xfId="4905" xr:uid="{122AA736-1329-4062-B424-48C15ADD7EAD}"/>
    <cellStyle name="Total 3 5 2 11" xfId="5735" xr:uid="{81081B27-B9B3-4158-802E-9988FBE1ED72}"/>
    <cellStyle name="Total 3 5 2 12" xfId="6091" xr:uid="{2A2BF1BE-0C82-4AB8-B5C2-FA81483DC657}"/>
    <cellStyle name="Total 3 5 2 13" xfId="1114" xr:uid="{130ADBD7-1E13-4755-8FA7-6C4C5F3B75DE}"/>
    <cellStyle name="Total 3 5 2 2" xfId="1577" xr:uid="{554996B1-CABD-4887-AECE-DF5AAB929421}"/>
    <cellStyle name="Total 3 5 2 3" xfId="2065" xr:uid="{88BF0D28-A475-46AB-B1F0-8A185BEE2D11}"/>
    <cellStyle name="Total 3 5 2 4" xfId="2481" xr:uid="{8DBC783D-AA08-4C51-BAB3-4A33D2CB7F3F}"/>
    <cellStyle name="Total 3 5 2 5" xfId="2951" xr:uid="{61EAB275-013C-4B84-B6F6-295F83309134}"/>
    <cellStyle name="Total 3 5 2 6" xfId="3305" xr:uid="{0A9C4EAD-DF8B-4BF3-91D3-5B73C1DD1AEA}"/>
    <cellStyle name="Total 3 5 2 7" xfId="3779" xr:uid="{FC435F11-C253-4E61-B60E-253FEBFF5E5B}"/>
    <cellStyle name="Total 3 5 2 8" xfId="4237" xr:uid="{237085CF-7B3F-49A7-A49A-488E22A07837}"/>
    <cellStyle name="Total 3 5 2 9" xfId="4733" xr:uid="{07DDCC80-242B-4BCD-A43F-7C4AB88A2557}"/>
    <cellStyle name="Total 3 5 3" xfId="495" xr:uid="{00000000-0005-0000-0000-00006B020000}"/>
    <cellStyle name="Total 3 5 3 10" xfId="5422" xr:uid="{A93DD64F-9698-4D13-B335-E3568D1452CB}"/>
    <cellStyle name="Total 3 5 3 11" xfId="5891" xr:uid="{F2FC0777-B038-4C6A-895D-CD2D6C3425D7}"/>
    <cellStyle name="Total 3 5 3 12" xfId="6247" xr:uid="{472E738A-D5B4-4609-BCCB-3128ADCE5389}"/>
    <cellStyle name="Total 3 5 3 13" xfId="1270" xr:uid="{0A138F29-4E18-4599-8C13-DD1B2A4713F3}"/>
    <cellStyle name="Total 3 5 3 2" xfId="1733" xr:uid="{6D012CBA-383E-4FB2-8CE9-19FAF64D7452}"/>
    <cellStyle name="Total 3 5 3 3" xfId="2221" xr:uid="{B0803B79-F392-4576-A980-F85760C063D3}"/>
    <cellStyle name="Total 3 5 3 4" xfId="2637" xr:uid="{FC7AC43C-8361-4BE2-B329-9C313396F3C7}"/>
    <cellStyle name="Total 3 5 3 5" xfId="3107" xr:uid="{5C002629-91E7-4A20-B9D2-88A1E88A8A5A}"/>
    <cellStyle name="Total 3 5 3 6" xfId="3461" xr:uid="{5F87CE03-6089-4F83-A8D9-DDFE1DCF51B0}"/>
    <cellStyle name="Total 3 5 3 7" xfId="3935" xr:uid="{005E1ECA-9EDE-47ED-80F5-FE9E5AFF474D}"/>
    <cellStyle name="Total 3 5 3 8" xfId="4393" xr:uid="{14BA05A2-AE5E-447A-A7D8-ABA7DD68A02B}"/>
    <cellStyle name="Total 3 5 3 9" xfId="4831" xr:uid="{6AB4D1C8-90BB-4676-B3D6-E35A0F7657EC}"/>
    <cellStyle name="Total 3 5 4" xfId="959" xr:uid="{CE021DC9-502C-419A-BE33-6D81243FFB27}"/>
    <cellStyle name="Total 3 5 5" xfId="1420" xr:uid="{5D24EDD1-C93F-4CC4-9A4D-1B23EC809B5B}"/>
    <cellStyle name="Total 3 5 6" xfId="1908" xr:uid="{FC6FBD64-8C19-45F0-8158-4B322A5C0631}"/>
    <cellStyle name="Total 3 5 7" xfId="868" xr:uid="{04C1F7D5-697C-443E-BD6E-7925241562D9}"/>
    <cellStyle name="Total 3 5 8" xfId="1926" xr:uid="{EAF0FCBD-6026-449D-81C5-27693402BD1C}"/>
    <cellStyle name="Total 3 5 9" xfId="3622" xr:uid="{5103607D-05B9-4FBD-AFDF-1D403DE0DEB5}"/>
    <cellStyle name="Total 3 6" xfId="1889" xr:uid="{E829755A-1EFA-4BC6-B161-8AC1BD8B7EB1}"/>
    <cellStyle name="Total 3 7" xfId="2810" xr:uid="{421EC744-5E9B-474E-A7A9-8591C3DBFE5E}"/>
    <cellStyle name="Total 3 8" xfId="2800" xr:uid="{901D75F7-4C4A-4367-B25E-894496FB267D}"/>
    <cellStyle name="Total 3 9" xfId="2889" xr:uid="{1CC18088-5D95-4AFE-9038-AF7A2B40F11C}"/>
    <cellStyle name="Vírgula" xfId="154" builtinId="3"/>
    <cellStyle name="Vírgula 10" xfId="651" xr:uid="{AA635C05-6D8D-4170-A1A0-DC9C33C6A8B0}"/>
    <cellStyle name="Vírgula 11" xfId="673" xr:uid="{272B336C-F5CC-41FF-99EC-7C85F8E92BD8}"/>
    <cellStyle name="Vírgula 2" xfId="136" xr:uid="{00000000-0005-0000-0000-00006D020000}"/>
    <cellStyle name="Vírgula 2 2" xfId="137" xr:uid="{00000000-0005-0000-0000-00006E020000}"/>
    <cellStyle name="Vírgula 2 2 2" xfId="662" xr:uid="{D7478B4B-231B-44B2-AF2C-7CC4BE0F392C}"/>
    <cellStyle name="Vírgula 2 3" xfId="138" xr:uid="{00000000-0005-0000-0000-00006F020000}"/>
    <cellStyle name="Vírgula 3" xfId="139" xr:uid="{00000000-0005-0000-0000-000070020000}"/>
    <cellStyle name="Vírgula 3 2" xfId="140" xr:uid="{00000000-0005-0000-0000-000071020000}"/>
    <cellStyle name="Vírgula 3 2 2" xfId="141" xr:uid="{00000000-0005-0000-0000-000072020000}"/>
    <cellStyle name="Vírgula 3 2 2 2" xfId="665" xr:uid="{B430E243-05ED-4C76-BE33-4F1E74C3948D}"/>
    <cellStyle name="Vírgula 3 2 3" xfId="142" xr:uid="{00000000-0005-0000-0000-000073020000}"/>
    <cellStyle name="Vírgula 3 2 3 2" xfId="666" xr:uid="{5BB3DF94-929D-422F-89B6-31728B7F7F4E}"/>
    <cellStyle name="Vírgula 3 2 4" xfId="664" xr:uid="{9293750C-E1C0-44D2-B0F9-A38A1FE84F28}"/>
    <cellStyle name="Vírgula 3 3" xfId="663" xr:uid="{8BCAB35F-B5ED-47BF-9B88-2ECC16B44A87}"/>
    <cellStyle name="Vírgula 4" xfId="143" xr:uid="{00000000-0005-0000-0000-000074020000}"/>
    <cellStyle name="Vírgula 4 2" xfId="144" xr:uid="{00000000-0005-0000-0000-000075020000}"/>
    <cellStyle name="Vírgula 4 2 2" xfId="668" xr:uid="{7AC5D485-549F-446F-BCEE-B2A26C62FEEB}"/>
    <cellStyle name="Vírgula 4 3" xfId="667" xr:uid="{6E6A0209-E3F3-4847-84E7-C59D338C85F7}"/>
    <cellStyle name="Vírgula 5" xfId="145" xr:uid="{00000000-0005-0000-0000-000076020000}"/>
    <cellStyle name="Vírgula 5 2" xfId="669" xr:uid="{CBC28017-72BC-4CB5-BB92-CD7CA2F2E715}"/>
    <cellStyle name="Vírgula 6" xfId="146" xr:uid="{00000000-0005-0000-0000-000077020000}"/>
    <cellStyle name="Vírgula 6 2" xfId="670" xr:uid="{A3D7A9FC-7D02-4B50-86B8-7E393A07AE5C}"/>
    <cellStyle name="Vírgula 7" xfId="149" xr:uid="{00000000-0005-0000-0000-000078020000}"/>
    <cellStyle name="Vírgula 7 2" xfId="672" xr:uid="{2148C08C-2CEA-4217-AE0B-0B63B41B3C70}"/>
    <cellStyle name="Vírgula 8" xfId="156" xr:uid="{00000000-0005-0000-0000-000079020000}"/>
    <cellStyle name="Vírgula 8 2" xfId="674" xr:uid="{00621F72-4BB4-47B3-A324-0481E4E815AC}"/>
    <cellStyle name="Vírgula 9" xfId="160" xr:uid="{00000000-0005-0000-0000-00007A020000}"/>
  </cellStyles>
  <dxfs count="161"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5BBB1"/>
        </patternFill>
      </fill>
      <border>
        <top/>
        <vertical/>
        <horizontal/>
      </border>
    </dxf>
    <dxf>
      <font>
        <color theme="0"/>
      </font>
    </dxf>
    <dxf>
      <fill>
        <patternFill>
          <bgColor rgb="FFF5BBB1"/>
        </patternFill>
      </fill>
      <border>
        <top/>
        <vertical/>
        <horizontal/>
      </border>
    </dxf>
    <dxf>
      <font>
        <color theme="0"/>
      </font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ill>
        <patternFill>
          <bgColor rgb="FFF5BBB1"/>
        </patternFill>
      </fill>
      <border>
        <top/>
        <vertical/>
        <horizontal/>
      </border>
    </dxf>
    <dxf>
      <font>
        <color theme="0"/>
      </font>
    </dxf>
    <dxf>
      <font>
        <color theme="9" tint="-0.499984740745262"/>
      </font>
      <fill>
        <patternFill>
          <bgColor rgb="FFC2FE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rgb="FF7030A0"/>
      </font>
      <fill>
        <patternFill>
          <bgColor rgb="FFEFE5F7"/>
        </patternFill>
      </fill>
    </dxf>
    <dxf>
      <font>
        <color rgb="FF7030A0"/>
      </font>
      <fill>
        <patternFill>
          <bgColor rgb="FFEFE5F7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rgb="FF7030A0"/>
      </font>
      <fill>
        <patternFill>
          <bgColor rgb="FFEFE5F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rgb="FF7030A0"/>
      </font>
      <fill>
        <patternFill>
          <bgColor rgb="FFEFE5F7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rgb="FF7030A0"/>
      </font>
      <fill>
        <patternFill>
          <bgColor rgb="FFEFE5F7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rgb="FF7030A0"/>
      </font>
      <fill>
        <patternFill>
          <bgColor rgb="FFEFE5F7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7030A0"/>
      </font>
      <fill>
        <patternFill>
          <bgColor rgb="FFEFE5F7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rgb="FF7030A0"/>
      </font>
      <fill>
        <patternFill>
          <bgColor rgb="FFEFE5F7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rgb="FF7030A0"/>
      </font>
      <fill>
        <patternFill>
          <bgColor rgb="FFEFE5F7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rgb="FF7030A0"/>
      </font>
      <fill>
        <patternFill>
          <bgColor rgb="FFEFE5F7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rgb="FF7030A0"/>
      </font>
      <fill>
        <patternFill>
          <bgColor rgb="FFEFE5F7"/>
        </patternFill>
      </fill>
    </dxf>
    <dxf>
      <font>
        <color theme="8" tint="-0.2499465926084170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auto="1"/>
      </font>
      <fill>
        <patternFill>
          <bgColor theme="8" tint="0.79998168889431442"/>
        </patternFill>
      </fill>
    </dxf>
    <dxf>
      <font>
        <color theme="0"/>
      </font>
      <fill>
        <patternFill>
          <bgColor theme="6" tint="-0.499984740745262"/>
        </patternFill>
      </fill>
    </dxf>
    <dxf>
      <font>
        <color theme="1"/>
      </font>
      <fill>
        <patternFill>
          <bgColor theme="4" tint="0.59996337778862885"/>
        </patternFill>
      </fill>
    </dxf>
    <dxf>
      <font>
        <color rgb="FF9C5700"/>
      </font>
      <fill>
        <patternFill>
          <bgColor theme="5" tint="0.79998168889431442"/>
        </patternFill>
      </fill>
    </dxf>
    <dxf>
      <font>
        <color theme="9" tint="-0.499984740745262"/>
      </font>
      <fill>
        <patternFill>
          <bgColor rgb="FFC2FED9"/>
        </patternFill>
      </fill>
    </dxf>
    <dxf>
      <font>
        <color rgb="FF7030A0"/>
      </font>
      <fill>
        <patternFill>
          <bgColor rgb="FFEFE5F7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2E6E"/>
      <color rgb="FFF9ABFB"/>
      <color rgb="FFFDA9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.emf"/><Relationship Id="rId1" Type="http://schemas.openxmlformats.org/officeDocument/2006/relationships/image" Target="../media/image10.png"/><Relationship Id="rId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7" Type="http://schemas.openxmlformats.org/officeDocument/2006/relationships/image" Target="../media/image1.emf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</xdr:colOff>
      <xdr:row>1</xdr:row>
      <xdr:rowOff>158115</xdr:rowOff>
    </xdr:from>
    <xdr:to>
      <xdr:col>4</xdr:col>
      <xdr:colOff>7620</xdr:colOff>
      <xdr:row>3</xdr:row>
      <xdr:rowOff>188170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" y="356235"/>
          <a:ext cx="2838450" cy="65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0</xdr:row>
      <xdr:rowOff>145676</xdr:rowOff>
    </xdr:from>
    <xdr:to>
      <xdr:col>6</xdr:col>
      <xdr:colOff>537080</xdr:colOff>
      <xdr:row>0</xdr:row>
      <xdr:rowOff>515471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59440" y="145676"/>
          <a:ext cx="8316765" cy="369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lang="pt-BR" sz="900" b="1"/>
            <a:t>		</a:t>
          </a:r>
          <a:r>
            <a:rPr lang="pt-BR" sz="1000" b="1"/>
            <a:t>Ministério da Integração e do Desenvolvimento Regional – MIDR</a:t>
          </a:r>
        </a:p>
        <a:p>
          <a:pPr>
            <a:lnSpc>
              <a:spcPts val="900"/>
            </a:lnSpc>
          </a:pPr>
          <a:r>
            <a:rPr lang="pt-BR" sz="1000" b="1"/>
            <a:t>		Companhia de Desenvolvimento dos Vales do São Francisco e do Parnaíba</a:t>
          </a:r>
        </a:p>
        <a:p>
          <a:pPr>
            <a:lnSpc>
              <a:spcPts val="900"/>
            </a:lnSpc>
          </a:pPr>
          <a:r>
            <a:rPr lang="pt-BR" sz="1000" b="1"/>
            <a:t>		</a:t>
          </a:r>
        </a:p>
      </xdr:txBody>
    </xdr:sp>
    <xdr:clientData/>
  </xdr:twoCellAnchor>
  <xdr:twoCellAnchor>
    <xdr:from>
      <xdr:col>0</xdr:col>
      <xdr:colOff>123267</xdr:colOff>
      <xdr:row>0</xdr:row>
      <xdr:rowOff>112061</xdr:rowOff>
    </xdr:from>
    <xdr:to>
      <xdr:col>1</xdr:col>
      <xdr:colOff>1257300</xdr:colOff>
      <xdr:row>0</xdr:row>
      <xdr:rowOff>571500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7" y="112061"/>
          <a:ext cx="1924608" cy="459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224</xdr:row>
      <xdr:rowOff>0</xdr:rowOff>
    </xdr:from>
    <xdr:to>
      <xdr:col>21</xdr:col>
      <xdr:colOff>281782</xdr:colOff>
      <xdr:row>225</xdr:row>
      <xdr:rowOff>345073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26188" y="51756469"/>
          <a:ext cx="889000" cy="54747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20</xdr:col>
      <xdr:colOff>0</xdr:colOff>
      <xdr:row>226</xdr:row>
      <xdr:rowOff>0</xdr:rowOff>
    </xdr:from>
    <xdr:to>
      <xdr:col>32</xdr:col>
      <xdr:colOff>389565</xdr:colOff>
      <xdr:row>249</xdr:row>
      <xdr:rowOff>18399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6188" y="52339875"/>
          <a:ext cx="7676190" cy="520952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1048122</xdr:colOff>
      <xdr:row>0</xdr:row>
      <xdr:rowOff>150157</xdr:rowOff>
    </xdr:from>
    <xdr:to>
      <xdr:col>3</xdr:col>
      <xdr:colOff>974537</xdr:colOff>
      <xdr:row>2</xdr:row>
      <xdr:rowOff>138952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753097" y="150157"/>
          <a:ext cx="5774765" cy="369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900"/>
            </a:lnSpc>
          </a:pPr>
          <a:r>
            <a:rPr lang="pt-BR" sz="1000" b="1"/>
            <a:t>Ministério da Integração e do Desenvolvimento Regional – MIDR</a:t>
          </a:r>
        </a:p>
        <a:p>
          <a:pPr algn="l">
            <a:lnSpc>
              <a:spcPts val="900"/>
            </a:lnSpc>
          </a:pPr>
          <a:r>
            <a:rPr lang="pt-BR" sz="1000" b="1"/>
            <a:t>Companhia de Desenvolvimento dos Vales do São Francisco e do Parnaíba</a:t>
          </a:r>
        </a:p>
        <a:p>
          <a:pPr algn="l">
            <a:lnSpc>
              <a:spcPts val="900"/>
            </a:lnSpc>
          </a:pPr>
          <a:r>
            <a:rPr lang="pt-BR" sz="1000" b="1"/>
            <a:t>		</a:t>
          </a:r>
        </a:p>
      </xdr:txBody>
    </xdr:sp>
    <xdr:clientData/>
  </xdr:twoCellAnchor>
  <xdr:twoCellAnchor>
    <xdr:from>
      <xdr:col>0</xdr:col>
      <xdr:colOff>78441</xdr:colOff>
      <xdr:row>0</xdr:row>
      <xdr:rowOff>78442</xdr:rowOff>
    </xdr:from>
    <xdr:to>
      <xdr:col>1</xdr:col>
      <xdr:colOff>1088455</xdr:colOff>
      <xdr:row>2</xdr:row>
      <xdr:rowOff>145117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78442"/>
          <a:ext cx="271498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261257</xdr:colOff>
      <xdr:row>29</xdr:row>
      <xdr:rowOff>218995</xdr:rowOff>
    </xdr:from>
    <xdr:ext cx="4143782" cy="4249063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96832" y="7753270"/>
          <a:ext cx="4143782" cy="4249063"/>
        </a:xfrm>
        <a:prstGeom prst="rect">
          <a:avLst/>
        </a:prstGeom>
      </xdr:spPr>
    </xdr:pic>
    <xdr:clientData/>
  </xdr:oneCellAnchor>
  <xdr:oneCellAnchor>
    <xdr:from>
      <xdr:col>6</xdr:col>
      <xdr:colOff>156242</xdr:colOff>
      <xdr:row>13</xdr:row>
      <xdr:rowOff>0</xdr:rowOff>
    </xdr:from>
    <xdr:ext cx="5829805" cy="4271924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1817" y="3571875"/>
          <a:ext cx="5829805" cy="4271924"/>
        </a:xfrm>
        <a:prstGeom prst="rect">
          <a:avLst/>
        </a:prstGeom>
      </xdr:spPr>
    </xdr:pic>
    <xdr:clientData/>
  </xdr:oneCellAnchor>
  <xdr:twoCellAnchor>
    <xdr:from>
      <xdr:col>0</xdr:col>
      <xdr:colOff>2256116</xdr:colOff>
      <xdr:row>0</xdr:row>
      <xdr:rowOff>109815</xdr:rowOff>
    </xdr:from>
    <xdr:to>
      <xdr:col>3</xdr:col>
      <xdr:colOff>493431</xdr:colOff>
      <xdr:row>2</xdr:row>
      <xdr:rowOff>101598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2256116" y="109815"/>
          <a:ext cx="4161865" cy="372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900"/>
            </a:lnSpc>
          </a:pPr>
          <a:r>
            <a:rPr lang="pt-BR" sz="1000" b="1"/>
            <a:t>Ministério da Integração e do Desenvolvimento Regional – MIDR</a:t>
          </a:r>
        </a:p>
        <a:p>
          <a:pPr algn="l">
            <a:lnSpc>
              <a:spcPts val="900"/>
            </a:lnSpc>
          </a:pPr>
          <a:r>
            <a:rPr lang="pt-BR" sz="1000" b="1"/>
            <a:t>Companhia de Desenvolvimento dos Vales do São Francisco e do Parnaíba</a:t>
          </a:r>
        </a:p>
        <a:p>
          <a:pPr algn="l">
            <a:lnSpc>
              <a:spcPts val="900"/>
            </a:lnSpc>
          </a:pPr>
          <a:r>
            <a:rPr lang="pt-BR" sz="1000" b="1"/>
            <a:t>		</a:t>
          </a:r>
        </a:p>
      </xdr:txBody>
    </xdr:sp>
    <xdr:clientData/>
  </xdr:twoCellAnchor>
  <xdr:twoCellAnchor>
    <xdr:from>
      <xdr:col>0</xdr:col>
      <xdr:colOff>76200</xdr:colOff>
      <xdr:row>0</xdr:row>
      <xdr:rowOff>38100</xdr:rowOff>
    </xdr:from>
    <xdr:to>
      <xdr:col>0</xdr:col>
      <xdr:colOff>2296449</xdr:colOff>
      <xdr:row>2</xdr:row>
      <xdr:rowOff>107763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220249" cy="450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576728</xdr:colOff>
      <xdr:row>0</xdr:row>
      <xdr:rowOff>98051</xdr:rowOff>
    </xdr:from>
    <xdr:to>
      <xdr:col>6</xdr:col>
      <xdr:colOff>21799</xdr:colOff>
      <xdr:row>2</xdr:row>
      <xdr:rowOff>217114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576728" y="98051"/>
          <a:ext cx="8477012" cy="4328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900" b="1"/>
            <a:t>		</a:t>
          </a:r>
          <a:r>
            <a:rPr lang="pt-BR" sz="900" b="1" baseline="0"/>
            <a:t>           </a:t>
          </a:r>
          <a:r>
            <a:rPr lang="pt-BR" sz="900" b="1"/>
            <a:t>Ministério da Integração e do Desenvolvimento Regional – MIDR</a:t>
          </a:r>
        </a:p>
        <a:p>
          <a:r>
            <a:rPr lang="pt-BR" sz="900" b="1"/>
            <a:t>    		           Companhia de Desenvolvimento dos Vales do São Francisco e do Parnaíba</a:t>
          </a:r>
        </a:p>
        <a:p>
          <a:r>
            <a:rPr lang="pt-BR" sz="900" b="1"/>
            <a:t>		           </a:t>
          </a:r>
        </a:p>
      </xdr:txBody>
    </xdr:sp>
    <xdr:clientData/>
  </xdr:twoCellAnchor>
  <xdr:twoCellAnchor>
    <xdr:from>
      <xdr:col>0</xdr:col>
      <xdr:colOff>116262</xdr:colOff>
      <xdr:row>0</xdr:row>
      <xdr:rowOff>69474</xdr:rowOff>
    </xdr:from>
    <xdr:to>
      <xdr:col>2</xdr:col>
      <xdr:colOff>385758</xdr:colOff>
      <xdr:row>2</xdr:row>
      <xdr:rowOff>235322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62" y="69474"/>
          <a:ext cx="2376202" cy="479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219</xdr:row>
      <xdr:rowOff>0</xdr:rowOff>
    </xdr:from>
    <xdr:to>
      <xdr:col>22</xdr:col>
      <xdr:colOff>37659</xdr:colOff>
      <xdr:row>238</xdr:row>
      <xdr:rowOff>57663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3519" y="35257154"/>
          <a:ext cx="7335274" cy="3677163"/>
        </a:xfrm>
        <a:prstGeom prst="rect">
          <a:avLst/>
        </a:prstGeom>
      </xdr:spPr>
    </xdr:pic>
    <xdr:clientData/>
  </xdr:twoCellAnchor>
  <xdr:twoCellAnchor editAs="oneCell">
    <xdr:from>
      <xdr:col>9</xdr:col>
      <xdr:colOff>1077058</xdr:colOff>
      <xdr:row>6</xdr:row>
      <xdr:rowOff>0</xdr:rowOff>
    </xdr:from>
    <xdr:to>
      <xdr:col>21</xdr:col>
      <xdr:colOff>553472</xdr:colOff>
      <xdr:row>25</xdr:row>
      <xdr:rowOff>152926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76693" y="1121019"/>
          <a:ext cx="7316221" cy="3772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254</xdr:row>
      <xdr:rowOff>0</xdr:rowOff>
    </xdr:from>
    <xdr:to>
      <xdr:col>8</xdr:col>
      <xdr:colOff>199566</xdr:colOff>
      <xdr:row>277</xdr:row>
      <xdr:rowOff>124454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8135" y="42518135"/>
          <a:ext cx="7211431" cy="4505954"/>
        </a:xfrm>
        <a:prstGeom prst="rect">
          <a:avLst/>
        </a:prstGeom>
      </xdr:spPr>
    </xdr:pic>
    <xdr:clientData/>
  </xdr:twoCellAnchor>
  <xdr:twoCellAnchor>
    <xdr:from>
      <xdr:col>1</xdr:col>
      <xdr:colOff>1352550</xdr:colOff>
      <xdr:row>0</xdr:row>
      <xdr:rowOff>54461</xdr:rowOff>
    </xdr:from>
    <xdr:to>
      <xdr:col>7</xdr:col>
      <xdr:colOff>681404</xdr:colOff>
      <xdr:row>0</xdr:row>
      <xdr:rowOff>512885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960685" y="54461"/>
          <a:ext cx="5351584" cy="458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Ministério da</a:t>
          </a:r>
          <a:r>
            <a:rPr lang="pt-BR" sz="1000" b="1" baseline="0"/>
            <a:t> Integração e </a:t>
          </a:r>
          <a:r>
            <a:rPr lang="pt-BR" sz="1000" b="1"/>
            <a:t>do Desenvolvimento Regional – MIDR</a:t>
          </a:r>
        </a:p>
        <a:p>
          <a:r>
            <a:rPr lang="pt-BR" sz="1000" b="1"/>
            <a:t>Companhia de Desenvolvimento dos Vales do São Francisco e do Parnaíba</a:t>
          </a:r>
          <a:r>
            <a:rPr lang="pt-BR" sz="1000" b="1" baseline="0"/>
            <a:t>         </a:t>
          </a:r>
          <a:endParaRPr lang="pt-BR" sz="1000" b="1"/>
        </a:p>
      </xdr:txBody>
    </xdr:sp>
    <xdr:clientData/>
  </xdr:twoCellAnchor>
  <xdr:twoCellAnchor>
    <xdr:from>
      <xdr:col>0</xdr:col>
      <xdr:colOff>56421</xdr:colOff>
      <xdr:row>0</xdr:row>
      <xdr:rowOff>118482</xdr:rowOff>
    </xdr:from>
    <xdr:to>
      <xdr:col>1</xdr:col>
      <xdr:colOff>1266093</xdr:colOff>
      <xdr:row>0</xdr:row>
      <xdr:rowOff>461596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21" y="118482"/>
          <a:ext cx="1817807" cy="343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1352550</xdr:colOff>
      <xdr:row>0</xdr:row>
      <xdr:rowOff>54460</xdr:rowOff>
    </xdr:from>
    <xdr:to>
      <xdr:col>3</xdr:col>
      <xdr:colOff>1571626</xdr:colOff>
      <xdr:row>0</xdr:row>
      <xdr:rowOff>495301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962150" y="54460"/>
          <a:ext cx="4953001" cy="4408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Ministério da</a:t>
          </a:r>
          <a:r>
            <a:rPr lang="pt-BR" sz="1000" b="1" baseline="0"/>
            <a:t> Integração e </a:t>
          </a:r>
          <a:r>
            <a:rPr lang="pt-BR" sz="1000" b="1"/>
            <a:t>do Desenvolvimento Regional – MIDR</a:t>
          </a:r>
        </a:p>
        <a:p>
          <a:r>
            <a:rPr lang="pt-BR" sz="1000" b="1"/>
            <a:t>Companhia de Desenvolvimento dos Vales do São Francisco e do Parnaíba</a:t>
          </a:r>
          <a:r>
            <a:rPr lang="pt-BR" sz="1000" b="1" baseline="0"/>
            <a:t>         </a:t>
          </a:r>
          <a:endParaRPr lang="pt-BR" sz="1000" b="1"/>
        </a:p>
      </xdr:txBody>
    </xdr:sp>
    <xdr:clientData/>
  </xdr:twoCellAnchor>
  <xdr:twoCellAnchor>
    <xdr:from>
      <xdr:col>0</xdr:col>
      <xdr:colOff>85728</xdr:colOff>
      <xdr:row>0</xdr:row>
      <xdr:rowOff>74520</xdr:rowOff>
    </xdr:from>
    <xdr:to>
      <xdr:col>1</xdr:col>
      <xdr:colOff>1295400</xdr:colOff>
      <xdr:row>0</xdr:row>
      <xdr:rowOff>495300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8" y="74520"/>
          <a:ext cx="1819272" cy="42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45719</xdr:rowOff>
    </xdr:from>
    <xdr:to>
      <xdr:col>2</xdr:col>
      <xdr:colOff>1287780</xdr:colOff>
      <xdr:row>56</xdr:row>
      <xdr:rowOff>50877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57159"/>
          <a:ext cx="6812280" cy="3374891"/>
        </a:xfrm>
        <a:prstGeom prst="rect">
          <a:avLst/>
        </a:prstGeom>
      </xdr:spPr>
    </xdr:pic>
    <xdr:clientData/>
  </xdr:twoCellAnchor>
  <xdr:twoCellAnchor>
    <xdr:from>
      <xdr:col>0</xdr:col>
      <xdr:colOff>2352675</xdr:colOff>
      <xdr:row>0</xdr:row>
      <xdr:rowOff>130659</xdr:rowOff>
    </xdr:from>
    <xdr:to>
      <xdr:col>3</xdr:col>
      <xdr:colOff>0</xdr:colOff>
      <xdr:row>0</xdr:row>
      <xdr:rowOff>723900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2352675" y="130659"/>
          <a:ext cx="4238626" cy="5932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Ministério da</a:t>
          </a:r>
          <a:r>
            <a:rPr lang="pt-BR" sz="1000" b="1" baseline="0"/>
            <a:t> Integração e </a:t>
          </a:r>
          <a:r>
            <a:rPr lang="pt-BR" sz="1000" b="1"/>
            <a:t>do Desenvolvimento Regional – MIDR</a:t>
          </a:r>
        </a:p>
        <a:p>
          <a:r>
            <a:rPr lang="pt-BR" sz="1000" b="1"/>
            <a:t>Companhia de Desenvolvimento dos Vales do São Francisco e do Parnaíba</a:t>
          </a:r>
        </a:p>
        <a:p>
          <a:r>
            <a:rPr lang="pt-BR" sz="1000" b="1"/>
            <a:t>		</a:t>
          </a:r>
          <a:r>
            <a:rPr lang="pt-BR" sz="1000" b="1" baseline="0"/>
            <a:t>          </a:t>
          </a:r>
          <a:endParaRPr lang="pt-BR" sz="1000" b="1"/>
        </a:p>
      </xdr:txBody>
    </xdr:sp>
    <xdr:clientData/>
  </xdr:twoCellAnchor>
  <xdr:twoCellAnchor>
    <xdr:from>
      <xdr:col>0</xdr:col>
      <xdr:colOff>95253</xdr:colOff>
      <xdr:row>0</xdr:row>
      <xdr:rowOff>122145</xdr:rowOff>
    </xdr:from>
    <xdr:to>
      <xdr:col>0</xdr:col>
      <xdr:colOff>2305051</xdr:colOff>
      <xdr:row>0</xdr:row>
      <xdr:rowOff>542925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3" y="122145"/>
          <a:ext cx="2209798" cy="42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470641</xdr:colOff>
      <xdr:row>23</xdr:row>
      <xdr:rowOff>73289</xdr:rowOff>
    </xdr:from>
    <xdr:to>
      <xdr:col>2</xdr:col>
      <xdr:colOff>1413</xdr:colOff>
      <xdr:row>32</xdr:row>
      <xdr:rowOff>58532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1" y="6002602"/>
          <a:ext cx="4891034" cy="1485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2867025</xdr:colOff>
      <xdr:row>36</xdr:row>
      <xdr:rowOff>19050</xdr:rowOff>
    </xdr:from>
    <xdr:to>
      <xdr:col>1</xdr:col>
      <xdr:colOff>1114425</xdr:colOff>
      <xdr:row>57</xdr:row>
      <xdr:rowOff>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2867025" y="7562850"/>
          <a:ext cx="1285875" cy="34099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8</xdr:col>
      <xdr:colOff>0</xdr:colOff>
      <xdr:row>4</xdr:row>
      <xdr:rowOff>0</xdr:rowOff>
    </xdr:from>
    <xdr:to>
      <xdr:col>17</xdr:col>
      <xdr:colOff>399345</xdr:colOff>
      <xdr:row>14</xdr:row>
      <xdr:rowOff>184573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369143" y="1224643"/>
          <a:ext cx="5665309" cy="270189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37</xdr:row>
      <xdr:rowOff>0</xdr:rowOff>
    </xdr:from>
    <xdr:to>
      <xdr:col>23</xdr:col>
      <xdr:colOff>391885</xdr:colOff>
      <xdr:row>61</xdr:row>
      <xdr:rowOff>11836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24457" y="7500257"/>
          <a:ext cx="7837714" cy="509410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23</xdr:col>
      <xdr:colOff>458933</xdr:colOff>
      <xdr:row>33</xdr:row>
      <xdr:rowOff>124397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24457" y="555171"/>
          <a:ext cx="7904762" cy="6304762"/>
        </a:xfrm>
        <a:prstGeom prst="rect">
          <a:avLst/>
        </a:prstGeom>
      </xdr:spPr>
    </xdr:pic>
    <xdr:clientData/>
  </xdr:twoCellAnchor>
  <xdr:twoCellAnchor>
    <xdr:from>
      <xdr:col>11</xdr:col>
      <xdr:colOff>97972</xdr:colOff>
      <xdr:row>27</xdr:row>
      <xdr:rowOff>152400</xdr:rowOff>
    </xdr:from>
    <xdr:to>
      <xdr:col>16</xdr:col>
      <xdr:colOff>108857</xdr:colOff>
      <xdr:row>32</xdr:row>
      <xdr:rowOff>87086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10722429" y="5693229"/>
          <a:ext cx="3113314" cy="914400"/>
        </a:xfrm>
        <a:prstGeom prst="rect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16</xdr:col>
      <xdr:colOff>402771</xdr:colOff>
      <xdr:row>27</xdr:row>
      <xdr:rowOff>163285</xdr:rowOff>
    </xdr:from>
    <xdr:to>
      <xdr:col>18</xdr:col>
      <xdr:colOff>598715</xdr:colOff>
      <xdr:row>32</xdr:row>
      <xdr:rowOff>21771</xdr:rowOff>
    </xdr:to>
    <xdr:sp macro="" textlink="">
      <xdr:nvSpPr>
        <xdr:cNvPr id="9" name="Seta: para a Esquerda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4129657" y="5704114"/>
          <a:ext cx="1436915" cy="838200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130630</xdr:colOff>
      <xdr:row>44</xdr:row>
      <xdr:rowOff>54428</xdr:rowOff>
    </xdr:from>
    <xdr:to>
      <xdr:col>20</xdr:col>
      <xdr:colOff>348342</xdr:colOff>
      <xdr:row>49</xdr:row>
      <xdr:rowOff>163285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15098487" y="9056914"/>
          <a:ext cx="1458684" cy="1436914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20</xdr:col>
      <xdr:colOff>533399</xdr:colOff>
      <xdr:row>45</xdr:row>
      <xdr:rowOff>228599</xdr:rowOff>
    </xdr:from>
    <xdr:to>
      <xdr:col>23</xdr:col>
      <xdr:colOff>108857</xdr:colOff>
      <xdr:row>48</xdr:row>
      <xdr:rowOff>130628</xdr:rowOff>
    </xdr:to>
    <xdr:sp macro="" textlink="">
      <xdr:nvSpPr>
        <xdr:cNvPr id="15" name="Seta: para a Esquerda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16742228" y="9427028"/>
          <a:ext cx="1436915" cy="838200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11</xdr:col>
      <xdr:colOff>0</xdr:colOff>
      <xdr:row>62</xdr:row>
      <xdr:rowOff>0</xdr:rowOff>
    </xdr:from>
    <xdr:to>
      <xdr:col>23</xdr:col>
      <xdr:colOff>446314</xdr:colOff>
      <xdr:row>89</xdr:row>
      <xdr:rowOff>46360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24457" y="12758057"/>
          <a:ext cx="7892143" cy="5042903"/>
        </a:xfrm>
        <a:prstGeom prst="rect">
          <a:avLst/>
        </a:prstGeom>
      </xdr:spPr>
    </xdr:pic>
    <xdr:clientData/>
  </xdr:twoCellAnchor>
  <xdr:twoCellAnchor>
    <xdr:from>
      <xdr:col>18</xdr:col>
      <xdr:colOff>283028</xdr:colOff>
      <xdr:row>72</xdr:row>
      <xdr:rowOff>32657</xdr:rowOff>
    </xdr:from>
    <xdr:to>
      <xdr:col>22</xdr:col>
      <xdr:colOff>54428</xdr:colOff>
      <xdr:row>77</xdr:row>
      <xdr:rowOff>76200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15250885" y="14641286"/>
          <a:ext cx="2253343" cy="968828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20</xdr:col>
      <xdr:colOff>22188</xdr:colOff>
      <xdr:row>65</xdr:row>
      <xdr:rowOff>149021</xdr:rowOff>
    </xdr:from>
    <xdr:to>
      <xdr:col>21</xdr:col>
      <xdr:colOff>239903</xdr:colOff>
      <xdr:row>72</xdr:row>
      <xdr:rowOff>2158</xdr:rowOff>
    </xdr:to>
    <xdr:sp macro="" textlink="">
      <xdr:nvSpPr>
        <xdr:cNvPr id="19" name="Seta: para a Esquerda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 rot="18257213">
          <a:off x="16075848" y="13617419"/>
          <a:ext cx="1148537" cy="838200"/>
        </a:xfrm>
        <a:prstGeom prst="leftArrow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11</xdr:col>
      <xdr:colOff>0</xdr:colOff>
      <xdr:row>92</xdr:row>
      <xdr:rowOff>0</xdr:rowOff>
    </xdr:from>
    <xdr:to>
      <xdr:col>23</xdr:col>
      <xdr:colOff>457200</xdr:colOff>
      <xdr:row>117</xdr:row>
      <xdr:rowOff>84828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24457" y="18309771"/>
          <a:ext cx="7903029" cy="471125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118</xdr:row>
      <xdr:rowOff>0</xdr:rowOff>
    </xdr:from>
    <xdr:to>
      <xdr:col>23</xdr:col>
      <xdr:colOff>409167</xdr:colOff>
      <xdr:row>156</xdr:row>
      <xdr:rowOff>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24457" y="23121257"/>
          <a:ext cx="7854996" cy="7032172"/>
        </a:xfrm>
        <a:prstGeom prst="rect">
          <a:avLst/>
        </a:prstGeom>
      </xdr:spPr>
    </xdr:pic>
    <xdr:clientData/>
  </xdr:twoCellAnchor>
  <xdr:twoCellAnchor>
    <xdr:from>
      <xdr:col>8</xdr:col>
      <xdr:colOff>28575</xdr:colOff>
      <xdr:row>4</xdr:row>
      <xdr:rowOff>152400</xdr:rowOff>
    </xdr:from>
    <xdr:to>
      <xdr:col>10</xdr:col>
      <xdr:colOff>717677</xdr:colOff>
      <xdr:row>51</xdr:row>
      <xdr:rowOff>8164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982325" y="914400"/>
          <a:ext cx="7108952" cy="9771289"/>
        </a:xfrm>
        <a:prstGeom prst="rect">
          <a:avLst/>
        </a:prstGeom>
      </xdr:spPr>
    </xdr:pic>
    <xdr:clientData/>
  </xdr:twoCellAnchor>
  <xdr:twoCellAnchor>
    <xdr:from>
      <xdr:col>1</xdr:col>
      <xdr:colOff>517526</xdr:colOff>
      <xdr:row>0</xdr:row>
      <xdr:rowOff>127001</xdr:rowOff>
    </xdr:from>
    <xdr:to>
      <xdr:col>6</xdr:col>
      <xdr:colOff>638175</xdr:colOff>
      <xdr:row>3</xdr:row>
      <xdr:rowOff>142876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 txBox="1"/>
      </xdr:nvSpPr>
      <xdr:spPr>
        <a:xfrm>
          <a:off x="517526" y="127001"/>
          <a:ext cx="11531599" cy="501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900" b="1"/>
            <a:t>		</a:t>
          </a:r>
          <a:r>
            <a:rPr lang="pt-BR" sz="900" b="1" baseline="0"/>
            <a:t>           </a:t>
          </a:r>
          <a:r>
            <a:rPr lang="pt-BR" sz="1000" b="1"/>
            <a:t>Ministério da Integração e do Desenvolvimento Regional – MIDR</a:t>
          </a:r>
        </a:p>
        <a:p>
          <a:r>
            <a:rPr lang="pt-BR" sz="1000" b="1"/>
            <a:t>		</a:t>
          </a:r>
          <a:r>
            <a:rPr lang="pt-BR" sz="1000" b="1" baseline="0"/>
            <a:t>          </a:t>
          </a:r>
          <a:r>
            <a:rPr lang="pt-BR" sz="1000" b="1"/>
            <a:t>Companhia de Desenvolvimento dos Vales do São Francisco e do Parnaíba</a:t>
          </a:r>
        </a:p>
        <a:p>
          <a:r>
            <a:rPr lang="pt-BR" sz="1000" b="1"/>
            <a:t>		</a:t>
          </a:r>
          <a:r>
            <a:rPr lang="pt-BR" sz="1000" b="1" baseline="0"/>
            <a:t>         </a:t>
          </a:r>
          <a:endParaRPr lang="pt-BR" sz="1000" b="1"/>
        </a:p>
      </xdr:txBody>
    </xdr:sp>
    <xdr:clientData/>
  </xdr:twoCellAnchor>
  <xdr:twoCellAnchor>
    <xdr:from>
      <xdr:col>1</xdr:col>
      <xdr:colOff>200026</xdr:colOff>
      <xdr:row>0</xdr:row>
      <xdr:rowOff>142875</xdr:rowOff>
    </xdr:from>
    <xdr:to>
      <xdr:col>2</xdr:col>
      <xdr:colOff>571501</xdr:colOff>
      <xdr:row>3</xdr:row>
      <xdr:rowOff>75429</xdr:rowOff>
    </xdr:to>
    <xdr:pic>
      <xdr:nvPicPr>
        <xdr:cNvPr id="25" name="Picture 3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142875"/>
          <a:ext cx="2152650" cy="418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13</xdr:col>
      <xdr:colOff>247690</xdr:colOff>
      <xdr:row>43</xdr:row>
      <xdr:rowOff>80963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821" y="4517571"/>
          <a:ext cx="10561905" cy="5428571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17</xdr:row>
      <xdr:rowOff>0</xdr:rowOff>
    </xdr:from>
    <xdr:to>
      <xdr:col>28</xdr:col>
      <xdr:colOff>342941</xdr:colOff>
      <xdr:row>43</xdr:row>
      <xdr:rowOff>80963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60679" y="4517571"/>
          <a:ext cx="10561905" cy="542857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13</xdr:col>
      <xdr:colOff>266737</xdr:colOff>
      <xdr:row>117</xdr:row>
      <xdr:rowOff>61488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2821" y="16192500"/>
          <a:ext cx="10580952" cy="8838095"/>
        </a:xfrm>
        <a:prstGeom prst="rect">
          <a:avLst/>
        </a:prstGeom>
      </xdr:spPr>
    </xdr:pic>
    <xdr:clientData/>
  </xdr:twoCellAnchor>
  <xdr:twoCellAnchor>
    <xdr:from>
      <xdr:col>14</xdr:col>
      <xdr:colOff>0</xdr:colOff>
      <xdr:row>74</xdr:row>
      <xdr:rowOff>0</xdr:rowOff>
    </xdr:from>
    <xdr:to>
      <xdr:col>28</xdr:col>
      <xdr:colOff>447703</xdr:colOff>
      <xdr:row>117</xdr:row>
      <xdr:rowOff>80536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60679" y="16192500"/>
          <a:ext cx="10666667" cy="8857143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13</xdr:col>
      <xdr:colOff>323880</xdr:colOff>
      <xdr:row>70</xdr:row>
      <xdr:rowOff>102739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2821" y="10069286"/>
          <a:ext cx="10638095" cy="54095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45151</xdr:colOff>
      <xdr:row>2</xdr:row>
      <xdr:rowOff>66304</xdr:rowOff>
    </xdr:from>
    <xdr:to>
      <xdr:col>3</xdr:col>
      <xdr:colOff>2269927</xdr:colOff>
      <xdr:row>6</xdr:row>
      <xdr:rowOff>57150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951" y="380629"/>
          <a:ext cx="4034526" cy="600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2329180</xdr:colOff>
      <xdr:row>2</xdr:row>
      <xdr:rowOff>121920</xdr:rowOff>
    </xdr:from>
    <xdr:to>
      <xdr:col>6</xdr:col>
      <xdr:colOff>709296</xdr:colOff>
      <xdr:row>6</xdr:row>
      <xdr:rowOff>64921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4447540" y="434340"/>
          <a:ext cx="5085716" cy="5526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/>
            <a:t>Ministério da</a:t>
          </a:r>
          <a:r>
            <a:rPr lang="pt-BR" sz="1200" b="1" baseline="0"/>
            <a:t> Integração e </a:t>
          </a:r>
          <a:r>
            <a:rPr lang="pt-BR" sz="1200" b="1"/>
            <a:t>do Desenvolvimento Regional – MIDR</a:t>
          </a:r>
        </a:p>
        <a:p>
          <a:r>
            <a:rPr lang="pt-BR" sz="1200" b="1"/>
            <a:t>Companhia de Desenvolvimento dos Vales do São Francisco e do Parnaíba</a:t>
          </a:r>
          <a:r>
            <a:rPr lang="pt-BR" sz="1200" b="1" baseline="0"/>
            <a:t>         </a:t>
          </a:r>
          <a:endParaRPr lang="pt-BR" sz="1200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830808</xdr:colOff>
      <xdr:row>0</xdr:row>
      <xdr:rowOff>98928</xdr:rowOff>
    </xdr:from>
    <xdr:to>
      <xdr:col>3</xdr:col>
      <xdr:colOff>4327072</xdr:colOff>
      <xdr:row>3</xdr:row>
      <xdr:rowOff>54428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2682468" y="98928"/>
          <a:ext cx="6681424" cy="458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900"/>
            </a:lnSpc>
          </a:pPr>
          <a:r>
            <a:rPr lang="pt-BR" sz="1000" b="1"/>
            <a:t>Ministério da Integração e do Desenvolvimento Regional – MIDR</a:t>
          </a:r>
        </a:p>
        <a:p>
          <a:pPr algn="l">
            <a:lnSpc>
              <a:spcPts val="900"/>
            </a:lnSpc>
          </a:pPr>
          <a:r>
            <a:rPr lang="pt-BR" sz="1000" b="1"/>
            <a:t>Companhia de Desenvolvimento dos Vales do São Francisco e do Parnaíba</a:t>
          </a:r>
        </a:p>
        <a:p>
          <a:pPr algn="l">
            <a:lnSpc>
              <a:spcPts val="900"/>
            </a:lnSpc>
          </a:pPr>
          <a:r>
            <a:rPr lang="pt-BR" sz="1000" b="1"/>
            <a:t>		</a:t>
          </a:r>
        </a:p>
      </xdr:txBody>
    </xdr:sp>
    <xdr:clientData/>
  </xdr:twoCellAnchor>
  <xdr:twoCellAnchor>
    <xdr:from>
      <xdr:col>1</xdr:col>
      <xdr:colOff>81643</xdr:colOff>
      <xdr:row>0</xdr:row>
      <xdr:rowOff>40822</xdr:rowOff>
    </xdr:from>
    <xdr:to>
      <xdr:col>2</xdr:col>
      <xdr:colOff>680357</xdr:colOff>
      <xdr:row>3</xdr:row>
      <xdr:rowOff>59215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403" y="40822"/>
          <a:ext cx="1703614" cy="521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gov.br/dnit/pt-br/assuntos/planejamento-e-pesquisa/custos-e-pagamentos/custos-e-pagamentos-dnit/sistemas-de-custos/sicro_antiga/centro-oeste/centro-oest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gov.br/dnit/pt-br/assuntos/planejamento-e-pesquisa/custos-e-pagamentos/custos-e-pagamentos-dnit/sistemas-de-custos/bdi/bdi-2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caixa.gov.br/poder-publico/modernizacao-gestao/sinapi/Paginas/default.aspx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google.com/maps/dir/Cristalina,+GO/Refinaria+Abreu+e+Lima+(RNEST)+-+Estr.+Tdr+Sul+-+Ipojuca,+PE,+55590-000/@-13.1757115,-41.3361005,6z/data=!3m1!4b1!4m14!4m13!1m5!1m1!1s0x93583d29b2aa9011:0x9d039879fad265bc!2m2!1d-47.6085589!2d-16.7639015!1m5!1m1!1s0x7aaedc79b1a416f:0xc71ea8190c01d671!2m2!1d-35.008365!2d-8.3768666!3e0?entry=ttu" TargetMode="External"/><Relationship Id="rId4" Type="http://schemas.openxmlformats.org/officeDocument/2006/relationships/comments" Target="../comments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google.com.br/maps/dir/Av.+Pres.+Wilson+-+Vila+Industrial,+An%C3%A1polis+-+GO,+75115-100/Campos+Belos,+GO,+73840-000/@-14.6894847,-49.1676121,8z/data=!3m1!4b1!4m14!4m13!1m5!1m1!1s0x935ea48f1beb975b:0xeb4fbf0256937b0c!2m2!1d-48.9487569!2d-16.3407178!1m5!1m1!1s0x93491f18c7b13639:0xd1034d7b6ba87906!2m2!1d-46.7722996!2d-13.0370837!3e0?entry=ttu" TargetMode="External"/><Relationship Id="rId4" Type="http://schemas.openxmlformats.org/officeDocument/2006/relationships/comments" Target="../comments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google.com.br/maps/dir/Av.+Pres.+Wilson+-+Vila+Industrial,+An%C3%A1polis+-+GO,+75115-100/Campos+Belos,+GO,+73840-000/@-14.6894847,-49.1676121,8z/data=!3m1!4b1!4m14!4m13!1m5!1m1!1s0x935ea48f1beb975b:0xeb4fbf0256937b0c!2m2!1d-48.9487569!2d-16.3407178!1m5!1m1!1s0x93491f18c7b13639:0xd1034d7b6ba87906!2m2!1d-46.7722996!2d-13.0370837!3e0?entry=ttu" TargetMode="External"/><Relationship Id="rId4" Type="http://schemas.openxmlformats.org/officeDocument/2006/relationships/comments" Target="../comments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tabColor rgb="FF00B050"/>
  </sheetPr>
  <dimension ref="A1:V67"/>
  <sheetViews>
    <sheetView showGridLines="0" tabSelected="1" zoomScale="70" zoomScaleNormal="70" zoomScaleSheetLayoutView="55" workbookViewId="0">
      <pane xSplit="8" ySplit="9" topLeftCell="I10" activePane="bottomRight" state="frozen"/>
      <selection pane="topRight" activeCell="I1" sqref="I1"/>
      <selection pane="bottomLeft" activeCell="A12" sqref="A12"/>
      <selection pane="bottomRight" activeCell="P10" sqref="P10"/>
    </sheetView>
  </sheetViews>
  <sheetFormatPr defaultColWidth="9.140625" defaultRowHeight="15.75"/>
  <cols>
    <col min="1" max="1" width="2.28515625" style="524" customWidth="1"/>
    <col min="2" max="2" width="11.28515625" style="548" customWidth="1"/>
    <col min="3" max="3" width="16.5703125" style="548" customWidth="1"/>
    <col min="4" max="4" width="14.28515625" style="525" customWidth="1"/>
    <col min="5" max="5" width="79.7109375" style="555" customWidth="1"/>
    <col min="6" max="6" width="10.7109375" style="525" customWidth="1"/>
    <col min="7" max="7" width="15.7109375" style="548" customWidth="1"/>
    <col min="8" max="8" width="17.5703125" style="548" customWidth="1"/>
    <col min="9" max="9" width="22.5703125" style="548" customWidth="1"/>
    <col min="10" max="10" width="20.85546875" style="548" customWidth="1"/>
    <col min="11" max="12" width="26.7109375" style="548" customWidth="1"/>
    <col min="13" max="13" width="2.7109375" style="548" customWidth="1"/>
    <col min="14" max="14" width="10.140625" style="547" bestFit="1" customWidth="1"/>
    <col min="15" max="15" width="32.7109375" style="548" customWidth="1"/>
    <col min="16" max="16" width="12" style="370" customWidth="1"/>
    <col min="17" max="17" width="28" style="548" bestFit="1" customWidth="1"/>
    <col min="18" max="18" width="6.5703125" style="548" bestFit="1" customWidth="1"/>
    <col min="19" max="19" width="18.5703125" style="548" bestFit="1" customWidth="1"/>
    <col min="20" max="16384" width="9.140625" style="548"/>
  </cols>
  <sheetData>
    <row r="1" spans="1:22" s="527" customFormat="1" thickBot="1">
      <c r="B1" s="526"/>
      <c r="C1" s="526"/>
      <c r="D1" s="526"/>
      <c r="E1" s="967"/>
      <c r="F1" s="967"/>
      <c r="H1" s="968"/>
      <c r="I1" s="968"/>
      <c r="J1" s="968"/>
      <c r="K1" s="968"/>
      <c r="L1" s="968"/>
      <c r="M1" s="968"/>
    </row>
    <row r="2" spans="1:22" s="527" customFormat="1" ht="30" customHeight="1">
      <c r="B2" s="528"/>
      <c r="C2" s="529"/>
      <c r="D2" s="529"/>
      <c r="E2" s="569" t="s">
        <v>1054</v>
      </c>
      <c r="F2" s="530"/>
      <c r="G2" s="1145" t="s">
        <v>694</v>
      </c>
      <c r="H2" s="1146"/>
      <c r="I2" s="556" t="s">
        <v>161</v>
      </c>
      <c r="J2" s="557">
        <v>140000</v>
      </c>
      <c r="K2" s="558" t="s">
        <v>1018</v>
      </c>
      <c r="L2" s="559" t="s">
        <v>1127</v>
      </c>
      <c r="M2" s="526"/>
      <c r="N2" s="582" t="s">
        <v>765</v>
      </c>
      <c r="O2" s="898" t="s">
        <v>389</v>
      </c>
      <c r="P2" s="901" t="e">
        <f>(SUMIF($O$10:$O$57,O2,$L$10:$L$57)/$L$58)</f>
        <v>#DIV/0!</v>
      </c>
      <c r="Q2" s="899">
        <f>(SUMIF($O$10:$O$57,O2,$L$10:$L$57))</f>
        <v>0</v>
      </c>
      <c r="R2" s="527" t="s">
        <v>1119</v>
      </c>
      <c r="U2" s="968" t="str">
        <f>H8</f>
        <v>QUANT.</v>
      </c>
      <c r="V2" s="527" t="s">
        <v>1120</v>
      </c>
    </row>
    <row r="3" spans="1:22" s="527" customFormat="1" ht="30" customHeight="1">
      <c r="B3" s="531"/>
      <c r="C3" s="532"/>
      <c r="D3" s="532"/>
      <c r="E3" s="570" t="s">
        <v>1055</v>
      </c>
      <c r="F3" s="533"/>
      <c r="G3" s="965" t="s">
        <v>3</v>
      </c>
      <c r="H3" s="534">
        <f>'ENC. SOCIAIS'!F51</f>
        <v>108.84</v>
      </c>
      <c r="I3" s="560" t="s">
        <v>126</v>
      </c>
      <c r="J3" s="1062">
        <f>ROUND(L58/J2,6)</f>
        <v>0</v>
      </c>
      <c r="K3" s="526" t="s">
        <v>1019</v>
      </c>
      <c r="L3" s="561" t="s">
        <v>1128</v>
      </c>
      <c r="M3" s="526"/>
      <c r="N3" s="582" t="s">
        <v>766</v>
      </c>
      <c r="O3" s="898" t="s">
        <v>8</v>
      </c>
      <c r="P3" s="901" t="e">
        <f t="shared" ref="P3:P7" si="0">(SUMIF($O$10:$O$57,O3,$L$10:$L$57)/$L$58)</f>
        <v>#DIV/0!</v>
      </c>
      <c r="Q3" s="899">
        <f t="shared" ref="Q3:Q7" si="1">(SUMIF($O$10:$O$57,O3,$L$10:$L$57))</f>
        <v>0</v>
      </c>
      <c r="R3" s="527" t="s">
        <v>1119</v>
      </c>
      <c r="U3" s="968" t="str">
        <f>I8</f>
        <v>VR.UNIT.S/BDI</v>
      </c>
      <c r="V3" s="527" t="s">
        <v>1120</v>
      </c>
    </row>
    <row r="4" spans="1:22" s="527" customFormat="1" ht="30" customHeight="1">
      <c r="B4" s="535"/>
      <c r="C4" s="536"/>
      <c r="D4" s="536"/>
      <c r="E4" s="571" t="s">
        <v>1056</v>
      </c>
      <c r="F4" s="537"/>
      <c r="G4" s="966" t="s">
        <v>4</v>
      </c>
      <c r="H4" s="562">
        <f>'ENC. SOCIAIS'!G51</f>
        <v>67.239999999999995</v>
      </c>
      <c r="I4" s="960" t="s">
        <v>1049</v>
      </c>
      <c r="J4" s="961">
        <v>10</v>
      </c>
      <c r="K4" s="563" t="s">
        <v>1051</v>
      </c>
      <c r="L4" s="564" t="s">
        <v>1114</v>
      </c>
      <c r="M4" s="580"/>
      <c r="N4" s="582" t="s">
        <v>767</v>
      </c>
      <c r="O4" s="898" t="s">
        <v>13</v>
      </c>
      <c r="P4" s="901" t="e">
        <f t="shared" si="0"/>
        <v>#DIV/0!</v>
      </c>
      <c r="Q4" s="899">
        <f t="shared" si="1"/>
        <v>0</v>
      </c>
      <c r="R4" s="527" t="s">
        <v>1119</v>
      </c>
      <c r="U4" s="968" t="str">
        <f>J8</f>
        <v>PR. UNIT.C/BDI</v>
      </c>
    </row>
    <row r="5" spans="1:22" s="527" customFormat="1" ht="30" customHeight="1">
      <c r="B5" s="538" t="s">
        <v>41</v>
      </c>
      <c r="C5" s="1147" t="s">
        <v>1017</v>
      </c>
      <c r="D5" s="1147"/>
      <c r="E5" s="1147"/>
      <c r="F5" s="1147"/>
      <c r="G5" s="1147"/>
      <c r="H5" s="1147"/>
      <c r="I5" s="963" t="s">
        <v>1115</v>
      </c>
      <c r="J5" s="962">
        <f>$L$58</f>
        <v>0</v>
      </c>
      <c r="K5" s="565" t="s">
        <v>807</v>
      </c>
      <c r="L5" s="566">
        <f>BDI!$C$17</f>
        <v>0</v>
      </c>
      <c r="M5" s="581"/>
      <c r="N5" s="582" t="s">
        <v>768</v>
      </c>
      <c r="O5" s="1052" t="s">
        <v>8</v>
      </c>
      <c r="P5" s="901" t="e">
        <f t="shared" si="0"/>
        <v>#DIV/0!</v>
      </c>
      <c r="Q5" s="899">
        <f t="shared" si="1"/>
        <v>0</v>
      </c>
      <c r="R5" s="527" t="s">
        <v>1119</v>
      </c>
    </row>
    <row r="6" spans="1:22" s="527" customFormat="1" ht="30" customHeight="1">
      <c r="B6" s="539"/>
      <c r="C6" s="1148"/>
      <c r="D6" s="1148"/>
      <c r="E6" s="1148"/>
      <c r="F6" s="1148"/>
      <c r="G6" s="1148"/>
      <c r="H6" s="1148"/>
      <c r="I6" s="959" t="s">
        <v>1116</v>
      </c>
      <c r="J6" s="964">
        <f>ROUND(J5/J4,2)</f>
        <v>0</v>
      </c>
      <c r="K6" s="567" t="s">
        <v>1008</v>
      </c>
      <c r="L6" s="568">
        <f>BDI!$G$17*100</f>
        <v>15</v>
      </c>
      <c r="M6" s="581"/>
      <c r="N6" s="1051" t="s">
        <v>769</v>
      </c>
      <c r="O6" s="1052" t="s">
        <v>764</v>
      </c>
      <c r="P6" s="901" t="e">
        <f t="shared" si="0"/>
        <v>#DIV/0!</v>
      </c>
      <c r="Q6" s="899">
        <f t="shared" si="1"/>
        <v>0</v>
      </c>
      <c r="R6" s="527" t="s">
        <v>1119</v>
      </c>
    </row>
    <row r="7" spans="1:22" s="527" customFormat="1" ht="30" customHeight="1">
      <c r="B7" s="1150" t="s">
        <v>1009</v>
      </c>
      <c r="C7" s="1150"/>
      <c r="D7" s="1150"/>
      <c r="E7" s="1150"/>
      <c r="F7" s="1150"/>
      <c r="G7" s="1150"/>
      <c r="H7" s="1150"/>
      <c r="I7" s="1150"/>
      <c r="J7" s="1150"/>
      <c r="K7" s="1150"/>
      <c r="L7" s="1150"/>
      <c r="M7" s="532"/>
      <c r="N7" s="582" t="s">
        <v>770</v>
      </c>
      <c r="O7" s="898" t="s">
        <v>764</v>
      </c>
      <c r="P7" s="901" t="e">
        <f t="shared" si="0"/>
        <v>#DIV/0!</v>
      </c>
      <c r="Q7" s="899">
        <f t="shared" si="1"/>
        <v>0</v>
      </c>
      <c r="R7" s="527" t="s">
        <v>1119</v>
      </c>
    </row>
    <row r="8" spans="1:22" s="527" customFormat="1" ht="25.5" customHeight="1">
      <c r="B8" s="540" t="s">
        <v>0</v>
      </c>
      <c r="C8" s="541" t="s">
        <v>1010</v>
      </c>
      <c r="D8" s="541" t="s">
        <v>808</v>
      </c>
      <c r="E8" s="542" t="s">
        <v>809</v>
      </c>
      <c r="F8" s="542" t="s">
        <v>810</v>
      </c>
      <c r="G8" s="542" t="s">
        <v>1011</v>
      </c>
      <c r="H8" s="543" t="s">
        <v>1012</v>
      </c>
      <c r="I8" s="544" t="s">
        <v>1013</v>
      </c>
      <c r="J8" s="544" t="s">
        <v>1014</v>
      </c>
      <c r="K8" s="545" t="s">
        <v>1015</v>
      </c>
      <c r="L8" s="546" t="s">
        <v>1016</v>
      </c>
      <c r="M8" s="573"/>
      <c r="N8" s="582"/>
      <c r="O8" s="1055" t="s">
        <v>5</v>
      </c>
      <c r="P8" s="1053" t="e">
        <f>SUM(P2:P7)</f>
        <v>#DIV/0!</v>
      </c>
      <c r="Q8" s="1054">
        <f>(SUM(Q2:Q7))</f>
        <v>0</v>
      </c>
      <c r="R8" s="902"/>
    </row>
    <row r="9" spans="1:22" ht="31.5" customHeight="1">
      <c r="A9" s="522"/>
      <c r="B9" s="495"/>
      <c r="C9" s="495"/>
      <c r="D9" s="495"/>
      <c r="E9" s="496"/>
      <c r="F9" s="497"/>
      <c r="G9" s="495"/>
      <c r="H9" s="498"/>
      <c r="I9" s="499"/>
      <c r="J9" s="500"/>
      <c r="K9" s="500"/>
      <c r="L9" s="501"/>
      <c r="M9" s="574"/>
    </row>
    <row r="10" spans="1:22" ht="30" customHeight="1">
      <c r="A10" s="523"/>
      <c r="B10" s="583">
        <v>1</v>
      </c>
      <c r="C10" s="583"/>
      <c r="D10" s="584"/>
      <c r="E10" s="585" t="s">
        <v>741</v>
      </c>
      <c r="F10" s="586"/>
      <c r="G10" s="502"/>
      <c r="H10" s="587"/>
      <c r="I10" s="587"/>
      <c r="J10" s="502"/>
      <c r="K10" s="588"/>
      <c r="L10" s="502"/>
      <c r="M10" s="575"/>
      <c r="N10" s="381"/>
      <c r="O10" s="547"/>
      <c r="P10" s="381"/>
      <c r="Q10" s="549"/>
      <c r="S10" s="381"/>
    </row>
    <row r="11" spans="1:22" ht="30" customHeight="1">
      <c r="A11" s="507"/>
      <c r="B11" s="503" t="s">
        <v>1020</v>
      </c>
      <c r="C11" s="503" t="s">
        <v>681</v>
      </c>
      <c r="D11" s="503" t="s">
        <v>115</v>
      </c>
      <c r="E11" s="504" t="s">
        <v>711</v>
      </c>
      <c r="F11" s="1137" t="s">
        <v>811</v>
      </c>
      <c r="G11" s="1138" t="s">
        <v>762</v>
      </c>
      <c r="H11" s="1139">
        <v>6000</v>
      </c>
      <c r="I11" s="1136"/>
      <c r="J11" s="506">
        <f>TRUNC(IF(F11="SERV",I11*(1+$L$5/100),I11*(1+$L$6/100)),2)</f>
        <v>0</v>
      </c>
      <c r="K11" s="506">
        <f>TRUNC(H11*I11,2)</f>
        <v>0</v>
      </c>
      <c r="L11" s="505">
        <f>TRUNC(J11*H11,2)</f>
        <v>0</v>
      </c>
      <c r="M11" s="576"/>
      <c r="N11" s="550" t="e">
        <f>L11/$L$58</f>
        <v>#DIV/0!</v>
      </c>
      <c r="O11" s="900" t="s">
        <v>764</v>
      </c>
      <c r="P11" s="572"/>
      <c r="Q11" s="551"/>
      <c r="S11" s="1063"/>
    </row>
    <row r="12" spans="1:22" ht="30" customHeight="1">
      <c r="A12" s="507"/>
      <c r="B12" s="503" t="s">
        <v>1021</v>
      </c>
      <c r="C12" s="503" t="s">
        <v>681</v>
      </c>
      <c r="D12" s="503" t="s">
        <v>115</v>
      </c>
      <c r="E12" s="504" t="s">
        <v>712</v>
      </c>
      <c r="F12" s="1137" t="s">
        <v>811</v>
      </c>
      <c r="G12" s="1138" t="s">
        <v>762</v>
      </c>
      <c r="H12" s="1139">
        <v>6000</v>
      </c>
      <c r="I12" s="1136"/>
      <c r="J12" s="506">
        <f>TRUNC(IF(F12="SERV",I12*(1+$L$5/100),I12*(1+$L$6/100)),2)</f>
        <v>0</v>
      </c>
      <c r="K12" s="506">
        <f>TRUNC(H12*I12,2)</f>
        <v>0</v>
      </c>
      <c r="L12" s="505">
        <f>TRUNC(J12*H12,2)</f>
        <v>0</v>
      </c>
      <c r="M12" s="576"/>
      <c r="N12" s="550" t="e">
        <f>L12/$L$58</f>
        <v>#DIV/0!</v>
      </c>
      <c r="O12" s="900" t="s">
        <v>764</v>
      </c>
      <c r="P12" s="572"/>
      <c r="Q12" s="551"/>
      <c r="S12" s="1063"/>
    </row>
    <row r="13" spans="1:22" ht="30" customHeight="1">
      <c r="A13" s="523"/>
      <c r="B13" s="583">
        <v>2</v>
      </c>
      <c r="C13" s="583"/>
      <c r="D13" s="584"/>
      <c r="E13" s="585" t="s">
        <v>742</v>
      </c>
      <c r="F13" s="586"/>
      <c r="G13" s="502"/>
      <c r="H13" s="514"/>
      <c r="I13" s="514"/>
      <c r="J13" s="514"/>
      <c r="K13" s="514"/>
      <c r="L13" s="514"/>
      <c r="M13" s="577"/>
      <c r="N13" s="381"/>
      <c r="Q13" s="549"/>
      <c r="S13" s="1063"/>
    </row>
    <row r="14" spans="1:22" ht="30" customHeight="1">
      <c r="A14" s="507"/>
      <c r="B14" s="503" t="s">
        <v>443</v>
      </c>
      <c r="C14" s="503" t="s">
        <v>682</v>
      </c>
      <c r="D14" s="503" t="s">
        <v>115</v>
      </c>
      <c r="E14" s="508" t="s">
        <v>322</v>
      </c>
      <c r="F14" s="1137" t="s">
        <v>811</v>
      </c>
      <c r="G14" s="1138" t="s">
        <v>763</v>
      </c>
      <c r="H14" s="1139">
        <v>10</v>
      </c>
      <c r="I14" s="1136"/>
      <c r="J14" s="506">
        <f>TRUNC(IF(F14="SERV",I14*(1+$L$5/100),I14*(1+$L$6/100)),2)</f>
        <v>0</v>
      </c>
      <c r="K14" s="506">
        <f>TRUNC(H14*I14,2)</f>
        <v>0</v>
      </c>
      <c r="L14" s="505">
        <f>TRUNC(J14*H14,2)</f>
        <v>0</v>
      </c>
      <c r="M14" s="576"/>
      <c r="N14" s="550" t="e">
        <f t="shared" ref="N14:N15" si="2">L14/$L$58</f>
        <v>#DIV/0!</v>
      </c>
      <c r="O14" s="900" t="s">
        <v>764</v>
      </c>
      <c r="P14" s="572"/>
      <c r="Q14" s="551"/>
      <c r="S14" s="1063"/>
    </row>
    <row r="15" spans="1:22" ht="40.15" customHeight="1">
      <c r="A15" s="507"/>
      <c r="B15" s="503" t="s">
        <v>449</v>
      </c>
      <c r="C15" s="503">
        <v>103689</v>
      </c>
      <c r="D15" s="503" t="s">
        <v>21</v>
      </c>
      <c r="E15" s="504" t="s">
        <v>701</v>
      </c>
      <c r="F15" s="1137" t="s">
        <v>811</v>
      </c>
      <c r="G15" s="1138" t="s">
        <v>6</v>
      </c>
      <c r="H15" s="1139">
        <v>160</v>
      </c>
      <c r="I15" s="1136"/>
      <c r="J15" s="506">
        <f>TRUNC(IF(F15="SERV",I15*(1+$L$5/100),I15*(1+$L$6/100)),2)</f>
        <v>0</v>
      </c>
      <c r="K15" s="506">
        <f>TRUNC(H15*I15,2)</f>
        <v>0</v>
      </c>
      <c r="L15" s="505">
        <f>TRUNC(J15*H15,2)</f>
        <v>0</v>
      </c>
      <c r="M15" s="576"/>
      <c r="N15" s="550" t="e">
        <f t="shared" si="2"/>
        <v>#DIV/0!</v>
      </c>
      <c r="O15" s="900" t="s">
        <v>764</v>
      </c>
      <c r="P15" s="572"/>
      <c r="Q15" s="551"/>
      <c r="S15" s="1063"/>
    </row>
    <row r="16" spans="1:22" ht="30" customHeight="1">
      <c r="A16" s="507"/>
      <c r="B16" s="583">
        <v>3</v>
      </c>
      <c r="C16" s="583"/>
      <c r="D16" s="584"/>
      <c r="E16" s="585" t="s">
        <v>743</v>
      </c>
      <c r="F16" s="586"/>
      <c r="G16" s="502"/>
      <c r="H16" s="514"/>
      <c r="I16" s="514"/>
      <c r="J16" s="514"/>
      <c r="K16" s="514"/>
      <c r="L16" s="514"/>
      <c r="M16" s="577"/>
      <c r="N16" s="552"/>
      <c r="O16" s="507"/>
      <c r="P16" s="523"/>
      <c r="Q16" s="551"/>
      <c r="S16" s="1063"/>
    </row>
    <row r="17" spans="1:19" ht="30" customHeight="1">
      <c r="A17" s="507"/>
      <c r="B17" s="503" t="s">
        <v>454</v>
      </c>
      <c r="C17" s="503" t="s">
        <v>683</v>
      </c>
      <c r="D17" s="503" t="s">
        <v>115</v>
      </c>
      <c r="E17" s="504" t="s">
        <v>744</v>
      </c>
      <c r="F17" s="1137" t="s">
        <v>811</v>
      </c>
      <c r="G17" s="1138" t="s">
        <v>1048</v>
      </c>
      <c r="H17" s="1139">
        <v>1</v>
      </c>
      <c r="I17" s="1136"/>
      <c r="J17" s="506">
        <f>TRUNC(IF(F17="SERV",I17*(1+$L$5/100),I17*(1+$L$6/100)),2)</f>
        <v>0</v>
      </c>
      <c r="K17" s="506">
        <f>TRUNC(H17*I17,2)</f>
        <v>0</v>
      </c>
      <c r="L17" s="505">
        <f>TRUNC(J17*H17,2)</f>
        <v>0</v>
      </c>
      <c r="M17" s="576"/>
      <c r="N17" s="550" t="e">
        <f>L17/$L$58</f>
        <v>#DIV/0!</v>
      </c>
      <c r="O17" s="900" t="s">
        <v>764</v>
      </c>
      <c r="P17" s="572"/>
      <c r="Q17" s="551"/>
      <c r="S17" s="1063"/>
    </row>
    <row r="18" spans="1:19" ht="30" customHeight="1">
      <c r="A18" s="507"/>
      <c r="B18" s="589">
        <v>4</v>
      </c>
      <c r="C18" s="589"/>
      <c r="D18" s="584"/>
      <c r="E18" s="590" t="s">
        <v>388</v>
      </c>
      <c r="F18" s="586"/>
      <c r="G18" s="584"/>
      <c r="H18" s="591"/>
      <c r="I18" s="591"/>
      <c r="J18" s="591"/>
      <c r="K18" s="514"/>
      <c r="L18" s="591"/>
      <c r="M18" s="576"/>
      <c r="N18" s="552"/>
      <c r="O18" s="507"/>
      <c r="P18" s="523"/>
      <c r="Q18" s="549"/>
      <c r="S18" s="1063"/>
    </row>
    <row r="19" spans="1:19" ht="52.9" customHeight="1">
      <c r="A19" s="507"/>
      <c r="B19" s="509" t="s">
        <v>1022</v>
      </c>
      <c r="C19" s="553">
        <v>5502114</v>
      </c>
      <c r="D19" s="509" t="s">
        <v>39</v>
      </c>
      <c r="E19" s="504" t="s">
        <v>127</v>
      </c>
      <c r="F19" s="1137" t="s">
        <v>811</v>
      </c>
      <c r="G19" s="1138" t="s">
        <v>7</v>
      </c>
      <c r="H19" s="1139">
        <v>49000</v>
      </c>
      <c r="I19" s="1136"/>
      <c r="J19" s="506">
        <f>TRUNC(IF(F19="SERV",I19*(1+$L$5/100),I19*(1+$L$6/100)),2)</f>
        <v>0</v>
      </c>
      <c r="K19" s="506">
        <f>TRUNC(H19*I19,2)</f>
        <v>0</v>
      </c>
      <c r="L19" s="505">
        <f>TRUNC(J19*H19,2)</f>
        <v>0</v>
      </c>
      <c r="M19" s="576"/>
      <c r="N19" s="550" t="e">
        <f t="shared" ref="N19:N20" si="3">L19/$L$58</f>
        <v>#DIV/0!</v>
      </c>
      <c r="O19" s="900" t="s">
        <v>389</v>
      </c>
      <c r="P19" s="572"/>
      <c r="Q19" s="549"/>
      <c r="S19" s="1063"/>
    </row>
    <row r="20" spans="1:19" ht="30" customHeight="1">
      <c r="A20" s="507"/>
      <c r="B20" s="509" t="s">
        <v>1023</v>
      </c>
      <c r="C20" s="553">
        <v>4413942</v>
      </c>
      <c r="D20" s="509" t="s">
        <v>39</v>
      </c>
      <c r="E20" s="504" t="s">
        <v>128</v>
      </c>
      <c r="F20" s="1137" t="s">
        <v>811</v>
      </c>
      <c r="G20" s="1138" t="s">
        <v>7</v>
      </c>
      <c r="H20" s="1139">
        <v>49000</v>
      </c>
      <c r="I20" s="1136"/>
      <c r="J20" s="506">
        <f>TRUNC(IF(F20="SERV",I20*(1+$L$5/100),I20*(1+$L$6/100)),2)</f>
        <v>0</v>
      </c>
      <c r="K20" s="506">
        <f>TRUNC(H20*I20,2)</f>
        <v>0</v>
      </c>
      <c r="L20" s="505">
        <f>TRUNC(J20*H20,2)</f>
        <v>0</v>
      </c>
      <c r="M20" s="576"/>
      <c r="N20" s="550" t="e">
        <f t="shared" si="3"/>
        <v>#DIV/0!</v>
      </c>
      <c r="O20" s="900" t="s">
        <v>389</v>
      </c>
      <c r="P20" s="572"/>
      <c r="Q20" s="549"/>
      <c r="S20" s="1063"/>
    </row>
    <row r="21" spans="1:19" ht="30" customHeight="1">
      <c r="A21" s="507"/>
      <c r="B21" s="589">
        <v>5</v>
      </c>
      <c r="C21" s="589"/>
      <c r="D21" s="584"/>
      <c r="E21" s="590" t="s">
        <v>8</v>
      </c>
      <c r="F21" s="586"/>
      <c r="G21" s="584"/>
      <c r="H21" s="591"/>
      <c r="I21" s="591"/>
      <c r="J21" s="591"/>
      <c r="K21" s="514"/>
      <c r="L21" s="591"/>
      <c r="M21" s="576"/>
      <c r="N21" s="552"/>
      <c r="O21" s="507"/>
      <c r="P21" s="523"/>
      <c r="Q21" s="549"/>
      <c r="S21" s="1063"/>
    </row>
    <row r="22" spans="1:19" ht="30" customHeight="1">
      <c r="A22" s="507"/>
      <c r="B22" s="509" t="s">
        <v>488</v>
      </c>
      <c r="C22" s="553">
        <v>4011463</v>
      </c>
      <c r="D22" s="509" t="s">
        <v>39</v>
      </c>
      <c r="E22" s="504" t="s">
        <v>50</v>
      </c>
      <c r="F22" s="1137" t="s">
        <v>811</v>
      </c>
      <c r="G22" s="1138" t="s">
        <v>9</v>
      </c>
      <c r="H22" s="1139">
        <v>16800</v>
      </c>
      <c r="I22" s="1136"/>
      <c r="J22" s="506">
        <f t="shared" ref="J22:J27" si="4">TRUNC(IF(F22="SERV",I22*(1+$L$5/100),I22*(1+$L$6/100)),2)</f>
        <v>0</v>
      </c>
      <c r="K22" s="506">
        <f t="shared" ref="K22:K27" si="5">TRUNC(H22*I22,2)</f>
        <v>0</v>
      </c>
      <c r="L22" s="505">
        <f t="shared" ref="L22:L27" si="6">TRUNC(J22*H22,2)</f>
        <v>0</v>
      </c>
      <c r="M22" s="576"/>
      <c r="N22" s="550" t="e">
        <f t="shared" ref="N22:N27" si="7">L22/$L$58</f>
        <v>#DIV/0!</v>
      </c>
      <c r="O22" s="900" t="s">
        <v>8</v>
      </c>
      <c r="P22" s="572"/>
      <c r="Q22" s="551"/>
      <c r="S22" s="1063"/>
    </row>
    <row r="23" spans="1:19" ht="30" customHeight="1">
      <c r="A23" s="507"/>
      <c r="B23" s="509" t="s">
        <v>490</v>
      </c>
      <c r="C23" s="553">
        <v>4011352</v>
      </c>
      <c r="D23" s="509" t="s">
        <v>39</v>
      </c>
      <c r="E23" s="504" t="s">
        <v>67</v>
      </c>
      <c r="F23" s="1137" t="s">
        <v>811</v>
      </c>
      <c r="G23" s="1138" t="s">
        <v>6</v>
      </c>
      <c r="H23" s="1139">
        <v>140000</v>
      </c>
      <c r="I23" s="1136"/>
      <c r="J23" s="506">
        <f t="shared" si="4"/>
        <v>0</v>
      </c>
      <c r="K23" s="506">
        <f t="shared" si="5"/>
        <v>0</v>
      </c>
      <c r="L23" s="505">
        <f t="shared" si="6"/>
        <v>0</v>
      </c>
      <c r="M23" s="576"/>
      <c r="N23" s="550" t="e">
        <f t="shared" si="7"/>
        <v>#DIV/0!</v>
      </c>
      <c r="O23" s="900" t="s">
        <v>8</v>
      </c>
      <c r="P23" s="572"/>
      <c r="Q23" s="551"/>
      <c r="S23" s="1063"/>
    </row>
    <row r="24" spans="1:19" ht="30" customHeight="1">
      <c r="A24" s="507"/>
      <c r="B24" s="509" t="s">
        <v>494</v>
      </c>
      <c r="C24" s="553">
        <v>4011353</v>
      </c>
      <c r="D24" s="509" t="s">
        <v>39</v>
      </c>
      <c r="E24" s="504" t="s">
        <v>1117</v>
      </c>
      <c r="F24" s="1137" t="s">
        <v>811</v>
      </c>
      <c r="G24" s="1138" t="s">
        <v>6</v>
      </c>
      <c r="H24" s="1139">
        <v>140000</v>
      </c>
      <c r="I24" s="1136"/>
      <c r="J24" s="506">
        <f t="shared" si="4"/>
        <v>0</v>
      </c>
      <c r="K24" s="506">
        <f t="shared" si="5"/>
        <v>0</v>
      </c>
      <c r="L24" s="505">
        <f t="shared" si="6"/>
        <v>0</v>
      </c>
      <c r="M24" s="576"/>
      <c r="N24" s="550" t="e">
        <f t="shared" si="7"/>
        <v>#DIV/0!</v>
      </c>
      <c r="O24" s="900" t="s">
        <v>8</v>
      </c>
      <c r="P24" s="572"/>
      <c r="Q24" s="551"/>
      <c r="S24" s="1063"/>
    </row>
    <row r="25" spans="1:19" ht="40.15" customHeight="1">
      <c r="A25" s="507"/>
      <c r="B25" s="509" t="s">
        <v>498</v>
      </c>
      <c r="C25" s="553">
        <v>4011256</v>
      </c>
      <c r="D25" s="509" t="s">
        <v>39</v>
      </c>
      <c r="E25" s="504" t="s">
        <v>310</v>
      </c>
      <c r="F25" s="1137" t="s">
        <v>811</v>
      </c>
      <c r="G25" s="1138" t="s">
        <v>7</v>
      </c>
      <c r="H25" s="1139">
        <v>21000</v>
      </c>
      <c r="I25" s="1136"/>
      <c r="J25" s="506">
        <f t="shared" si="4"/>
        <v>0</v>
      </c>
      <c r="K25" s="506">
        <f t="shared" si="5"/>
        <v>0</v>
      </c>
      <c r="L25" s="505">
        <f t="shared" si="6"/>
        <v>0</v>
      </c>
      <c r="M25" s="576"/>
      <c r="N25" s="550" t="e">
        <f t="shared" si="7"/>
        <v>#DIV/0!</v>
      </c>
      <c r="O25" s="900" t="s">
        <v>8</v>
      </c>
      <c r="P25" s="572"/>
      <c r="Q25" s="551"/>
      <c r="S25" s="1063"/>
    </row>
    <row r="26" spans="1:19" ht="40.15" customHeight="1">
      <c r="A26" s="507"/>
      <c r="B26" s="509" t="s">
        <v>1024</v>
      </c>
      <c r="C26" s="553">
        <v>4011233</v>
      </c>
      <c r="D26" s="509" t="s">
        <v>39</v>
      </c>
      <c r="E26" s="504" t="s">
        <v>311</v>
      </c>
      <c r="F26" s="1137" t="s">
        <v>811</v>
      </c>
      <c r="G26" s="1138" t="s">
        <v>7</v>
      </c>
      <c r="H26" s="1139">
        <v>21000</v>
      </c>
      <c r="I26" s="1136"/>
      <c r="J26" s="506">
        <f t="shared" si="4"/>
        <v>0</v>
      </c>
      <c r="K26" s="506">
        <f t="shared" si="5"/>
        <v>0</v>
      </c>
      <c r="L26" s="505">
        <f t="shared" si="6"/>
        <v>0</v>
      </c>
      <c r="M26" s="576"/>
      <c r="N26" s="550" t="e">
        <f t="shared" si="7"/>
        <v>#DIV/0!</v>
      </c>
      <c r="O26" s="900" t="s">
        <v>8</v>
      </c>
      <c r="P26" s="572"/>
      <c r="Q26" s="551"/>
      <c r="S26" s="1063"/>
    </row>
    <row r="27" spans="1:19" ht="30" customHeight="1">
      <c r="A27" s="507"/>
      <c r="B27" s="509" t="s">
        <v>1025</v>
      </c>
      <c r="C27" s="553">
        <v>4011209</v>
      </c>
      <c r="D27" s="509" t="s">
        <v>39</v>
      </c>
      <c r="E27" s="504" t="s">
        <v>12</v>
      </c>
      <c r="F27" s="1137" t="s">
        <v>811</v>
      </c>
      <c r="G27" s="1138" t="s">
        <v>6</v>
      </c>
      <c r="H27" s="1139">
        <v>140000</v>
      </c>
      <c r="I27" s="1136"/>
      <c r="J27" s="506">
        <f t="shared" si="4"/>
        <v>0</v>
      </c>
      <c r="K27" s="506">
        <f t="shared" si="5"/>
        <v>0</v>
      </c>
      <c r="L27" s="505">
        <f t="shared" si="6"/>
        <v>0</v>
      </c>
      <c r="M27" s="576"/>
      <c r="N27" s="550" t="e">
        <f t="shared" si="7"/>
        <v>#DIV/0!</v>
      </c>
      <c r="O27" s="900" t="s">
        <v>8</v>
      </c>
      <c r="P27" s="572"/>
      <c r="Q27" s="551"/>
      <c r="S27" s="1063"/>
    </row>
    <row r="28" spans="1:19" ht="30" customHeight="1">
      <c r="A28" s="507"/>
      <c r="B28" s="589">
        <v>6</v>
      </c>
      <c r="C28" s="589"/>
      <c r="D28" s="584"/>
      <c r="E28" s="590" t="s">
        <v>324</v>
      </c>
      <c r="F28" s="592"/>
      <c r="G28" s="584"/>
      <c r="H28" s="591"/>
      <c r="I28" s="591"/>
      <c r="J28" s="591"/>
      <c r="K28" s="514"/>
      <c r="L28" s="591"/>
      <c r="M28" s="576"/>
      <c r="N28" s="552"/>
      <c r="O28" s="507"/>
      <c r="P28" s="523"/>
      <c r="Q28" s="549"/>
      <c r="S28" s="1063"/>
    </row>
    <row r="29" spans="1:19" ht="30" customHeight="1">
      <c r="A29" s="507"/>
      <c r="B29" s="509" t="s">
        <v>503</v>
      </c>
      <c r="C29" s="553" t="s">
        <v>133</v>
      </c>
      <c r="D29" s="509" t="s">
        <v>15</v>
      </c>
      <c r="E29" s="510" t="s">
        <v>132</v>
      </c>
      <c r="F29" s="1137" t="s">
        <v>812</v>
      </c>
      <c r="G29" s="1138" t="s">
        <v>9</v>
      </c>
      <c r="H29" s="1139">
        <v>1083.43</v>
      </c>
      <c r="I29" s="1144"/>
      <c r="J29" s="506">
        <f t="shared" ref="J29:J34" si="8">TRUNC(IF(F29="SERV",I29*(1+$L$5/100),I29*(1+$L$6/100)),2)</f>
        <v>0</v>
      </c>
      <c r="K29" s="506">
        <f t="shared" ref="K29:K34" si="9">TRUNC(H29*I29,2)</f>
        <v>0</v>
      </c>
      <c r="L29" s="505">
        <f t="shared" ref="L29:L34" si="10">TRUNC(J29*H29,2)</f>
        <v>0</v>
      </c>
      <c r="M29" s="576"/>
      <c r="N29" s="550" t="e">
        <f t="shared" ref="N29:N34" si="11">L29/$L$58</f>
        <v>#DIV/0!</v>
      </c>
      <c r="O29" s="898" t="s">
        <v>8</v>
      </c>
      <c r="P29" s="572"/>
      <c r="Q29" s="551"/>
      <c r="S29" s="1063"/>
    </row>
    <row r="30" spans="1:19" ht="30" customHeight="1">
      <c r="A30" s="507"/>
      <c r="B30" s="509" t="s">
        <v>512</v>
      </c>
      <c r="C30" s="553" t="s">
        <v>254</v>
      </c>
      <c r="D30" s="509" t="s">
        <v>15</v>
      </c>
      <c r="E30" s="510" t="s">
        <v>249</v>
      </c>
      <c r="F30" s="1137" t="s">
        <v>812</v>
      </c>
      <c r="G30" s="1138" t="s">
        <v>9</v>
      </c>
      <c r="H30" s="1139">
        <v>1083.43</v>
      </c>
      <c r="I30" s="1144"/>
      <c r="J30" s="506">
        <f t="shared" si="8"/>
        <v>0</v>
      </c>
      <c r="K30" s="506">
        <f t="shared" si="9"/>
        <v>0</v>
      </c>
      <c r="L30" s="505">
        <f t="shared" si="10"/>
        <v>0</v>
      </c>
      <c r="M30" s="576"/>
      <c r="N30" s="550" t="e">
        <f t="shared" si="11"/>
        <v>#DIV/0!</v>
      </c>
      <c r="O30" s="898" t="s">
        <v>8</v>
      </c>
      <c r="P30" s="572"/>
      <c r="Q30" s="551"/>
      <c r="S30" s="1063"/>
    </row>
    <row r="31" spans="1:19" ht="30" customHeight="1">
      <c r="A31" s="507"/>
      <c r="B31" s="509" t="s">
        <v>1026</v>
      </c>
      <c r="C31" s="553" t="s">
        <v>134</v>
      </c>
      <c r="D31" s="509" t="s">
        <v>15</v>
      </c>
      <c r="E31" s="510" t="s">
        <v>751</v>
      </c>
      <c r="F31" s="1137" t="s">
        <v>812</v>
      </c>
      <c r="G31" s="1138" t="s">
        <v>9</v>
      </c>
      <c r="H31" s="1139">
        <v>182</v>
      </c>
      <c r="I31" s="1144"/>
      <c r="J31" s="506">
        <f t="shared" si="8"/>
        <v>0</v>
      </c>
      <c r="K31" s="506">
        <f t="shared" si="9"/>
        <v>0</v>
      </c>
      <c r="L31" s="505">
        <f t="shared" si="10"/>
        <v>0</v>
      </c>
      <c r="M31" s="576"/>
      <c r="N31" s="550" t="e">
        <f t="shared" si="11"/>
        <v>#DIV/0!</v>
      </c>
      <c r="O31" s="898" t="s">
        <v>8</v>
      </c>
      <c r="P31" s="572"/>
      <c r="Q31" s="551"/>
      <c r="S31" s="1063"/>
    </row>
    <row r="32" spans="1:19" ht="30" customHeight="1">
      <c r="A32" s="507"/>
      <c r="B32" s="509" t="s">
        <v>1027</v>
      </c>
      <c r="C32" s="553" t="s">
        <v>255</v>
      </c>
      <c r="D32" s="509" t="s">
        <v>15</v>
      </c>
      <c r="E32" s="510" t="s">
        <v>752</v>
      </c>
      <c r="F32" s="1137" t="s">
        <v>812</v>
      </c>
      <c r="G32" s="1138" t="s">
        <v>9</v>
      </c>
      <c r="H32" s="1139">
        <v>182</v>
      </c>
      <c r="I32" s="1144"/>
      <c r="J32" s="506">
        <f t="shared" si="8"/>
        <v>0</v>
      </c>
      <c r="K32" s="506">
        <f t="shared" si="9"/>
        <v>0</v>
      </c>
      <c r="L32" s="505">
        <f t="shared" si="10"/>
        <v>0</v>
      </c>
      <c r="M32" s="576"/>
      <c r="N32" s="550" t="e">
        <f t="shared" si="11"/>
        <v>#DIV/0!</v>
      </c>
      <c r="O32" s="898" t="s">
        <v>8</v>
      </c>
      <c r="P32" s="572"/>
      <c r="Q32" s="551"/>
      <c r="S32" s="1063"/>
    </row>
    <row r="33" spans="1:19" ht="30" customHeight="1">
      <c r="A33" s="507"/>
      <c r="B33" s="509" t="s">
        <v>1028</v>
      </c>
      <c r="C33" s="553" t="s">
        <v>160</v>
      </c>
      <c r="D33" s="509" t="s">
        <v>15</v>
      </c>
      <c r="E33" s="510" t="s">
        <v>135</v>
      </c>
      <c r="F33" s="1137" t="s">
        <v>812</v>
      </c>
      <c r="G33" s="1138" t="s">
        <v>9</v>
      </c>
      <c r="H33" s="1139">
        <v>63</v>
      </c>
      <c r="I33" s="1144"/>
      <c r="J33" s="506">
        <f t="shared" si="8"/>
        <v>0</v>
      </c>
      <c r="K33" s="506">
        <f t="shared" si="9"/>
        <v>0</v>
      </c>
      <c r="L33" s="505">
        <f t="shared" si="10"/>
        <v>0</v>
      </c>
      <c r="M33" s="576"/>
      <c r="N33" s="550" t="e">
        <f t="shared" si="11"/>
        <v>#DIV/0!</v>
      </c>
      <c r="O33" s="898" t="s">
        <v>8</v>
      </c>
      <c r="P33" s="572"/>
      <c r="Q33" s="551"/>
      <c r="S33" s="1063"/>
    </row>
    <row r="34" spans="1:19" ht="30" customHeight="1">
      <c r="A34" s="507"/>
      <c r="B34" s="509" t="s">
        <v>1029</v>
      </c>
      <c r="C34" s="553" t="s">
        <v>256</v>
      </c>
      <c r="D34" s="509" t="s">
        <v>15</v>
      </c>
      <c r="E34" s="510" t="s">
        <v>250</v>
      </c>
      <c r="F34" s="1137" t="s">
        <v>812</v>
      </c>
      <c r="G34" s="1138" t="s">
        <v>9</v>
      </c>
      <c r="H34" s="1139">
        <v>63</v>
      </c>
      <c r="I34" s="1144"/>
      <c r="J34" s="506">
        <f t="shared" si="8"/>
        <v>0</v>
      </c>
      <c r="K34" s="506">
        <f t="shared" si="9"/>
        <v>0</v>
      </c>
      <c r="L34" s="505">
        <f t="shared" si="10"/>
        <v>0</v>
      </c>
      <c r="M34" s="576"/>
      <c r="N34" s="550" t="e">
        <f t="shared" si="11"/>
        <v>#DIV/0!</v>
      </c>
      <c r="O34" s="898" t="s">
        <v>8</v>
      </c>
      <c r="P34" s="572"/>
      <c r="Q34" s="551"/>
      <c r="S34" s="1063"/>
    </row>
    <row r="35" spans="1:19" ht="30" customHeight="1">
      <c r="A35" s="507"/>
      <c r="B35" s="589">
        <v>7</v>
      </c>
      <c r="C35" s="589"/>
      <c r="D35" s="584"/>
      <c r="E35" s="590" t="s">
        <v>10</v>
      </c>
      <c r="F35" s="592"/>
      <c r="G35" s="584"/>
      <c r="H35" s="591"/>
      <c r="I35" s="591"/>
      <c r="J35" s="591"/>
      <c r="K35" s="514"/>
      <c r="L35" s="591"/>
      <c r="M35" s="576"/>
      <c r="N35" s="552"/>
      <c r="Q35" s="549"/>
      <c r="S35" s="1063"/>
    </row>
    <row r="36" spans="1:19" ht="40.15" customHeight="1">
      <c r="A36" s="507"/>
      <c r="B36" s="511" t="s">
        <v>1030</v>
      </c>
      <c r="C36" s="553">
        <v>5213440</v>
      </c>
      <c r="D36" s="509" t="s">
        <v>39</v>
      </c>
      <c r="E36" s="504" t="s">
        <v>298</v>
      </c>
      <c r="F36" s="1137" t="s">
        <v>811</v>
      </c>
      <c r="G36" s="1138" t="s">
        <v>1048</v>
      </c>
      <c r="H36" s="1139">
        <v>60</v>
      </c>
      <c r="I36" s="1136"/>
      <c r="J36" s="506">
        <f>TRUNC(IF(F36="SERV",I36*(1+$L$5/100),I36*(1+$L$6/100)),2)</f>
        <v>0</v>
      </c>
      <c r="K36" s="506">
        <f>TRUNC(H36*I36,2)</f>
        <v>0</v>
      </c>
      <c r="L36" s="505">
        <f>TRUNC(J36*H36,2)</f>
        <v>0</v>
      </c>
      <c r="M36" s="576"/>
      <c r="N36" s="550" t="e">
        <f t="shared" ref="N36:N39" si="12">L36/$L$58</f>
        <v>#DIV/0!</v>
      </c>
      <c r="O36" s="900" t="s">
        <v>764</v>
      </c>
      <c r="P36" s="572"/>
      <c r="Q36" s="551"/>
      <c r="S36" s="1063"/>
    </row>
    <row r="37" spans="1:19" ht="40.15" customHeight="1">
      <c r="A37" s="507"/>
      <c r="B37" s="511" t="s">
        <v>1031</v>
      </c>
      <c r="C37" s="553">
        <v>5213464</v>
      </c>
      <c r="D37" s="509" t="s">
        <v>39</v>
      </c>
      <c r="E37" s="504" t="s">
        <v>315</v>
      </c>
      <c r="F37" s="1137" t="s">
        <v>811</v>
      </c>
      <c r="G37" s="1138" t="s">
        <v>1048</v>
      </c>
      <c r="H37" s="1139">
        <v>60</v>
      </c>
      <c r="I37" s="1136"/>
      <c r="J37" s="506">
        <f>TRUNC(IF(F37="SERV",I37*(1+$L$5/100),I37*(1+$L$6/100)),2)</f>
        <v>0</v>
      </c>
      <c r="K37" s="506">
        <f>TRUNC(H37*I37,2)</f>
        <v>0</v>
      </c>
      <c r="L37" s="505">
        <f>TRUNC(J37*H37,2)</f>
        <v>0</v>
      </c>
      <c r="M37" s="576"/>
      <c r="N37" s="550" t="e">
        <f t="shared" si="12"/>
        <v>#DIV/0!</v>
      </c>
      <c r="O37" s="900" t="s">
        <v>764</v>
      </c>
      <c r="P37" s="572"/>
      <c r="Q37" s="551"/>
      <c r="S37" s="1063"/>
    </row>
    <row r="38" spans="1:19" ht="47.45" customHeight="1">
      <c r="A38" s="507"/>
      <c r="B38" s="511" t="s">
        <v>1032</v>
      </c>
      <c r="C38" s="553">
        <v>5213863</v>
      </c>
      <c r="D38" s="509" t="s">
        <v>39</v>
      </c>
      <c r="E38" s="504" t="s">
        <v>251</v>
      </c>
      <c r="F38" s="1137" t="s">
        <v>811</v>
      </c>
      <c r="G38" s="1138" t="s">
        <v>1048</v>
      </c>
      <c r="H38" s="1139">
        <v>120</v>
      </c>
      <c r="I38" s="1136"/>
      <c r="J38" s="506">
        <f>TRUNC(IF(F38="SERV",I38*(1+$L$5/100),I38*(1+$L$6/100)),2)</f>
        <v>0</v>
      </c>
      <c r="K38" s="506">
        <f>TRUNC(H38*I38,2)</f>
        <v>0</v>
      </c>
      <c r="L38" s="505">
        <f>TRUNC(J38*H38,2)</f>
        <v>0</v>
      </c>
      <c r="M38" s="576"/>
      <c r="N38" s="550" t="e">
        <f t="shared" si="12"/>
        <v>#DIV/0!</v>
      </c>
      <c r="O38" s="900" t="s">
        <v>764</v>
      </c>
      <c r="P38" s="572"/>
      <c r="Q38" s="551"/>
      <c r="S38" s="1063"/>
    </row>
    <row r="39" spans="1:19" ht="30" customHeight="1">
      <c r="A39" s="507"/>
      <c r="B39" s="511" t="s">
        <v>1033</v>
      </c>
      <c r="C39" s="553">
        <v>5213400</v>
      </c>
      <c r="D39" s="509" t="s">
        <v>39</v>
      </c>
      <c r="E39" s="504" t="s">
        <v>313</v>
      </c>
      <c r="F39" s="1137" t="s">
        <v>811</v>
      </c>
      <c r="G39" s="1138" t="s">
        <v>6</v>
      </c>
      <c r="H39" s="1139">
        <v>5600</v>
      </c>
      <c r="I39" s="1136"/>
      <c r="J39" s="506">
        <f>TRUNC(IF(F39="SERV",I39*(1+$L$5/100),I39*(1+$L$6/100)),2)</f>
        <v>0</v>
      </c>
      <c r="K39" s="506">
        <f>TRUNC(H39*I39,2)</f>
        <v>0</v>
      </c>
      <c r="L39" s="505">
        <f>TRUNC(J39*H39,2)</f>
        <v>0</v>
      </c>
      <c r="M39" s="576"/>
      <c r="N39" s="550" t="e">
        <f t="shared" si="12"/>
        <v>#DIV/0!</v>
      </c>
      <c r="O39" s="900" t="s">
        <v>764</v>
      </c>
      <c r="P39" s="572"/>
      <c r="Q39" s="551"/>
      <c r="S39" s="1063"/>
    </row>
    <row r="40" spans="1:19" ht="30" customHeight="1">
      <c r="A40" s="507"/>
      <c r="B40" s="593">
        <v>8</v>
      </c>
      <c r="C40" s="589"/>
      <c r="D40" s="584"/>
      <c r="E40" s="594" t="s">
        <v>13</v>
      </c>
      <c r="F40" s="592"/>
      <c r="G40" s="584"/>
      <c r="H40" s="595"/>
      <c r="I40" s="595"/>
      <c r="J40" s="591"/>
      <c r="K40" s="514"/>
      <c r="L40" s="596"/>
      <c r="M40" s="578"/>
      <c r="N40" s="552"/>
      <c r="O40" s="507"/>
      <c r="P40" s="523"/>
      <c r="Q40" s="549"/>
      <c r="S40" s="1063"/>
    </row>
    <row r="41" spans="1:19" ht="40.15" customHeight="1">
      <c r="A41" s="507"/>
      <c r="B41" s="511" t="s">
        <v>1034</v>
      </c>
      <c r="C41" s="509" t="s">
        <v>814</v>
      </c>
      <c r="D41" s="509" t="s">
        <v>15</v>
      </c>
      <c r="E41" s="504" t="s">
        <v>920</v>
      </c>
      <c r="F41" s="1137" t="s">
        <v>811</v>
      </c>
      <c r="G41" s="1138" t="s">
        <v>14</v>
      </c>
      <c r="H41" s="1139">
        <v>36000</v>
      </c>
      <c r="I41" s="1136"/>
      <c r="J41" s="506">
        <f>TRUNC(IF(F41="SERV",I41*(1+$L$5/100),I41*(1+$L$6/100)),2)</f>
        <v>0</v>
      </c>
      <c r="K41" s="506">
        <f>TRUNC(H41*I41,2)</f>
        <v>0</v>
      </c>
      <c r="L41" s="505">
        <f>TRUNC(J41*H41,2)</f>
        <v>0</v>
      </c>
      <c r="M41" s="576"/>
      <c r="N41" s="550" t="e">
        <f t="shared" ref="N41:N43" si="13">L41/$L$58</f>
        <v>#DIV/0!</v>
      </c>
      <c r="O41" s="900" t="s">
        <v>13</v>
      </c>
      <c r="P41" s="572"/>
      <c r="Q41" s="554"/>
      <c r="S41" s="1063"/>
    </row>
    <row r="42" spans="1:19" ht="40.15" customHeight="1">
      <c r="A42" s="507"/>
      <c r="B42" s="511" t="s">
        <v>1035</v>
      </c>
      <c r="C42" s="512" t="s">
        <v>919</v>
      </c>
      <c r="D42" s="509" t="s">
        <v>15</v>
      </c>
      <c r="E42" s="504" t="s">
        <v>921</v>
      </c>
      <c r="F42" s="1137" t="s">
        <v>811</v>
      </c>
      <c r="G42" s="1138" t="s">
        <v>14</v>
      </c>
      <c r="H42" s="1139">
        <v>4000</v>
      </c>
      <c r="I42" s="1136"/>
      <c r="J42" s="506">
        <f>TRUNC(IF(F42="SERV",I42*(1+$L$5/100),I42*(1+$L$6/100)),2)</f>
        <v>0</v>
      </c>
      <c r="K42" s="506">
        <f>TRUNC(H42*I42,2)</f>
        <v>0</v>
      </c>
      <c r="L42" s="505">
        <f>TRUNC(J42*H42,2)</f>
        <v>0</v>
      </c>
      <c r="M42" s="576"/>
      <c r="N42" s="550" t="e">
        <f t="shared" si="13"/>
        <v>#DIV/0!</v>
      </c>
      <c r="O42" s="900" t="s">
        <v>13</v>
      </c>
      <c r="P42" s="572"/>
      <c r="Q42" s="554"/>
      <c r="S42" s="1063"/>
    </row>
    <row r="43" spans="1:19" ht="30" customHeight="1">
      <c r="A43" s="507"/>
      <c r="B43" s="511" t="s">
        <v>1036</v>
      </c>
      <c r="C43" s="503">
        <v>4915724</v>
      </c>
      <c r="D43" s="503" t="s">
        <v>39</v>
      </c>
      <c r="E43" s="504" t="s">
        <v>312</v>
      </c>
      <c r="F43" s="1137" t="s">
        <v>811</v>
      </c>
      <c r="G43" s="1138" t="s">
        <v>6</v>
      </c>
      <c r="H43" s="1139">
        <v>4800</v>
      </c>
      <c r="I43" s="1136"/>
      <c r="J43" s="506">
        <f>TRUNC(IF(F43="SERV",I43*(1+$L$5/100),I43*(1+$L$6/100)),2)</f>
        <v>0</v>
      </c>
      <c r="K43" s="506">
        <f>TRUNC(H43*I43,2)</f>
        <v>0</v>
      </c>
      <c r="L43" s="505">
        <f>TRUNC(J43*H43,2)</f>
        <v>0</v>
      </c>
      <c r="M43" s="576"/>
      <c r="N43" s="550" t="e">
        <f t="shared" si="13"/>
        <v>#DIV/0!</v>
      </c>
      <c r="O43" s="900" t="s">
        <v>13</v>
      </c>
      <c r="P43" s="523"/>
      <c r="Q43" s="551"/>
      <c r="S43" s="1063"/>
    </row>
    <row r="44" spans="1:19" ht="30" customHeight="1">
      <c r="A44" s="507"/>
      <c r="B44" s="597">
        <v>9</v>
      </c>
      <c r="C44" s="589"/>
      <c r="D44" s="584"/>
      <c r="E44" s="598" t="s">
        <v>38</v>
      </c>
      <c r="F44" s="592"/>
      <c r="G44" s="584"/>
      <c r="H44" s="599"/>
      <c r="I44" s="599"/>
      <c r="J44" s="591"/>
      <c r="K44" s="514"/>
      <c r="L44" s="600"/>
      <c r="M44" s="578"/>
      <c r="N44" s="552"/>
      <c r="O44" s="507"/>
      <c r="P44" s="523"/>
      <c r="Q44" s="549"/>
      <c r="S44" s="1063"/>
    </row>
    <row r="45" spans="1:19" ht="40.15" customHeight="1">
      <c r="A45" s="507"/>
      <c r="B45" s="509" t="s">
        <v>1037</v>
      </c>
      <c r="C45" s="525" t="s">
        <v>129</v>
      </c>
      <c r="D45" s="509" t="s">
        <v>115</v>
      </c>
      <c r="E45" s="513" t="s">
        <v>116</v>
      </c>
      <c r="F45" s="1137" t="s">
        <v>811</v>
      </c>
      <c r="G45" s="1138" t="s">
        <v>14</v>
      </c>
      <c r="H45" s="1139">
        <v>2000</v>
      </c>
      <c r="I45" s="1136"/>
      <c r="J45" s="506">
        <f>TRUNC(IF(F45="SERV",I45*(1+$L$5/100),I45*(1+$L$6/100)),2)</f>
        <v>0</v>
      </c>
      <c r="K45" s="506">
        <f>TRUNC(H45*I45,2)</f>
        <v>0</v>
      </c>
      <c r="L45" s="505">
        <f>TRUNC(J45*H45,2)</f>
        <v>0</v>
      </c>
      <c r="M45" s="576"/>
      <c r="N45" s="550" t="e">
        <f>L45/$L$58</f>
        <v>#DIV/0!</v>
      </c>
      <c r="O45" s="900" t="s">
        <v>764</v>
      </c>
      <c r="P45" s="523"/>
      <c r="Q45" s="549"/>
      <c r="S45" s="1063"/>
    </row>
    <row r="46" spans="1:19" ht="30" customHeight="1">
      <c r="A46" s="507"/>
      <c r="B46" s="597">
        <v>10</v>
      </c>
      <c r="C46" s="589"/>
      <c r="D46" s="584"/>
      <c r="E46" s="598" t="s">
        <v>34</v>
      </c>
      <c r="F46" s="592"/>
      <c r="G46" s="584"/>
      <c r="H46" s="599"/>
      <c r="I46" s="599"/>
      <c r="J46" s="591"/>
      <c r="K46" s="514"/>
      <c r="L46" s="600"/>
      <c r="M46" s="578"/>
      <c r="N46" s="552"/>
      <c r="Q46" s="549"/>
      <c r="S46" s="1063"/>
    </row>
    <row r="47" spans="1:19" ht="30" customHeight="1">
      <c r="A47" s="507"/>
      <c r="B47" s="509" t="s">
        <v>1038</v>
      </c>
      <c r="C47" s="553" t="s">
        <v>40</v>
      </c>
      <c r="D47" s="509" t="s">
        <v>115</v>
      </c>
      <c r="E47" s="513" t="s">
        <v>35</v>
      </c>
      <c r="F47" s="1137" t="s">
        <v>811</v>
      </c>
      <c r="G47" s="1138" t="s">
        <v>6</v>
      </c>
      <c r="H47" s="1139">
        <v>140000</v>
      </c>
      <c r="I47" s="1136"/>
      <c r="J47" s="506">
        <f>TRUNC(IF(F47="SERV",I47*(1+$L$5/100),I47*(1+$L$6/100)),2)</f>
        <v>0</v>
      </c>
      <c r="K47" s="506">
        <f>TRUNC(H47*I47,2)</f>
        <v>0</v>
      </c>
      <c r="L47" s="505">
        <f>TRUNC(J47*H47,2)</f>
        <v>0</v>
      </c>
      <c r="M47" s="576"/>
      <c r="N47" s="550" t="e">
        <f>L47/$L$58</f>
        <v>#DIV/0!</v>
      </c>
      <c r="O47" s="900" t="s">
        <v>764</v>
      </c>
      <c r="P47" s="523"/>
      <c r="Q47" s="551"/>
      <c r="S47" s="1063"/>
    </row>
    <row r="48" spans="1:19" ht="30" customHeight="1">
      <c r="A48" s="507"/>
      <c r="B48" s="597">
        <v>11</v>
      </c>
      <c r="C48" s="589"/>
      <c r="D48" s="584"/>
      <c r="E48" s="598" t="s">
        <v>323</v>
      </c>
      <c r="F48" s="592"/>
      <c r="G48" s="584"/>
      <c r="H48" s="599"/>
      <c r="I48" s="599"/>
      <c r="J48" s="591"/>
      <c r="K48" s="514"/>
      <c r="L48" s="600"/>
      <c r="M48" s="578"/>
      <c r="N48" s="552"/>
      <c r="O48" s="507"/>
      <c r="P48" s="523"/>
      <c r="Q48" s="551"/>
      <c r="S48" s="1063"/>
    </row>
    <row r="49" spans="1:19" ht="40.15" customHeight="1">
      <c r="A49" s="507"/>
      <c r="B49" s="509" t="s">
        <v>1039</v>
      </c>
      <c r="C49" s="553">
        <v>5914359</v>
      </c>
      <c r="D49" s="509" t="s">
        <v>39</v>
      </c>
      <c r="E49" s="504" t="s">
        <v>316</v>
      </c>
      <c r="F49" s="1137" t="s">
        <v>811</v>
      </c>
      <c r="G49" s="1138" t="s">
        <v>1050</v>
      </c>
      <c r="H49" s="1139">
        <v>122260.36</v>
      </c>
      <c r="I49" s="1136"/>
      <c r="J49" s="506">
        <f t="shared" ref="J49:J57" si="14">TRUNC(IF(F49="SERV",I49*(1+$L$5/100),I49*(1+$L$6/100)),2)</f>
        <v>0</v>
      </c>
      <c r="K49" s="506">
        <f t="shared" ref="K49:K56" si="15">TRUNC(H49*I49,2)</f>
        <v>0</v>
      </c>
      <c r="L49" s="505">
        <f t="shared" ref="L49:L57" si="16">TRUNC(J49*H49,2)</f>
        <v>0</v>
      </c>
      <c r="M49" s="576"/>
      <c r="N49" s="550" t="e">
        <f t="shared" ref="N49:N57" si="17">L49/$L$58</f>
        <v>#DIV/0!</v>
      </c>
      <c r="O49" s="900" t="s">
        <v>764</v>
      </c>
      <c r="P49" s="523"/>
      <c r="Q49" s="551"/>
      <c r="S49" s="1063"/>
    </row>
    <row r="50" spans="1:19" ht="40.15" customHeight="1">
      <c r="A50" s="507"/>
      <c r="B50" s="509" t="s">
        <v>1040</v>
      </c>
      <c r="C50" s="553">
        <v>5914374</v>
      </c>
      <c r="D50" s="509" t="s">
        <v>39</v>
      </c>
      <c r="E50" s="504" t="s">
        <v>317</v>
      </c>
      <c r="F50" s="1137" t="s">
        <v>811</v>
      </c>
      <c r="G50" s="1138" t="s">
        <v>1050</v>
      </c>
      <c r="H50" s="1139">
        <v>122260.36</v>
      </c>
      <c r="I50" s="1136"/>
      <c r="J50" s="506">
        <f t="shared" si="14"/>
        <v>0</v>
      </c>
      <c r="K50" s="506">
        <f t="shared" si="15"/>
        <v>0</v>
      </c>
      <c r="L50" s="505">
        <f t="shared" si="16"/>
        <v>0</v>
      </c>
      <c r="M50" s="576"/>
      <c r="N50" s="550" t="e">
        <f t="shared" si="17"/>
        <v>#DIV/0!</v>
      </c>
      <c r="O50" s="900" t="s">
        <v>764</v>
      </c>
      <c r="P50" s="523"/>
      <c r="Q50" s="551"/>
      <c r="S50" s="1063"/>
    </row>
    <row r="51" spans="1:19" ht="40.15" customHeight="1">
      <c r="A51" s="507"/>
      <c r="B51" s="509" t="s">
        <v>1041</v>
      </c>
      <c r="C51" s="553">
        <v>5914389</v>
      </c>
      <c r="D51" s="509" t="s">
        <v>39</v>
      </c>
      <c r="E51" s="504" t="s">
        <v>318</v>
      </c>
      <c r="F51" s="1137" t="s">
        <v>811</v>
      </c>
      <c r="G51" s="1138" t="s">
        <v>1050</v>
      </c>
      <c r="H51" s="1139">
        <v>978082.77</v>
      </c>
      <c r="I51" s="1136"/>
      <c r="J51" s="506">
        <f t="shared" si="14"/>
        <v>0</v>
      </c>
      <c r="K51" s="506">
        <f t="shared" si="15"/>
        <v>0</v>
      </c>
      <c r="L51" s="505">
        <f t="shared" si="16"/>
        <v>0</v>
      </c>
      <c r="M51" s="576"/>
      <c r="N51" s="550" t="e">
        <f t="shared" si="17"/>
        <v>#DIV/0!</v>
      </c>
      <c r="O51" s="900" t="s">
        <v>764</v>
      </c>
      <c r="P51" s="523"/>
      <c r="Q51" s="551"/>
      <c r="S51" s="1063"/>
    </row>
    <row r="52" spans="1:19" ht="40.15" customHeight="1">
      <c r="A52" s="507"/>
      <c r="B52" s="509" t="s">
        <v>1042</v>
      </c>
      <c r="C52" s="553">
        <v>5914449</v>
      </c>
      <c r="D52" s="509" t="s">
        <v>39</v>
      </c>
      <c r="E52" s="504" t="s">
        <v>319</v>
      </c>
      <c r="F52" s="1137" t="s">
        <v>811</v>
      </c>
      <c r="G52" s="1138" t="s">
        <v>1050</v>
      </c>
      <c r="H52" s="1139">
        <v>455.63</v>
      </c>
      <c r="I52" s="1136"/>
      <c r="J52" s="506">
        <f t="shared" si="14"/>
        <v>0</v>
      </c>
      <c r="K52" s="506">
        <f t="shared" si="15"/>
        <v>0</v>
      </c>
      <c r="L52" s="505">
        <f t="shared" si="16"/>
        <v>0</v>
      </c>
      <c r="M52" s="576"/>
      <c r="N52" s="550" t="e">
        <f t="shared" si="17"/>
        <v>#DIV/0!</v>
      </c>
      <c r="O52" s="900" t="s">
        <v>764</v>
      </c>
      <c r="P52" s="523"/>
      <c r="Q52" s="551"/>
      <c r="S52" s="1063"/>
    </row>
    <row r="53" spans="1:19" ht="40.15" customHeight="1">
      <c r="A53" s="507"/>
      <c r="B53" s="509" t="s">
        <v>1043</v>
      </c>
      <c r="C53" s="553">
        <v>5914464</v>
      </c>
      <c r="D53" s="509" t="s">
        <v>39</v>
      </c>
      <c r="E53" s="504" t="s">
        <v>320</v>
      </c>
      <c r="F53" s="1137" t="s">
        <v>811</v>
      </c>
      <c r="G53" s="1138" t="s">
        <v>1050</v>
      </c>
      <c r="H53" s="1139">
        <v>455.63</v>
      </c>
      <c r="I53" s="1136"/>
      <c r="J53" s="506">
        <f t="shared" si="14"/>
        <v>0</v>
      </c>
      <c r="K53" s="506">
        <f t="shared" si="15"/>
        <v>0</v>
      </c>
      <c r="L53" s="505">
        <f t="shared" si="16"/>
        <v>0</v>
      </c>
      <c r="M53" s="576"/>
      <c r="N53" s="550" t="e">
        <f t="shared" si="17"/>
        <v>#DIV/0!</v>
      </c>
      <c r="O53" s="900" t="s">
        <v>764</v>
      </c>
      <c r="P53" s="523"/>
      <c r="Q53" s="551"/>
      <c r="S53" s="1063"/>
    </row>
    <row r="54" spans="1:19" ht="40.15" customHeight="1">
      <c r="A54" s="507"/>
      <c r="B54" s="509" t="s">
        <v>1044</v>
      </c>
      <c r="C54" s="553">
        <v>5914479</v>
      </c>
      <c r="D54" s="509" t="s">
        <v>39</v>
      </c>
      <c r="E54" s="504" t="s">
        <v>321</v>
      </c>
      <c r="F54" s="1137" t="s">
        <v>811</v>
      </c>
      <c r="G54" s="1138" t="s">
        <v>1050</v>
      </c>
      <c r="H54" s="1139">
        <v>3645.03</v>
      </c>
      <c r="I54" s="1136"/>
      <c r="J54" s="506">
        <f t="shared" si="14"/>
        <v>0</v>
      </c>
      <c r="K54" s="506">
        <f t="shared" si="15"/>
        <v>0</v>
      </c>
      <c r="L54" s="505">
        <f t="shared" si="16"/>
        <v>0</v>
      </c>
      <c r="M54" s="576"/>
      <c r="N54" s="550" t="e">
        <f t="shared" si="17"/>
        <v>#DIV/0!</v>
      </c>
      <c r="O54" s="900" t="s">
        <v>764</v>
      </c>
      <c r="P54" s="523"/>
      <c r="Q54" s="551"/>
      <c r="S54" s="1063"/>
    </row>
    <row r="55" spans="1:19" ht="40.15" customHeight="1">
      <c r="A55" s="507"/>
      <c r="B55" s="509" t="s">
        <v>1045</v>
      </c>
      <c r="C55" s="553">
        <v>5914364</v>
      </c>
      <c r="D55" s="509" t="s">
        <v>39</v>
      </c>
      <c r="E55" s="504" t="s">
        <v>397</v>
      </c>
      <c r="F55" s="1137" t="s">
        <v>811</v>
      </c>
      <c r="G55" s="1138" t="s">
        <v>1050</v>
      </c>
      <c r="H55" s="1139">
        <v>963.04</v>
      </c>
      <c r="I55" s="1136"/>
      <c r="J55" s="506">
        <f t="shared" si="14"/>
        <v>0</v>
      </c>
      <c r="K55" s="506">
        <f t="shared" si="15"/>
        <v>0</v>
      </c>
      <c r="L55" s="505">
        <f t="shared" si="16"/>
        <v>0</v>
      </c>
      <c r="M55" s="576"/>
      <c r="N55" s="550" t="e">
        <f t="shared" si="17"/>
        <v>#DIV/0!</v>
      </c>
      <c r="O55" s="900" t="s">
        <v>764</v>
      </c>
      <c r="P55" s="523"/>
      <c r="Q55" s="551"/>
      <c r="S55" s="1063"/>
    </row>
    <row r="56" spans="1:19" ht="40.15" customHeight="1">
      <c r="A56" s="507"/>
      <c r="B56" s="509" t="s">
        <v>1046</v>
      </c>
      <c r="C56" s="553">
        <v>5914365</v>
      </c>
      <c r="D56" s="509" t="s">
        <v>39</v>
      </c>
      <c r="E56" s="504" t="s">
        <v>398</v>
      </c>
      <c r="F56" s="1137" t="s">
        <v>811</v>
      </c>
      <c r="G56" s="1138" t="s">
        <v>1050</v>
      </c>
      <c r="H56" s="1139">
        <v>963.04</v>
      </c>
      <c r="I56" s="1136"/>
      <c r="J56" s="506">
        <f t="shared" si="14"/>
        <v>0</v>
      </c>
      <c r="K56" s="506">
        <f t="shared" si="15"/>
        <v>0</v>
      </c>
      <c r="L56" s="505">
        <f t="shared" si="16"/>
        <v>0</v>
      </c>
      <c r="M56" s="576"/>
      <c r="N56" s="550" t="e">
        <f t="shared" si="17"/>
        <v>#DIV/0!</v>
      </c>
      <c r="O56" s="900" t="s">
        <v>764</v>
      </c>
      <c r="P56" s="523"/>
      <c r="Q56" s="551"/>
      <c r="S56" s="1063"/>
    </row>
    <row r="57" spans="1:19" ht="40.15" customHeight="1">
      <c r="A57" s="507"/>
      <c r="B57" s="509" t="s">
        <v>1047</v>
      </c>
      <c r="C57" s="553">
        <v>5914366</v>
      </c>
      <c r="D57" s="509" t="s">
        <v>39</v>
      </c>
      <c r="E57" s="504" t="s">
        <v>399</v>
      </c>
      <c r="F57" s="1137" t="s">
        <v>811</v>
      </c>
      <c r="G57" s="1138" t="s">
        <v>1050</v>
      </c>
      <c r="H57" s="1139">
        <v>7704.35</v>
      </c>
      <c r="I57" s="1136"/>
      <c r="J57" s="506">
        <f t="shared" si="14"/>
        <v>0</v>
      </c>
      <c r="K57" s="506">
        <f>TRUNC(H57*I57,2)</f>
        <v>0</v>
      </c>
      <c r="L57" s="505">
        <f t="shared" si="16"/>
        <v>0</v>
      </c>
      <c r="M57" s="576"/>
      <c r="N57" s="550" t="e">
        <f t="shared" si="17"/>
        <v>#DIV/0!</v>
      </c>
      <c r="O57" s="900" t="s">
        <v>764</v>
      </c>
      <c r="P57" s="523"/>
      <c r="Q57" s="551"/>
      <c r="S57" s="1063"/>
    </row>
    <row r="58" spans="1:19" ht="39.950000000000003" customHeight="1">
      <c r="A58" s="507"/>
      <c r="B58" s="602" t="s">
        <v>95</v>
      </c>
      <c r="C58" s="603" t="s">
        <v>95</v>
      </c>
      <c r="D58" s="604" t="s">
        <v>95</v>
      </c>
      <c r="E58" s="601" t="s">
        <v>11</v>
      </c>
      <c r="F58" s="603" t="s">
        <v>95</v>
      </c>
      <c r="G58" s="603" t="s">
        <v>95</v>
      </c>
      <c r="H58" s="603" t="s">
        <v>95</v>
      </c>
      <c r="I58" s="603" t="s">
        <v>95</v>
      </c>
      <c r="J58" s="605"/>
      <c r="K58" s="997" t="s">
        <v>11</v>
      </c>
      <c r="L58" s="1056">
        <f>INT(SUM(L11:L57))</f>
        <v>0</v>
      </c>
      <c r="M58" s="579"/>
      <c r="N58" s="549"/>
      <c r="Q58" s="551"/>
      <c r="S58" s="1058"/>
    </row>
    <row r="60" spans="1:19" ht="81.75" hidden="1" customHeight="1">
      <c r="B60" s="1149" t="s">
        <v>1118</v>
      </c>
      <c r="C60" s="1149"/>
      <c r="D60" s="1149"/>
      <c r="E60" s="1149"/>
      <c r="F60" s="1149"/>
      <c r="G60" s="1149"/>
      <c r="H60" s="1149"/>
    </row>
    <row r="61" spans="1:19" ht="26.25" customHeight="1">
      <c r="B61" s="1149" t="s">
        <v>1122</v>
      </c>
      <c r="C61" s="1149"/>
      <c r="D61" s="1149"/>
      <c r="E61" s="1149"/>
      <c r="F61" s="1149"/>
      <c r="G61" s="1149"/>
      <c r="H61" s="1149"/>
      <c r="J61" s="1059">
        <f>$L$58</f>
        <v>0</v>
      </c>
      <c r="K61" s="1059">
        <f>$J$2</f>
        <v>140000</v>
      </c>
      <c r="L61" s="1059">
        <f>ROUND(J61/K61,6)</f>
        <v>0</v>
      </c>
    </row>
    <row r="62" spans="1:19" ht="26.25" customHeight="1">
      <c r="B62" s="1149" t="s">
        <v>1121</v>
      </c>
      <c r="C62" s="1149"/>
      <c r="D62" s="1149"/>
      <c r="E62" s="1149"/>
      <c r="F62" s="1149"/>
      <c r="G62" s="1149"/>
      <c r="H62" s="1149"/>
      <c r="J62" s="1059">
        <f>L61</f>
        <v>0</v>
      </c>
      <c r="K62" s="1059">
        <f>$J$2</f>
        <v>140000</v>
      </c>
      <c r="L62" s="1059">
        <f>ROUND(K62*J62,2)</f>
        <v>0</v>
      </c>
    </row>
    <row r="63" spans="1:19" ht="26.25" customHeight="1">
      <c r="B63" s="1149" t="s">
        <v>1123</v>
      </c>
      <c r="C63" s="1149"/>
      <c r="D63" s="1149"/>
      <c r="E63" s="1149"/>
      <c r="F63" s="1149"/>
      <c r="G63" s="1149"/>
      <c r="H63" s="1149"/>
      <c r="K63" s="1061"/>
      <c r="L63" s="1059">
        <f>L62-L58</f>
        <v>0</v>
      </c>
    </row>
    <row r="64" spans="1:19" ht="26.25" customHeight="1">
      <c r="B64" s="1149" t="s">
        <v>1125</v>
      </c>
      <c r="C64" s="1149"/>
      <c r="D64" s="1149"/>
      <c r="E64" s="1149"/>
      <c r="F64" s="1149"/>
      <c r="G64" s="1149"/>
      <c r="H64" s="1149"/>
      <c r="K64" s="1061"/>
      <c r="L64" s="1059"/>
    </row>
    <row r="65" spans="2:12" ht="26.25" customHeight="1">
      <c r="B65" s="1149" t="s">
        <v>1124</v>
      </c>
      <c r="C65" s="1149"/>
      <c r="D65" s="1149"/>
      <c r="E65" s="1149"/>
      <c r="F65" s="1149"/>
      <c r="G65" s="1149"/>
      <c r="H65" s="1149"/>
      <c r="K65" s="1061"/>
      <c r="L65" s="1059"/>
    </row>
    <row r="66" spans="2:12">
      <c r="L66" s="1060"/>
    </row>
    <row r="67" spans="2:12">
      <c r="L67" s="1060"/>
    </row>
  </sheetData>
  <autoFilter ref="B9:L58" xr:uid="{00000000-0001-0000-0000-000000000000}"/>
  <mergeCells count="9">
    <mergeCell ref="G2:H2"/>
    <mergeCell ref="C5:H6"/>
    <mergeCell ref="B60:H60"/>
    <mergeCell ref="B64:H64"/>
    <mergeCell ref="B65:H65"/>
    <mergeCell ref="B61:H61"/>
    <mergeCell ref="B62:H62"/>
    <mergeCell ref="B63:H63"/>
    <mergeCell ref="B7:L7"/>
  </mergeCells>
  <phoneticPr fontId="73"/>
  <conditionalFormatting sqref="N2:O8">
    <cfRule type="cellIs" dxfId="160" priority="33" operator="equal">
      <formula>"INCC"</formula>
    </cfRule>
    <cfRule type="cellIs" dxfId="159" priority="24" operator="equal">
      <formula>"MOBILIZAÇÃO"</formula>
    </cfRule>
    <cfRule type="cellIs" dxfId="158" priority="23" operator="equal">
      <formula>"OBRAS COMPLEMENTARES"</formula>
    </cfRule>
    <cfRule type="cellIs" dxfId="157" priority="32" operator="equal">
      <formula>"TERRAPLENAGEM"</formula>
    </cfRule>
    <cfRule type="cellIs" dxfId="156" priority="31" operator="equal">
      <formula>"SINALIZAÇÃO HORIZONTAL"</formula>
    </cfRule>
    <cfRule type="cellIs" dxfId="155" priority="30" operator="equal">
      <formula>"PAVIMENTAÇÃO"</formula>
    </cfRule>
    <cfRule type="cellIs" dxfId="154" priority="29" operator="equal">
      <formula>"SINALIZAÇÃO VERTICAL"</formula>
    </cfRule>
    <cfRule type="cellIs" dxfId="153" priority="28" operator="equal">
      <formula>"ADMINISTRAÇÃO LOCAL"</formula>
    </cfRule>
    <cfRule type="cellIs" dxfId="152" priority="27" operator="equal">
      <formula>"CONSULTORIA"</formula>
    </cfRule>
    <cfRule type="cellIs" dxfId="151" priority="26" operator="equal">
      <formula>"CAP"</formula>
    </cfRule>
    <cfRule type="cellIs" dxfId="150" priority="25" operator="equal">
      <formula>"DRENAGEM"</formula>
    </cfRule>
  </conditionalFormatting>
  <conditionalFormatting sqref="O45">
    <cfRule type="cellIs" dxfId="149" priority="134" operator="equal">
      <formula>"MOBILIZAÇÃO"</formula>
    </cfRule>
    <cfRule type="cellIs" dxfId="148" priority="133" operator="equal">
      <formula>"OBRAS COMPLEMENTARES"</formula>
    </cfRule>
    <cfRule type="cellIs" dxfId="147" priority="143" operator="equal">
      <formula>"INCC"</formula>
    </cfRule>
    <cfRule type="cellIs" dxfId="146" priority="142" operator="equal">
      <formula>"TERRAPLENAGEM"</formula>
    </cfRule>
    <cfRule type="cellIs" dxfId="145" priority="141" operator="equal">
      <formula>"SINALIZAÇÃO HORIZONTAL"</formula>
    </cfRule>
    <cfRule type="cellIs" dxfId="144" priority="135" operator="equal">
      <formula>"DRENAGEM"</formula>
    </cfRule>
    <cfRule type="cellIs" dxfId="143" priority="140" operator="equal">
      <formula>"PAVIMENTAÇÃO"</formula>
    </cfRule>
    <cfRule type="cellIs" dxfId="142" priority="139" operator="equal">
      <formula>"SINALIZAÇÃO VERTICAL"</formula>
    </cfRule>
    <cfRule type="cellIs" dxfId="141" priority="138" operator="equal">
      <formula>"ADMINISTRAÇÃO LOCAL"</formula>
    </cfRule>
    <cfRule type="cellIs" dxfId="140" priority="137" operator="equal">
      <formula>"CONSULTORIA"</formula>
    </cfRule>
    <cfRule type="cellIs" dxfId="139" priority="136" operator="equal">
      <formula>"CAP"</formula>
    </cfRule>
  </conditionalFormatting>
  <conditionalFormatting sqref="O47">
    <cfRule type="cellIs" dxfId="138" priority="112" operator="equal">
      <formula>"MOBILIZAÇÃO"</formula>
    </cfRule>
    <cfRule type="cellIs" dxfId="137" priority="113" operator="equal">
      <formula>"DRENAGEM"</formula>
    </cfRule>
    <cfRule type="cellIs" dxfId="136" priority="114" operator="equal">
      <formula>"CAP"</formula>
    </cfRule>
    <cfRule type="cellIs" dxfId="135" priority="115" operator="equal">
      <formula>"CONSULTORIA"</formula>
    </cfRule>
    <cfRule type="cellIs" dxfId="134" priority="116" operator="equal">
      <formula>"ADMINISTRAÇÃO LOCAL"</formula>
    </cfRule>
    <cfRule type="cellIs" dxfId="133" priority="117" operator="equal">
      <formula>"SINALIZAÇÃO VERTICAL"</formula>
    </cfRule>
    <cfRule type="cellIs" dxfId="132" priority="118" operator="equal">
      <formula>"PAVIMENTAÇÃO"</formula>
    </cfRule>
    <cfRule type="cellIs" dxfId="131" priority="119" operator="equal">
      <formula>"SINALIZAÇÃO HORIZONTAL"</formula>
    </cfRule>
    <cfRule type="cellIs" dxfId="130" priority="120" operator="equal">
      <formula>"TERRAPLENAGEM"</formula>
    </cfRule>
    <cfRule type="cellIs" dxfId="129" priority="121" operator="equal">
      <formula>"INCC"</formula>
    </cfRule>
    <cfRule type="cellIs" dxfId="128" priority="111" operator="equal">
      <formula>"OBRAS COMPLEMENTARES"</formula>
    </cfRule>
  </conditionalFormatting>
  <conditionalFormatting sqref="O49:O57">
    <cfRule type="cellIs" dxfId="127" priority="2" operator="equal">
      <formula>"MOBILIZAÇÃO"</formula>
    </cfRule>
    <cfRule type="cellIs" dxfId="126" priority="3" operator="equal">
      <formula>"DRENAGEM"</formula>
    </cfRule>
    <cfRule type="cellIs" dxfId="125" priority="4" operator="equal">
      <formula>"CAP"</formula>
    </cfRule>
    <cfRule type="cellIs" dxfId="124" priority="5" operator="equal">
      <formula>"CONSULTORIA"</formula>
    </cfRule>
    <cfRule type="cellIs" dxfId="123" priority="6" operator="equal">
      <formula>"ADMINISTRAÇÃO LOCAL"</formula>
    </cfRule>
    <cfRule type="cellIs" dxfId="122" priority="7" operator="equal">
      <formula>"SINALIZAÇÃO VERTICAL"</formula>
    </cfRule>
    <cfRule type="cellIs" dxfId="121" priority="8" operator="equal">
      <formula>"PAVIMENTAÇÃO"</formula>
    </cfRule>
    <cfRule type="cellIs" dxfId="120" priority="9" operator="equal">
      <formula>"SINALIZAÇÃO HORIZONTAL"</formula>
    </cfRule>
    <cfRule type="cellIs" dxfId="119" priority="10" operator="equal">
      <formula>"TERRAPLENAGEM"</formula>
    </cfRule>
    <cfRule type="cellIs" dxfId="118" priority="11" operator="equal">
      <formula>"INCC"</formula>
    </cfRule>
    <cfRule type="cellIs" dxfId="117" priority="1" operator="equal">
      <formula>"OBRAS COMPLEMENTARES"</formula>
    </cfRule>
  </conditionalFormatting>
  <conditionalFormatting sqref="O11:P12">
    <cfRule type="cellIs" dxfId="116" priority="12" operator="equal">
      <formula>"OBRAS COMPLEMENTARES"</formula>
    </cfRule>
    <cfRule type="cellIs" dxfId="115" priority="13" operator="equal">
      <formula>"MOBILIZAÇÃO"</formula>
    </cfRule>
    <cfRule type="cellIs" dxfId="114" priority="14" operator="equal">
      <formula>"DRENAGEM"</formula>
    </cfRule>
    <cfRule type="cellIs" dxfId="113" priority="15" operator="equal">
      <formula>"CAP"</formula>
    </cfRule>
    <cfRule type="cellIs" dxfId="112" priority="16" operator="equal">
      <formula>"CONSULTORIA"</formula>
    </cfRule>
    <cfRule type="cellIs" dxfId="111" priority="18" operator="equal">
      <formula>"SINALIZAÇÃO VERTICAL"</formula>
    </cfRule>
    <cfRule type="cellIs" dxfId="110" priority="19" operator="equal">
      <formula>"PAVIMENTAÇÃO"</formula>
    </cfRule>
    <cfRule type="cellIs" dxfId="109" priority="20" operator="equal">
      <formula>"SINALIZAÇÃO HORIZONTAL"</formula>
    </cfRule>
    <cfRule type="cellIs" dxfId="108" priority="21" operator="equal">
      <formula>"TERRAPLENAGEM"</formula>
    </cfRule>
    <cfRule type="cellIs" dxfId="107" priority="22" operator="equal">
      <formula>"INCC"</formula>
    </cfRule>
    <cfRule type="cellIs" dxfId="106" priority="17" operator="equal">
      <formula>"ADMINISTRAÇÃO LOCAL"</formula>
    </cfRule>
  </conditionalFormatting>
  <conditionalFormatting sqref="O14:P15">
    <cfRule type="cellIs" dxfId="105" priority="298" operator="equal">
      <formula>"OBRAS COMPLEMENTARES"</formula>
    </cfRule>
    <cfRule type="cellIs" dxfId="104" priority="307" operator="equal">
      <formula>"TERRAPLENAGEM"</formula>
    </cfRule>
    <cfRule type="cellIs" dxfId="103" priority="306" operator="equal">
      <formula>"SINALIZAÇÃO HORIZONTAL"</formula>
    </cfRule>
    <cfRule type="cellIs" dxfId="102" priority="305" operator="equal">
      <formula>"PAVIMENTAÇÃO"</formula>
    </cfRule>
    <cfRule type="cellIs" dxfId="101" priority="304" operator="equal">
      <formula>"SINALIZAÇÃO VERTICAL"</formula>
    </cfRule>
    <cfRule type="cellIs" dxfId="100" priority="303" operator="equal">
      <formula>"ADMINISTRAÇÃO LOCAL"</formula>
    </cfRule>
    <cfRule type="cellIs" dxfId="99" priority="302" operator="equal">
      <formula>"CONSULTORIA"</formula>
    </cfRule>
    <cfRule type="cellIs" dxfId="98" priority="301" operator="equal">
      <formula>"CAP"</formula>
    </cfRule>
    <cfRule type="cellIs" dxfId="97" priority="300" operator="equal">
      <formula>"DRENAGEM"</formula>
    </cfRule>
    <cfRule type="cellIs" dxfId="96" priority="299" operator="equal">
      <formula>"MOBILIZAÇÃO"</formula>
    </cfRule>
    <cfRule type="cellIs" dxfId="95" priority="308" operator="equal">
      <formula>"INCC"</formula>
    </cfRule>
  </conditionalFormatting>
  <conditionalFormatting sqref="O17:P17">
    <cfRule type="cellIs" dxfId="94" priority="62" operator="equal">
      <formula>"SINALIZAÇÃO VERTICAL"</formula>
    </cfRule>
    <cfRule type="cellIs" dxfId="93" priority="56" operator="equal">
      <formula>"OBRAS COMPLEMENTARES"</formula>
    </cfRule>
    <cfRule type="cellIs" dxfId="92" priority="66" operator="equal">
      <formula>"INCC"</formula>
    </cfRule>
    <cfRule type="cellIs" dxfId="91" priority="65" operator="equal">
      <formula>"TERRAPLENAGEM"</formula>
    </cfRule>
    <cfRule type="cellIs" dxfId="90" priority="64" operator="equal">
      <formula>"SINALIZAÇÃO HORIZONTAL"</formula>
    </cfRule>
    <cfRule type="cellIs" dxfId="89" priority="63" operator="equal">
      <formula>"PAVIMENTAÇÃO"</formula>
    </cfRule>
    <cfRule type="cellIs" dxfId="88" priority="61" operator="equal">
      <formula>"ADMINISTRAÇÃO LOCAL"</formula>
    </cfRule>
    <cfRule type="cellIs" dxfId="87" priority="60" operator="equal">
      <formula>"CONSULTORIA"</formula>
    </cfRule>
    <cfRule type="cellIs" dxfId="86" priority="59" operator="equal">
      <formula>"CAP"</formula>
    </cfRule>
    <cfRule type="cellIs" dxfId="85" priority="58" operator="equal">
      <formula>"DRENAGEM"</formula>
    </cfRule>
    <cfRule type="cellIs" dxfId="84" priority="57" operator="equal">
      <formula>"MOBILIZAÇÃO"</formula>
    </cfRule>
  </conditionalFormatting>
  <conditionalFormatting sqref="O19:P20">
    <cfRule type="cellIs" dxfId="83" priority="295" operator="equal">
      <formula>"SINALIZAÇÃO HORIZONTAL"</formula>
    </cfRule>
    <cfRule type="cellIs" dxfId="82" priority="294" operator="equal">
      <formula>"PAVIMENTAÇÃO"</formula>
    </cfRule>
    <cfRule type="cellIs" dxfId="81" priority="293" operator="equal">
      <formula>"SINALIZAÇÃO VERTICAL"</formula>
    </cfRule>
    <cfRule type="cellIs" dxfId="80" priority="292" operator="equal">
      <formula>"ADMINISTRAÇÃO LOCAL"</formula>
    </cfRule>
    <cfRule type="cellIs" dxfId="79" priority="291" operator="equal">
      <formula>"CONSULTORIA"</formula>
    </cfRule>
    <cfRule type="cellIs" dxfId="78" priority="296" operator="equal">
      <formula>"TERRAPLENAGEM"</formula>
    </cfRule>
    <cfRule type="cellIs" dxfId="77" priority="290" operator="equal">
      <formula>"CAP"</formula>
    </cfRule>
    <cfRule type="cellIs" dxfId="76" priority="289" operator="equal">
      <formula>"DRENAGEM"</formula>
    </cfRule>
    <cfRule type="cellIs" dxfId="75" priority="288" operator="equal">
      <formula>"MOBILIZAÇÃO"</formula>
    </cfRule>
    <cfRule type="cellIs" dxfId="74" priority="287" operator="equal">
      <formula>"OBRAS COMPLEMENTARES"</formula>
    </cfRule>
    <cfRule type="cellIs" dxfId="73" priority="297" operator="equal">
      <formula>"INCC"</formula>
    </cfRule>
  </conditionalFormatting>
  <conditionalFormatting sqref="O22:P27">
    <cfRule type="cellIs" dxfId="72" priority="188" operator="equal">
      <formula>"OBRAS COMPLEMENTARES"</formula>
    </cfRule>
    <cfRule type="cellIs" dxfId="71" priority="189" operator="equal">
      <formula>"MOBILIZAÇÃO"</formula>
    </cfRule>
    <cfRule type="cellIs" dxfId="70" priority="190" operator="equal">
      <formula>"DRENAGEM"</formula>
    </cfRule>
    <cfRule type="cellIs" dxfId="69" priority="191" operator="equal">
      <formula>"CAP"</formula>
    </cfRule>
    <cfRule type="cellIs" dxfId="68" priority="192" operator="equal">
      <formula>"CONSULTORIA"</formula>
    </cfRule>
    <cfRule type="cellIs" dxfId="67" priority="193" operator="equal">
      <formula>"ADMINISTRAÇÃO LOCAL"</formula>
    </cfRule>
    <cfRule type="cellIs" dxfId="66" priority="194" operator="equal">
      <formula>"SINALIZAÇÃO VERTICAL"</formula>
    </cfRule>
    <cfRule type="cellIs" dxfId="65" priority="195" operator="equal">
      <formula>"PAVIMENTAÇÃO"</formula>
    </cfRule>
    <cfRule type="cellIs" dxfId="64" priority="196" operator="equal">
      <formula>"SINALIZAÇÃO HORIZONTAL"</formula>
    </cfRule>
    <cfRule type="cellIs" dxfId="63" priority="197" operator="equal">
      <formula>"TERRAPLENAGEM"</formula>
    </cfRule>
    <cfRule type="cellIs" dxfId="62" priority="198" operator="equal">
      <formula>"INCC"</formula>
    </cfRule>
  </conditionalFormatting>
  <conditionalFormatting sqref="O29:P34">
    <cfRule type="cellIs" dxfId="61" priority="100" operator="equal">
      <formula>"OBRAS COMPLEMENTARES"</formula>
    </cfRule>
    <cfRule type="cellIs" dxfId="60" priority="102" operator="equal">
      <formula>"DRENAGEM"</formula>
    </cfRule>
    <cfRule type="cellIs" dxfId="59" priority="103" operator="equal">
      <formula>"CAP"</formula>
    </cfRule>
    <cfRule type="cellIs" dxfId="58" priority="104" operator="equal">
      <formula>"CONSULTORIA"</formula>
    </cfRule>
    <cfRule type="cellIs" dxfId="57" priority="105" operator="equal">
      <formula>"ADMINISTRAÇÃO LOCAL"</formula>
    </cfRule>
    <cfRule type="cellIs" dxfId="56" priority="106" operator="equal">
      <formula>"SINALIZAÇÃO VERTICAL"</formula>
    </cfRule>
    <cfRule type="cellIs" dxfId="55" priority="107" operator="equal">
      <formula>"PAVIMENTAÇÃO"</formula>
    </cfRule>
    <cfRule type="cellIs" dxfId="54" priority="108" operator="equal">
      <formula>"SINALIZAÇÃO HORIZONTAL"</formula>
    </cfRule>
    <cfRule type="cellIs" dxfId="53" priority="109" operator="equal">
      <formula>"TERRAPLENAGEM"</formula>
    </cfRule>
    <cfRule type="cellIs" dxfId="52" priority="110" operator="equal">
      <formula>"INCC"</formula>
    </cfRule>
    <cfRule type="cellIs" dxfId="51" priority="101" operator="equal">
      <formula>"MOBILIZAÇÃO"</formula>
    </cfRule>
  </conditionalFormatting>
  <conditionalFormatting sqref="O36:P39">
    <cfRule type="cellIs" dxfId="50" priority="45" operator="equal">
      <formula>"OBRAS COMPLEMENTARES"</formula>
    </cfRule>
    <cfRule type="cellIs" dxfId="49" priority="55" operator="equal">
      <formula>"INCC"</formula>
    </cfRule>
    <cfRule type="cellIs" dxfId="48" priority="54" operator="equal">
      <formula>"TERRAPLENAGEM"</formula>
    </cfRule>
    <cfRule type="cellIs" dxfId="47" priority="53" operator="equal">
      <formula>"SINALIZAÇÃO HORIZONTAL"</formula>
    </cfRule>
    <cfRule type="cellIs" dxfId="46" priority="52" operator="equal">
      <formula>"PAVIMENTAÇÃO"</formula>
    </cfRule>
    <cfRule type="cellIs" dxfId="45" priority="51" operator="equal">
      <formula>"SINALIZAÇÃO VERTICAL"</formula>
    </cfRule>
    <cfRule type="cellIs" dxfId="44" priority="50" operator="equal">
      <formula>"ADMINISTRAÇÃO LOCAL"</formula>
    </cfRule>
    <cfRule type="cellIs" dxfId="43" priority="49" operator="equal">
      <formula>"CONSULTORIA"</formula>
    </cfRule>
    <cfRule type="cellIs" dxfId="42" priority="48" operator="equal">
      <formula>"CAP"</formula>
    </cfRule>
    <cfRule type="cellIs" dxfId="41" priority="47" operator="equal">
      <formula>"DRENAGEM"</formula>
    </cfRule>
    <cfRule type="cellIs" dxfId="40" priority="46" operator="equal">
      <formula>"MOBILIZAÇÃO"</formula>
    </cfRule>
  </conditionalFormatting>
  <conditionalFormatting sqref="O41:P42 O43">
    <cfRule type="cellIs" dxfId="39" priority="233" operator="equal">
      <formula>"MOBILIZAÇÃO"</formula>
    </cfRule>
    <cfRule type="cellIs" dxfId="38" priority="234" operator="equal">
      <formula>"DRENAGEM"</formula>
    </cfRule>
    <cfRule type="cellIs" dxfId="37" priority="235" operator="equal">
      <formula>"CAP"</formula>
    </cfRule>
    <cfRule type="cellIs" dxfId="36" priority="236" operator="equal">
      <formula>"CONSULTORIA"</formula>
    </cfRule>
    <cfRule type="cellIs" dxfId="35" priority="237" operator="equal">
      <formula>"ADMINISTRAÇÃO LOCAL"</formula>
    </cfRule>
    <cfRule type="cellIs" dxfId="34" priority="238" operator="equal">
      <formula>"SINALIZAÇÃO VERTICAL"</formula>
    </cfRule>
    <cfRule type="cellIs" dxfId="33" priority="239" operator="equal">
      <formula>"PAVIMENTAÇÃO"</formula>
    </cfRule>
    <cfRule type="cellIs" dxfId="32" priority="240" operator="equal">
      <formula>"SINALIZAÇÃO HORIZONTAL"</formula>
    </cfRule>
    <cfRule type="cellIs" dxfId="31" priority="241" operator="equal">
      <formula>"TERRAPLENAGEM"</formula>
    </cfRule>
    <cfRule type="cellIs" dxfId="30" priority="242" operator="equal">
      <formula>"INCC"</formula>
    </cfRule>
    <cfRule type="cellIs" dxfId="29" priority="232" operator="equal">
      <formula>"OBRAS COMPLEMENTARES"</formula>
    </cfRule>
  </conditionalFormatting>
  <dataValidations count="3">
    <dataValidation type="list" allowBlank="1" showInputMessage="1" showErrorMessage="1" sqref="F29:F34 F11:F12 F14:F15 F17 F19:F20 F22:F27 F36:F39 F41:F43 F45 F47 F49:F57" xr:uid="{22B14D66-A1F9-44E1-9364-7DDBA3596CA5}">
      <formula1>"SERV,FORN"</formula1>
    </dataValidation>
    <dataValidation type="list" allowBlank="1" showInputMessage="1" showErrorMessage="1" sqref="G22 G49:G57 G25:G26 G41:G42 G45 G29:G34 G19:G20" xr:uid="{489C90C3-3A8F-44FC-AA67-E8313E8A68C6}">
      <formula1>"m,m²,m³,t,txkm,unid."</formula1>
    </dataValidation>
    <dataValidation type="list" allowBlank="1" showInputMessage="1" showErrorMessage="1" sqref="G11:G12 G14:G15 G23:G24 G27 G43 G47 G17 G36:G39" xr:uid="{77F36A0F-A260-4D32-98D4-8726EC08FA39}">
      <formula1>"m,m²,m³,t,txkm,unid.,frente,kmxfrente"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paperSize="9" scale="31" orientation="portrait" horizontalDpi="4294967294" verticalDpi="4294967294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tabColor rgb="FF00B050"/>
  </sheetPr>
  <dimension ref="A1:S54"/>
  <sheetViews>
    <sheetView showGridLines="0" topLeftCell="A2" zoomScale="70" zoomScaleNormal="70" zoomScaleSheetLayoutView="100" workbookViewId="0">
      <selection activeCell="D9" sqref="D9:O9"/>
    </sheetView>
  </sheetViews>
  <sheetFormatPr defaultColWidth="8.85546875" defaultRowHeight="14.25" customHeight="1" zeroHeight="1"/>
  <cols>
    <col min="1" max="1" width="11.85546875" style="30" customWidth="1"/>
    <col min="2" max="2" width="46.42578125" style="30" customWidth="1"/>
    <col min="3" max="3" width="22.85546875" style="30" bestFit="1" customWidth="1"/>
    <col min="4" max="12" width="14.140625" style="30" customWidth="1"/>
    <col min="13" max="13" width="16.42578125" style="30" customWidth="1"/>
    <col min="14" max="14" width="15" style="30" customWidth="1"/>
    <col min="15" max="15" width="17.42578125" style="30" customWidth="1"/>
    <col min="16" max="16" width="14.28515625" style="30" bestFit="1" customWidth="1"/>
    <col min="17" max="17" width="17" style="30" customWidth="1"/>
    <col min="18" max="18" width="15" style="30" customWidth="1"/>
    <col min="19" max="19" width="15" style="30" bestFit="1" customWidth="1"/>
    <col min="20" max="16384" width="8.85546875" style="30"/>
  </cols>
  <sheetData>
    <row r="1" spans="1:19" ht="53.25" customHeight="1">
      <c r="A1" s="255"/>
      <c r="B1" s="256"/>
      <c r="C1" s="257"/>
      <c r="D1" s="258"/>
      <c r="E1" s="259"/>
      <c r="F1" s="259"/>
      <c r="G1" s="259"/>
      <c r="H1" s="259"/>
      <c r="I1" s="259"/>
      <c r="J1" s="259"/>
      <c r="K1" s="259"/>
      <c r="L1" s="259"/>
      <c r="M1" s="258"/>
      <c r="N1" s="259"/>
      <c r="O1" s="260"/>
      <c r="P1" s="31"/>
    </row>
    <row r="2" spans="1:19" ht="37.5" customHeight="1">
      <c r="A2" s="1153" t="str">
        <f>'RESUMO MODULO TOTAL'!$C$5</f>
        <v>Contratação de serviços de pavimentação asfáltica com concreto betuminoso usinado a quente (CBUQ) em vias urbanas e rurais inseridas na área de atuação da Codevasf, no estado de Goiás</v>
      </c>
      <c r="B2" s="1154"/>
      <c r="C2" s="1154"/>
      <c r="D2" s="1154"/>
      <c r="E2" s="1154"/>
      <c r="F2" s="1154"/>
      <c r="G2" s="1154"/>
      <c r="H2" s="1154"/>
      <c r="I2" s="1154"/>
      <c r="J2" s="1154"/>
      <c r="K2" s="1154"/>
      <c r="L2" s="1154"/>
      <c r="M2" s="1154"/>
      <c r="N2" s="1154"/>
      <c r="O2" s="1155"/>
      <c r="P2" s="42"/>
    </row>
    <row r="3" spans="1:19" ht="15.75" customHeight="1">
      <c r="A3" s="1156" t="s">
        <v>96</v>
      </c>
      <c r="B3" s="1157"/>
      <c r="C3" s="1157"/>
      <c r="D3" s="1157"/>
      <c r="E3" s="1157"/>
      <c r="F3" s="1157"/>
      <c r="G3" s="1157"/>
      <c r="H3" s="1157"/>
      <c r="I3" s="1157"/>
      <c r="J3" s="1157"/>
      <c r="K3" s="1157"/>
      <c r="L3" s="1157"/>
      <c r="M3" s="1157"/>
      <c r="N3" s="1157"/>
      <c r="O3" s="1158"/>
    </row>
    <row r="4" spans="1:19" ht="15">
      <c r="A4" s="1033" t="s">
        <v>36</v>
      </c>
      <c r="B4" s="1034" t="s">
        <v>91</v>
      </c>
      <c r="C4" s="1035" t="s">
        <v>97</v>
      </c>
      <c r="D4" s="1035" t="s">
        <v>98</v>
      </c>
      <c r="E4" s="1035" t="s">
        <v>99</v>
      </c>
      <c r="F4" s="1035" t="s">
        <v>100</v>
      </c>
      <c r="G4" s="1035" t="s">
        <v>101</v>
      </c>
      <c r="H4" s="1035" t="s">
        <v>102</v>
      </c>
      <c r="I4" s="1035" t="s">
        <v>103</v>
      </c>
      <c r="J4" s="1035" t="s">
        <v>104</v>
      </c>
      <c r="K4" s="1035" t="s">
        <v>105</v>
      </c>
      <c r="L4" s="1035" t="s">
        <v>106</v>
      </c>
      <c r="M4" s="1035" t="s">
        <v>107</v>
      </c>
      <c r="N4" s="1035" t="s">
        <v>108</v>
      </c>
      <c r="O4" s="1036" t="s">
        <v>109</v>
      </c>
    </row>
    <row r="5" spans="1:19" ht="17.100000000000001" customHeight="1">
      <c r="A5" s="998">
        <v>1</v>
      </c>
      <c r="B5" s="999" t="s">
        <v>741</v>
      </c>
      <c r="C5" s="1000">
        <f>SUM(D5:O5)</f>
        <v>1</v>
      </c>
      <c r="D5" s="1140">
        <v>0.5</v>
      </c>
      <c r="E5" s="1001"/>
      <c r="F5" s="1001"/>
      <c r="G5" s="1001"/>
      <c r="H5" s="1001"/>
      <c r="I5" s="1001"/>
      <c r="J5" s="1001"/>
      <c r="K5" s="1001"/>
      <c r="L5" s="1001"/>
      <c r="M5" s="1001"/>
      <c r="N5" s="1001"/>
      <c r="O5" s="1141">
        <v>0.5</v>
      </c>
      <c r="P5" s="1003"/>
      <c r="Q5" s="1004"/>
      <c r="R5" s="34"/>
      <c r="S5" s="34"/>
    </row>
    <row r="6" spans="1:19" ht="17.100000000000001" customHeight="1">
      <c r="A6" s="1005"/>
      <c r="B6" s="1006"/>
      <c r="C6" s="1007">
        <f>SUM('RESUMO MODULO TOTAL'!L11:L12)</f>
        <v>0</v>
      </c>
      <c r="D6" s="1008">
        <f>$C$6*D5</f>
        <v>0</v>
      </c>
      <c r="E6" s="1008"/>
      <c r="F6" s="1008"/>
      <c r="G6" s="1008"/>
      <c r="H6" s="1008"/>
      <c r="I6" s="1008"/>
      <c r="J6" s="1008"/>
      <c r="K6" s="1008"/>
      <c r="L6" s="1008"/>
      <c r="M6" s="1008"/>
      <c r="N6" s="1008"/>
      <c r="O6" s="1009">
        <f t="shared" ref="O6" si="0">$C$6*O5</f>
        <v>0</v>
      </c>
      <c r="P6" s="1010">
        <f>SUM(D6:O6)</f>
        <v>0</v>
      </c>
      <c r="Q6" s="1010" t="str">
        <f>IF(P6=C6,"OK","")</f>
        <v>OK</v>
      </c>
      <c r="R6" s="34"/>
      <c r="S6" s="34"/>
    </row>
    <row r="7" spans="1:19" ht="17.100000000000001" customHeight="1">
      <c r="A7" s="998">
        <v>2</v>
      </c>
      <c r="B7" s="999" t="s">
        <v>742</v>
      </c>
      <c r="C7" s="1000">
        <f>SUM(D7:O7)</f>
        <v>1</v>
      </c>
      <c r="D7" s="1140">
        <v>0.1</v>
      </c>
      <c r="E7" s="1140">
        <v>0.5</v>
      </c>
      <c r="F7" s="1140">
        <v>0.4</v>
      </c>
      <c r="G7" s="1001"/>
      <c r="H7" s="1001"/>
      <c r="I7" s="1001"/>
      <c r="J7" s="1001"/>
      <c r="K7" s="1001"/>
      <c r="L7" s="1001"/>
      <c r="M7" s="1001"/>
      <c r="N7" s="1001"/>
      <c r="O7" s="1002"/>
      <c r="P7" s="1010"/>
      <c r="Q7" s="1011"/>
      <c r="R7" s="34"/>
      <c r="S7" s="34"/>
    </row>
    <row r="8" spans="1:19" ht="17.100000000000001" customHeight="1">
      <c r="A8" s="1005"/>
      <c r="B8" s="1006"/>
      <c r="C8" s="1007">
        <f>SUM('RESUMO MODULO TOTAL'!L14:L15)</f>
        <v>0</v>
      </c>
      <c r="D8" s="1008">
        <f>$C$8*D7</f>
        <v>0</v>
      </c>
      <c r="E8" s="1008">
        <f t="shared" ref="E8:O8" si="1">$C$8*E7</f>
        <v>0</v>
      </c>
      <c r="F8" s="1008">
        <f t="shared" si="1"/>
        <v>0</v>
      </c>
      <c r="G8" s="1008">
        <f t="shared" si="1"/>
        <v>0</v>
      </c>
      <c r="H8" s="1008">
        <f t="shared" si="1"/>
        <v>0</v>
      </c>
      <c r="I8" s="1008">
        <f t="shared" si="1"/>
        <v>0</v>
      </c>
      <c r="J8" s="1008">
        <f t="shared" si="1"/>
        <v>0</v>
      </c>
      <c r="K8" s="1008">
        <f t="shared" si="1"/>
        <v>0</v>
      </c>
      <c r="L8" s="1008">
        <f t="shared" si="1"/>
        <v>0</v>
      </c>
      <c r="M8" s="1008">
        <f t="shared" si="1"/>
        <v>0</v>
      </c>
      <c r="N8" s="1008">
        <f t="shared" si="1"/>
        <v>0</v>
      </c>
      <c r="O8" s="1009">
        <f t="shared" si="1"/>
        <v>0</v>
      </c>
      <c r="P8" s="1010">
        <f>SUM(D8:O8)</f>
        <v>0</v>
      </c>
      <c r="Q8" s="1010" t="str">
        <f>IF(P8=C8,"OK","")</f>
        <v>OK</v>
      </c>
      <c r="R8" s="34"/>
      <c r="S8" s="34"/>
    </row>
    <row r="9" spans="1:19" ht="17.100000000000001" customHeight="1">
      <c r="A9" s="998">
        <v>3</v>
      </c>
      <c r="B9" s="999" t="s">
        <v>743</v>
      </c>
      <c r="C9" s="1000" t="e">
        <f>SUM(D9:O9)</f>
        <v>#DIV/0!</v>
      </c>
      <c r="D9" s="1142" t="e">
        <f>(D6+D8+D12+D14+D16+D18+D20+D22+D24+D26)/($O$33-$C$10)</f>
        <v>#DIV/0!</v>
      </c>
      <c r="E9" s="1140" t="e">
        <f t="shared" ref="E9:N9" si="2">(E6+E8+E12+E14+E16+E18+E20+E22+E24+E26)/($O$33-$C$10)</f>
        <v>#DIV/0!</v>
      </c>
      <c r="F9" s="1140" t="e">
        <f t="shared" si="2"/>
        <v>#DIV/0!</v>
      </c>
      <c r="G9" s="1140" t="e">
        <f t="shared" si="2"/>
        <v>#DIV/0!</v>
      </c>
      <c r="H9" s="1140" t="e">
        <f t="shared" si="2"/>
        <v>#DIV/0!</v>
      </c>
      <c r="I9" s="1140" t="e">
        <f t="shared" si="2"/>
        <v>#DIV/0!</v>
      </c>
      <c r="J9" s="1140" t="e">
        <f t="shared" si="2"/>
        <v>#DIV/0!</v>
      </c>
      <c r="K9" s="1140" t="e">
        <f t="shared" si="2"/>
        <v>#DIV/0!</v>
      </c>
      <c r="L9" s="1140" t="e">
        <f t="shared" si="2"/>
        <v>#DIV/0!</v>
      </c>
      <c r="M9" s="1140" t="e">
        <f t="shared" si="2"/>
        <v>#DIV/0!</v>
      </c>
      <c r="N9" s="1140" t="e">
        <f t="shared" si="2"/>
        <v>#DIV/0!</v>
      </c>
      <c r="O9" s="1141" t="e">
        <f>(O6+O8+O12+O14+O16+O18+O20+O22+O24+O26)/($O$33-$C$10)</f>
        <v>#DIV/0!</v>
      </c>
      <c r="P9" s="1010"/>
      <c r="Q9" s="1011"/>
      <c r="R9" s="261"/>
      <c r="S9" s="34"/>
    </row>
    <row r="10" spans="1:19" ht="17.100000000000001" customHeight="1">
      <c r="A10" s="1005"/>
      <c r="B10" s="1006"/>
      <c r="C10" s="1007">
        <f>SUM('RESUMO MODULO TOTAL'!L17)</f>
        <v>0</v>
      </c>
      <c r="D10" s="1008" t="e">
        <f>$C$10*D9</f>
        <v>#DIV/0!</v>
      </c>
      <c r="E10" s="1008" t="e">
        <f>$C$10*E9</f>
        <v>#DIV/0!</v>
      </c>
      <c r="F10" s="1008" t="e">
        <f t="shared" ref="F10:O10" si="3">$C$10*F9</f>
        <v>#DIV/0!</v>
      </c>
      <c r="G10" s="1008" t="e">
        <f t="shared" si="3"/>
        <v>#DIV/0!</v>
      </c>
      <c r="H10" s="1008" t="e">
        <f t="shared" si="3"/>
        <v>#DIV/0!</v>
      </c>
      <c r="I10" s="1008" t="e">
        <f t="shared" si="3"/>
        <v>#DIV/0!</v>
      </c>
      <c r="J10" s="1008" t="e">
        <f t="shared" si="3"/>
        <v>#DIV/0!</v>
      </c>
      <c r="K10" s="1008" t="e">
        <f t="shared" si="3"/>
        <v>#DIV/0!</v>
      </c>
      <c r="L10" s="1008" t="e">
        <f t="shared" si="3"/>
        <v>#DIV/0!</v>
      </c>
      <c r="M10" s="1008" t="e">
        <f t="shared" si="3"/>
        <v>#DIV/0!</v>
      </c>
      <c r="N10" s="1008" t="e">
        <f t="shared" si="3"/>
        <v>#DIV/0!</v>
      </c>
      <c r="O10" s="1009" t="e">
        <f t="shared" si="3"/>
        <v>#DIV/0!</v>
      </c>
      <c r="P10" s="1010" t="e">
        <f>SUM(D10:O10)</f>
        <v>#DIV/0!</v>
      </c>
      <c r="Q10" s="1010" t="e">
        <f>IF(P10=C10,"OK","")</f>
        <v>#DIV/0!</v>
      </c>
      <c r="R10" s="34"/>
      <c r="S10" s="34"/>
    </row>
    <row r="11" spans="1:19" ht="17.100000000000001" customHeight="1">
      <c r="A11" s="998">
        <v>4</v>
      </c>
      <c r="B11" s="999" t="s">
        <v>388</v>
      </c>
      <c r="C11" s="1000">
        <f>SUM(D11:O11)</f>
        <v>1</v>
      </c>
      <c r="D11" s="1001"/>
      <c r="E11" s="1001"/>
      <c r="F11" s="1140">
        <f>1/4</f>
        <v>0.25</v>
      </c>
      <c r="G11" s="1140">
        <f>1/4</f>
        <v>0.25</v>
      </c>
      <c r="H11" s="1140">
        <f>1/4</f>
        <v>0.25</v>
      </c>
      <c r="I11" s="1140">
        <f>1/4</f>
        <v>0.25</v>
      </c>
      <c r="J11" s="1001"/>
      <c r="K11" s="1001"/>
      <c r="L11" s="1001"/>
      <c r="M11" s="1001"/>
      <c r="N11" s="1001"/>
      <c r="O11" s="1002"/>
      <c r="P11" s="1010"/>
      <c r="Q11" s="1011"/>
      <c r="R11" s="34"/>
      <c r="S11" s="34"/>
    </row>
    <row r="12" spans="1:19" ht="17.100000000000001" customHeight="1">
      <c r="A12" s="1005"/>
      <c r="B12" s="1006"/>
      <c r="C12" s="1007">
        <f>SUM('RESUMO MODULO TOTAL'!L19:L20)</f>
        <v>0</v>
      </c>
      <c r="D12" s="1008">
        <f>$C$14*D11</f>
        <v>0</v>
      </c>
      <c r="E12" s="1008">
        <f t="shared" ref="E12:O12" si="4">$C$12*E11</f>
        <v>0</v>
      </c>
      <c r="F12" s="1008">
        <f t="shared" si="4"/>
        <v>0</v>
      </c>
      <c r="G12" s="1008">
        <f t="shared" si="4"/>
        <v>0</v>
      </c>
      <c r="H12" s="1008">
        <f t="shared" si="4"/>
        <v>0</v>
      </c>
      <c r="I12" s="1008">
        <f t="shared" si="4"/>
        <v>0</v>
      </c>
      <c r="J12" s="1008">
        <f t="shared" si="4"/>
        <v>0</v>
      </c>
      <c r="K12" s="1008">
        <f t="shared" si="4"/>
        <v>0</v>
      </c>
      <c r="L12" s="1008">
        <f t="shared" si="4"/>
        <v>0</v>
      </c>
      <c r="M12" s="1008">
        <f t="shared" si="4"/>
        <v>0</v>
      </c>
      <c r="N12" s="1008">
        <f t="shared" si="4"/>
        <v>0</v>
      </c>
      <c r="O12" s="1009">
        <f t="shared" si="4"/>
        <v>0</v>
      </c>
      <c r="P12" s="1010">
        <f>SUM(D12:O12)</f>
        <v>0</v>
      </c>
      <c r="Q12" s="1010" t="str">
        <f>IF(P12=C12,"OK","")</f>
        <v>OK</v>
      </c>
      <c r="R12" s="34"/>
      <c r="S12" s="34"/>
    </row>
    <row r="13" spans="1:19" ht="17.100000000000001" customHeight="1">
      <c r="A13" s="998">
        <v>5</v>
      </c>
      <c r="B13" s="999" t="s">
        <v>8</v>
      </c>
      <c r="C13" s="1000">
        <f>SUM(D13:O13)</f>
        <v>0.99999999999999989</v>
      </c>
      <c r="D13" s="1001"/>
      <c r="E13" s="1001"/>
      <c r="F13" s="1001"/>
      <c r="G13" s="1001"/>
      <c r="H13" s="1001"/>
      <c r="I13" s="1140">
        <f>1/6</f>
        <v>0.16666666666666666</v>
      </c>
      <c r="J13" s="1140">
        <f t="shared" ref="J13:N15" si="5">1/6</f>
        <v>0.16666666666666666</v>
      </c>
      <c r="K13" s="1140">
        <f t="shared" si="5"/>
        <v>0.16666666666666666</v>
      </c>
      <c r="L13" s="1140">
        <f t="shared" si="5"/>
        <v>0.16666666666666666</v>
      </c>
      <c r="M13" s="1140">
        <f t="shared" si="5"/>
        <v>0.16666666666666666</v>
      </c>
      <c r="N13" s="1140">
        <f t="shared" si="5"/>
        <v>0.16666666666666666</v>
      </c>
      <c r="O13" s="1002"/>
      <c r="P13" s="1010"/>
      <c r="Q13" s="1011"/>
      <c r="R13" s="34"/>
      <c r="S13" s="34"/>
    </row>
    <row r="14" spans="1:19" ht="17.100000000000001" customHeight="1">
      <c r="A14" s="1005"/>
      <c r="B14" s="1006"/>
      <c r="C14" s="1007">
        <f>SUM('RESUMO MODULO TOTAL'!L22:L27)</f>
        <v>0</v>
      </c>
      <c r="D14" s="1008">
        <f>$C$14*D13</f>
        <v>0</v>
      </c>
      <c r="E14" s="1008">
        <f t="shared" ref="E14:O14" si="6">$C$14*E13</f>
        <v>0</v>
      </c>
      <c r="F14" s="1008">
        <f t="shared" si="6"/>
        <v>0</v>
      </c>
      <c r="G14" s="1008">
        <f t="shared" si="6"/>
        <v>0</v>
      </c>
      <c r="H14" s="1008">
        <f t="shared" si="6"/>
        <v>0</v>
      </c>
      <c r="I14" s="1008">
        <f t="shared" si="6"/>
        <v>0</v>
      </c>
      <c r="J14" s="1008">
        <f t="shared" si="6"/>
        <v>0</v>
      </c>
      <c r="K14" s="1008">
        <f t="shared" si="6"/>
        <v>0</v>
      </c>
      <c r="L14" s="1008">
        <f t="shared" si="6"/>
        <v>0</v>
      </c>
      <c r="M14" s="1008">
        <f t="shared" si="6"/>
        <v>0</v>
      </c>
      <c r="N14" s="1008">
        <f t="shared" si="6"/>
        <v>0</v>
      </c>
      <c r="O14" s="1009">
        <f t="shared" si="6"/>
        <v>0</v>
      </c>
      <c r="P14" s="1010">
        <f>SUM(D14:O14)</f>
        <v>0</v>
      </c>
      <c r="Q14" s="1010" t="str">
        <f>IF(P14=C14,"OK","")</f>
        <v>OK</v>
      </c>
      <c r="R14" s="34"/>
      <c r="S14" s="34"/>
    </row>
    <row r="15" spans="1:19" ht="17.100000000000001" customHeight="1">
      <c r="A15" s="998">
        <v>6</v>
      </c>
      <c r="B15" s="999" t="s">
        <v>330</v>
      </c>
      <c r="C15" s="1000">
        <f>SUM(D15:O15)</f>
        <v>0.99999999999999989</v>
      </c>
      <c r="D15" s="1001"/>
      <c r="E15" s="1001"/>
      <c r="F15" s="1001"/>
      <c r="G15" s="1001"/>
      <c r="H15" s="1001"/>
      <c r="I15" s="1140">
        <f>1/6</f>
        <v>0.16666666666666666</v>
      </c>
      <c r="J15" s="1140">
        <f t="shared" si="5"/>
        <v>0.16666666666666666</v>
      </c>
      <c r="K15" s="1140">
        <f t="shared" si="5"/>
        <v>0.16666666666666666</v>
      </c>
      <c r="L15" s="1140">
        <f t="shared" si="5"/>
        <v>0.16666666666666666</v>
      </c>
      <c r="M15" s="1140">
        <f t="shared" si="5"/>
        <v>0.16666666666666666</v>
      </c>
      <c r="N15" s="1140">
        <f t="shared" si="5"/>
        <v>0.16666666666666666</v>
      </c>
      <c r="O15" s="1002"/>
      <c r="P15" s="1010"/>
      <c r="Q15" s="1010"/>
      <c r="R15" s="34"/>
      <c r="S15" s="34"/>
    </row>
    <row r="16" spans="1:19" ht="17.100000000000001" customHeight="1">
      <c r="A16" s="1005"/>
      <c r="B16" s="1006"/>
      <c r="C16" s="1007">
        <f>SUM('RESUMO MODULO TOTAL'!L29:L34)</f>
        <v>0</v>
      </c>
      <c r="D16" s="1008"/>
      <c r="E16" s="1008"/>
      <c r="F16" s="1008"/>
      <c r="G16" s="1008"/>
      <c r="H16" s="1008"/>
      <c r="I16" s="1008">
        <f t="shared" ref="I16:N16" si="7">$C$16*I15</f>
        <v>0</v>
      </c>
      <c r="J16" s="1008">
        <f t="shared" si="7"/>
        <v>0</v>
      </c>
      <c r="K16" s="1008">
        <f t="shared" si="7"/>
        <v>0</v>
      </c>
      <c r="L16" s="1008">
        <f t="shared" si="7"/>
        <v>0</v>
      </c>
      <c r="M16" s="1008">
        <f t="shared" si="7"/>
        <v>0</v>
      </c>
      <c r="N16" s="1008">
        <f t="shared" si="7"/>
        <v>0</v>
      </c>
      <c r="O16" s="1009"/>
      <c r="P16" s="1010">
        <f>SUM(D16:O16)</f>
        <v>0</v>
      </c>
      <c r="Q16" s="1010" t="str">
        <f>IF(P16=C16,"OK","")</f>
        <v>OK</v>
      </c>
      <c r="R16" s="34"/>
      <c r="S16" s="34"/>
    </row>
    <row r="17" spans="1:19" ht="17.100000000000001" customHeight="1">
      <c r="A17" s="998">
        <v>7</v>
      </c>
      <c r="B17" s="999" t="s">
        <v>10</v>
      </c>
      <c r="C17" s="1000">
        <f>SUM(D17:O17)</f>
        <v>1</v>
      </c>
      <c r="D17" s="1001"/>
      <c r="E17" s="1001"/>
      <c r="F17" s="1001"/>
      <c r="G17" s="1001"/>
      <c r="H17" s="1001"/>
      <c r="I17" s="1001"/>
      <c r="J17" s="1001"/>
      <c r="K17" s="1001"/>
      <c r="L17" s="1001"/>
      <c r="M17" s="1001"/>
      <c r="N17" s="1001"/>
      <c r="O17" s="1141">
        <v>1</v>
      </c>
      <c r="P17" s="1010"/>
      <c r="Q17" s="1011"/>
      <c r="R17" s="34"/>
      <c r="S17" s="34"/>
    </row>
    <row r="18" spans="1:19" ht="17.100000000000001" customHeight="1">
      <c r="A18" s="1005"/>
      <c r="B18" s="1006"/>
      <c r="C18" s="1007">
        <f>SUM('RESUMO MODULO TOTAL'!L36:L39)</f>
        <v>0</v>
      </c>
      <c r="D18" s="1008">
        <f>$C$18*D17</f>
        <v>0</v>
      </c>
      <c r="E18" s="1008">
        <f t="shared" ref="E18:O18" si="8">$C$18*E17</f>
        <v>0</v>
      </c>
      <c r="F18" s="1008">
        <f t="shared" si="8"/>
        <v>0</v>
      </c>
      <c r="G18" s="1008">
        <f t="shared" si="8"/>
        <v>0</v>
      </c>
      <c r="H18" s="1008">
        <f t="shared" si="8"/>
        <v>0</v>
      </c>
      <c r="I18" s="1008">
        <f t="shared" si="8"/>
        <v>0</v>
      </c>
      <c r="J18" s="1008">
        <f t="shared" si="8"/>
        <v>0</v>
      </c>
      <c r="K18" s="1008">
        <f t="shared" si="8"/>
        <v>0</v>
      </c>
      <c r="L18" s="1008">
        <f t="shared" si="8"/>
        <v>0</v>
      </c>
      <c r="M18" s="1008">
        <f t="shared" si="8"/>
        <v>0</v>
      </c>
      <c r="N18" s="1008">
        <f t="shared" si="8"/>
        <v>0</v>
      </c>
      <c r="O18" s="1009">
        <f t="shared" si="8"/>
        <v>0</v>
      </c>
      <c r="P18" s="1010">
        <f>SUM(D18:O18)</f>
        <v>0</v>
      </c>
      <c r="Q18" s="1010" t="str">
        <f>IF(P18=C18,"OK","")</f>
        <v>OK</v>
      </c>
      <c r="R18" s="34"/>
      <c r="S18" s="34"/>
    </row>
    <row r="19" spans="1:19" ht="17.100000000000001" customHeight="1">
      <c r="A19" s="998">
        <v>8</v>
      </c>
      <c r="B19" s="999" t="s">
        <v>13</v>
      </c>
      <c r="C19" s="1000">
        <f>SUM(D19:O19)</f>
        <v>1</v>
      </c>
      <c r="D19" s="1001"/>
      <c r="E19" s="1001"/>
      <c r="F19" s="1001"/>
      <c r="G19" s="1001"/>
      <c r="H19" s="1001"/>
      <c r="I19" s="1001"/>
      <c r="J19" s="1001"/>
      <c r="K19" s="1001"/>
      <c r="L19" s="1001"/>
      <c r="M19" s="1001"/>
      <c r="N19" s="1140">
        <v>0.5</v>
      </c>
      <c r="O19" s="1141">
        <v>0.5</v>
      </c>
      <c r="P19" s="1010"/>
      <c r="Q19" s="1011"/>
      <c r="R19" s="34"/>
      <c r="S19" s="34"/>
    </row>
    <row r="20" spans="1:19" ht="17.100000000000001" customHeight="1">
      <c r="A20" s="1005"/>
      <c r="B20" s="1006"/>
      <c r="C20" s="1007">
        <f>SUM('RESUMO MODULO TOTAL'!L41:L43)</f>
        <v>0</v>
      </c>
      <c r="D20" s="1008">
        <f>$C$20*D19</f>
        <v>0</v>
      </c>
      <c r="E20" s="1008">
        <f t="shared" ref="E20:O20" si="9">$C$20*E19</f>
        <v>0</v>
      </c>
      <c r="F20" s="1008">
        <f t="shared" si="9"/>
        <v>0</v>
      </c>
      <c r="G20" s="1008">
        <f t="shared" si="9"/>
        <v>0</v>
      </c>
      <c r="H20" s="1008">
        <f t="shared" si="9"/>
        <v>0</v>
      </c>
      <c r="I20" s="1008">
        <f t="shared" si="9"/>
        <v>0</v>
      </c>
      <c r="J20" s="1008">
        <f t="shared" si="9"/>
        <v>0</v>
      </c>
      <c r="K20" s="1008">
        <f t="shared" si="9"/>
        <v>0</v>
      </c>
      <c r="L20" s="1008">
        <f t="shared" si="9"/>
        <v>0</v>
      </c>
      <c r="M20" s="1008">
        <f t="shared" si="9"/>
        <v>0</v>
      </c>
      <c r="N20" s="1008">
        <f t="shared" si="9"/>
        <v>0</v>
      </c>
      <c r="O20" s="1009">
        <f t="shared" si="9"/>
        <v>0</v>
      </c>
      <c r="P20" s="1010">
        <f>SUM(D20:O20)</f>
        <v>0</v>
      </c>
      <c r="Q20" s="1010" t="str">
        <f>IF(P20=C20,"OK","")</f>
        <v>OK</v>
      </c>
      <c r="R20" s="34"/>
      <c r="S20" s="34"/>
    </row>
    <row r="21" spans="1:19" ht="17.100000000000001" customHeight="1">
      <c r="A21" s="998">
        <v>9</v>
      </c>
      <c r="B21" s="999" t="s">
        <v>38</v>
      </c>
      <c r="C21" s="1000">
        <f>SUM(D21:O21)</f>
        <v>1</v>
      </c>
      <c r="D21" s="1001"/>
      <c r="E21" s="1001"/>
      <c r="F21" s="1001"/>
      <c r="G21" s="1001"/>
      <c r="H21" s="1140">
        <v>0.5</v>
      </c>
      <c r="I21" s="1140">
        <v>0.5</v>
      </c>
      <c r="J21" s="1001"/>
      <c r="K21" s="1001"/>
      <c r="L21" s="1001"/>
      <c r="M21" s="1001"/>
      <c r="N21" s="1001"/>
      <c r="O21" s="1002"/>
      <c r="P21" s="1010"/>
      <c r="Q21" s="1011"/>
      <c r="R21" s="34"/>
      <c r="S21" s="34"/>
    </row>
    <row r="22" spans="1:19" ht="17.100000000000001" customHeight="1">
      <c r="A22" s="1005"/>
      <c r="B22" s="1006"/>
      <c r="C22" s="1007">
        <f>SUM('RESUMO MODULO TOTAL'!L45)</f>
        <v>0</v>
      </c>
      <c r="D22" s="1008">
        <f>$C$22*D21</f>
        <v>0</v>
      </c>
      <c r="E22" s="1008">
        <f t="shared" ref="E22:O22" si="10">$C$22*E21</f>
        <v>0</v>
      </c>
      <c r="F22" s="1008">
        <f t="shared" si="10"/>
        <v>0</v>
      </c>
      <c r="G22" s="1008">
        <f t="shared" si="10"/>
        <v>0</v>
      </c>
      <c r="H22" s="1008">
        <f t="shared" si="10"/>
        <v>0</v>
      </c>
      <c r="I22" s="1008">
        <f t="shared" si="10"/>
        <v>0</v>
      </c>
      <c r="J22" s="1008">
        <f t="shared" si="10"/>
        <v>0</v>
      </c>
      <c r="K22" s="1008">
        <f t="shared" si="10"/>
        <v>0</v>
      </c>
      <c r="L22" s="1008">
        <f t="shared" si="10"/>
        <v>0</v>
      </c>
      <c r="M22" s="1008">
        <f t="shared" si="10"/>
        <v>0</v>
      </c>
      <c r="N22" s="1008">
        <f t="shared" si="10"/>
        <v>0</v>
      </c>
      <c r="O22" s="1009">
        <f t="shared" si="10"/>
        <v>0</v>
      </c>
      <c r="P22" s="1010">
        <f>SUM(D22:O22)</f>
        <v>0</v>
      </c>
      <c r="Q22" s="1010" t="str">
        <f>IF(P22=C22,"OK","")</f>
        <v>OK</v>
      </c>
      <c r="R22" s="34"/>
      <c r="S22" s="34"/>
    </row>
    <row r="23" spans="1:19" ht="17.100000000000001" customHeight="1">
      <c r="A23" s="998">
        <v>10</v>
      </c>
      <c r="B23" s="999" t="s">
        <v>34</v>
      </c>
      <c r="C23" s="1000">
        <f>SUM(D23:O23)</f>
        <v>1</v>
      </c>
      <c r="D23" s="1140">
        <v>1</v>
      </c>
      <c r="E23" s="1001"/>
      <c r="F23" s="1001"/>
      <c r="G23" s="1001"/>
      <c r="H23" s="1001"/>
      <c r="I23" s="1001"/>
      <c r="J23" s="1001"/>
      <c r="K23" s="1001"/>
      <c r="L23" s="1001"/>
      <c r="M23" s="1001"/>
      <c r="N23" s="1001"/>
      <c r="O23" s="1002"/>
      <c r="P23" s="1010"/>
      <c r="Q23" s="1011"/>
      <c r="R23" s="34"/>
      <c r="S23" s="34"/>
    </row>
    <row r="24" spans="1:19" ht="17.100000000000001" customHeight="1">
      <c r="A24" s="1005"/>
      <c r="B24" s="1006"/>
      <c r="C24" s="1007">
        <f>'RESUMO MODULO TOTAL'!L47</f>
        <v>0</v>
      </c>
      <c r="D24" s="1008">
        <f>$C$24*D23</f>
        <v>0</v>
      </c>
      <c r="E24" s="1008">
        <f t="shared" ref="E24:O24" si="11">$C$24*E23</f>
        <v>0</v>
      </c>
      <c r="F24" s="1008">
        <f t="shared" si="11"/>
        <v>0</v>
      </c>
      <c r="G24" s="1008">
        <f t="shared" si="11"/>
        <v>0</v>
      </c>
      <c r="H24" s="1008">
        <f t="shared" si="11"/>
        <v>0</v>
      </c>
      <c r="I24" s="1008">
        <f t="shared" si="11"/>
        <v>0</v>
      </c>
      <c r="J24" s="1008">
        <f t="shared" si="11"/>
        <v>0</v>
      </c>
      <c r="K24" s="1008">
        <f t="shared" si="11"/>
        <v>0</v>
      </c>
      <c r="L24" s="1008">
        <f t="shared" si="11"/>
        <v>0</v>
      </c>
      <c r="M24" s="1008">
        <f t="shared" si="11"/>
        <v>0</v>
      </c>
      <c r="N24" s="1008">
        <f t="shared" si="11"/>
        <v>0</v>
      </c>
      <c r="O24" s="1009">
        <f t="shared" si="11"/>
        <v>0</v>
      </c>
      <c r="P24" s="1010">
        <f>SUM(D24:O24)</f>
        <v>0</v>
      </c>
      <c r="Q24" s="1010" t="str">
        <f>IF(P24=C24,"OK","")</f>
        <v>OK</v>
      </c>
      <c r="R24" s="34"/>
      <c r="S24" s="34"/>
    </row>
    <row r="25" spans="1:19" ht="17.100000000000001" customHeight="1">
      <c r="A25" s="998">
        <v>11</v>
      </c>
      <c r="B25" s="999" t="s">
        <v>323</v>
      </c>
      <c r="C25" s="1000">
        <f>SUM(D25:O25)</f>
        <v>1</v>
      </c>
      <c r="D25" s="1001"/>
      <c r="E25" s="1001"/>
      <c r="F25" s="1140">
        <v>0.1</v>
      </c>
      <c r="G25" s="1140">
        <v>0.1</v>
      </c>
      <c r="H25" s="1140">
        <v>0.1</v>
      </c>
      <c r="I25" s="1140">
        <v>0.15</v>
      </c>
      <c r="J25" s="1140">
        <v>0.1</v>
      </c>
      <c r="K25" s="1140">
        <v>0.1</v>
      </c>
      <c r="L25" s="1140">
        <v>0.1</v>
      </c>
      <c r="M25" s="1140">
        <v>0.1</v>
      </c>
      <c r="N25" s="1140">
        <v>0.1</v>
      </c>
      <c r="O25" s="1141">
        <v>0.05</v>
      </c>
      <c r="P25" s="1010"/>
      <c r="Q25" s="1011"/>
      <c r="R25" s="34"/>
      <c r="S25" s="34"/>
    </row>
    <row r="26" spans="1:19" ht="17.100000000000001" customHeight="1">
      <c r="A26" s="1005"/>
      <c r="B26" s="1006"/>
      <c r="C26" s="1007">
        <f>SUM('RESUMO MODULO TOTAL'!L49:L57)</f>
        <v>0</v>
      </c>
      <c r="D26" s="1012">
        <f>$C$26*D25</f>
        <v>0</v>
      </c>
      <c r="E26" s="1012">
        <f t="shared" ref="E26:O26" si="12">$C$26*E25</f>
        <v>0</v>
      </c>
      <c r="F26" s="1012">
        <f t="shared" si="12"/>
        <v>0</v>
      </c>
      <c r="G26" s="1012">
        <f t="shared" si="12"/>
        <v>0</v>
      </c>
      <c r="H26" s="1012">
        <f t="shared" si="12"/>
        <v>0</v>
      </c>
      <c r="I26" s="1012">
        <f t="shared" si="12"/>
        <v>0</v>
      </c>
      <c r="J26" s="1012">
        <f t="shared" si="12"/>
        <v>0</v>
      </c>
      <c r="K26" s="1012">
        <f t="shared" si="12"/>
        <v>0</v>
      </c>
      <c r="L26" s="1012">
        <f t="shared" si="12"/>
        <v>0</v>
      </c>
      <c r="M26" s="1012">
        <f t="shared" si="12"/>
        <v>0</v>
      </c>
      <c r="N26" s="1012">
        <f t="shared" si="12"/>
        <v>0</v>
      </c>
      <c r="O26" s="1013">
        <f t="shared" si="12"/>
        <v>0</v>
      </c>
      <c r="P26" s="1010">
        <f>SUM(D26:O26)</f>
        <v>0</v>
      </c>
      <c r="Q26" s="1010" t="str">
        <f>IF(P26=C26,"OK","")</f>
        <v>OK</v>
      </c>
      <c r="R26" s="34"/>
      <c r="S26" s="34"/>
    </row>
    <row r="27" spans="1:19" ht="17.100000000000001" customHeight="1">
      <c r="A27" s="1014"/>
      <c r="B27" s="1015"/>
      <c r="C27" s="1016"/>
      <c r="D27" s="1017"/>
      <c r="E27" s="1017"/>
      <c r="F27" s="1017"/>
      <c r="G27" s="1017"/>
      <c r="H27" s="1017"/>
      <c r="I27" s="1017"/>
      <c r="J27" s="1017"/>
      <c r="K27" s="1017"/>
      <c r="L27" s="1017"/>
      <c r="M27" s="1017"/>
      <c r="N27" s="1017"/>
      <c r="O27" s="1018"/>
      <c r="P27" s="1019"/>
      <c r="Q27" s="1003"/>
      <c r="R27" s="34"/>
      <c r="S27" s="34"/>
    </row>
    <row r="28" spans="1:19" ht="17.100000000000001" customHeight="1">
      <c r="A28" s="1159" t="s">
        <v>110</v>
      </c>
      <c r="B28" s="1160"/>
      <c r="C28" s="1020"/>
      <c r="D28" s="1021" t="e">
        <f>SUM(D6+D8+D10+D12+D14+D16+D18+D20+D22+D24+D26)/$O$33</f>
        <v>#DIV/0!</v>
      </c>
      <c r="E28" s="1021" t="e">
        <f t="shared" ref="E28:N28" si="13">SUM(E6+E8+E10+E12+E14+E16+E18+E20+E22+E24+E26)/$O$33</f>
        <v>#DIV/0!</v>
      </c>
      <c r="F28" s="1021" t="e">
        <f t="shared" si="13"/>
        <v>#DIV/0!</v>
      </c>
      <c r="G28" s="1021" t="e">
        <f t="shared" si="13"/>
        <v>#DIV/0!</v>
      </c>
      <c r="H28" s="1021" t="e">
        <f t="shared" si="13"/>
        <v>#DIV/0!</v>
      </c>
      <c r="I28" s="1021" t="e">
        <f t="shared" si="13"/>
        <v>#DIV/0!</v>
      </c>
      <c r="J28" s="1021" t="e">
        <f t="shared" si="13"/>
        <v>#DIV/0!</v>
      </c>
      <c r="K28" s="1021" t="e">
        <f t="shared" si="13"/>
        <v>#DIV/0!</v>
      </c>
      <c r="L28" s="1021" t="e">
        <f t="shared" si="13"/>
        <v>#DIV/0!</v>
      </c>
      <c r="M28" s="1021" t="e">
        <f t="shared" si="13"/>
        <v>#DIV/0!</v>
      </c>
      <c r="N28" s="1021" t="e">
        <f t="shared" si="13"/>
        <v>#DIV/0!</v>
      </c>
      <c r="O28" s="1022" t="e">
        <f>SUM(O6+O8+O10+O12+O14+O16+O18+O20+O22+O24+O26)/$O$33</f>
        <v>#DIV/0!</v>
      </c>
      <c r="P28" s="1019"/>
      <c r="Q28" s="1004"/>
      <c r="S28" s="34"/>
    </row>
    <row r="29" spans="1:19" ht="17.100000000000001" customHeight="1">
      <c r="A29" s="1161" t="s">
        <v>52</v>
      </c>
      <c r="B29" s="1162"/>
      <c r="C29" s="1023"/>
      <c r="D29" s="1024" t="e">
        <f>$O$33*D28</f>
        <v>#DIV/0!</v>
      </c>
      <c r="E29" s="1024" t="e">
        <f>$O$33*E28</f>
        <v>#DIV/0!</v>
      </c>
      <c r="F29" s="1024" t="e">
        <f t="shared" ref="F29:O29" si="14">$O$33*F28</f>
        <v>#DIV/0!</v>
      </c>
      <c r="G29" s="1024" t="e">
        <f t="shared" si="14"/>
        <v>#DIV/0!</v>
      </c>
      <c r="H29" s="1024" t="e">
        <f t="shared" si="14"/>
        <v>#DIV/0!</v>
      </c>
      <c r="I29" s="1024" t="e">
        <f t="shared" si="14"/>
        <v>#DIV/0!</v>
      </c>
      <c r="J29" s="1024" t="e">
        <f t="shared" si="14"/>
        <v>#DIV/0!</v>
      </c>
      <c r="K29" s="1024" t="e">
        <f t="shared" si="14"/>
        <v>#DIV/0!</v>
      </c>
      <c r="L29" s="1024" t="e">
        <f t="shared" si="14"/>
        <v>#DIV/0!</v>
      </c>
      <c r="M29" s="1024" t="e">
        <f t="shared" si="14"/>
        <v>#DIV/0!</v>
      </c>
      <c r="N29" s="1024" t="e">
        <f t="shared" si="14"/>
        <v>#DIV/0!</v>
      </c>
      <c r="O29" s="1025" t="e">
        <f t="shared" si="14"/>
        <v>#DIV/0!</v>
      </c>
      <c r="P29" s="1003"/>
      <c r="Q29" s="1003"/>
      <c r="R29" s="34"/>
      <c r="S29" s="34"/>
    </row>
    <row r="30" spans="1:19" ht="17.100000000000001" customHeight="1">
      <c r="A30" s="1163" t="s">
        <v>111</v>
      </c>
      <c r="B30" s="1164"/>
      <c r="C30" s="1026"/>
      <c r="D30" s="1027" t="e">
        <f>D28</f>
        <v>#DIV/0!</v>
      </c>
      <c r="E30" s="1028" t="e">
        <f>D30+E28</f>
        <v>#DIV/0!</v>
      </c>
      <c r="F30" s="1028" t="e">
        <f t="shared" ref="F30:O31" si="15">E30+F28</f>
        <v>#DIV/0!</v>
      </c>
      <c r="G30" s="1028" t="e">
        <f t="shared" si="15"/>
        <v>#DIV/0!</v>
      </c>
      <c r="H30" s="1028" t="e">
        <f t="shared" si="15"/>
        <v>#DIV/0!</v>
      </c>
      <c r="I30" s="1028" t="e">
        <f t="shared" si="15"/>
        <v>#DIV/0!</v>
      </c>
      <c r="J30" s="1028" t="e">
        <f t="shared" si="15"/>
        <v>#DIV/0!</v>
      </c>
      <c r="K30" s="1028" t="e">
        <f t="shared" si="15"/>
        <v>#DIV/0!</v>
      </c>
      <c r="L30" s="1028" t="e">
        <f t="shared" si="15"/>
        <v>#DIV/0!</v>
      </c>
      <c r="M30" s="1028" t="e">
        <f t="shared" si="15"/>
        <v>#DIV/0!</v>
      </c>
      <c r="N30" s="1028" t="e">
        <f t="shared" si="15"/>
        <v>#DIV/0!</v>
      </c>
      <c r="O30" s="1029" t="e">
        <f>N30+O28</f>
        <v>#DIV/0!</v>
      </c>
      <c r="P30" s="1019"/>
      <c r="Q30" s="1004"/>
      <c r="R30" s="262"/>
      <c r="S30" s="34"/>
    </row>
    <row r="31" spans="1:19" ht="17.100000000000001" customHeight="1" thickBot="1">
      <c r="A31" s="1151" t="s">
        <v>112</v>
      </c>
      <c r="B31" s="1152"/>
      <c r="C31" s="1030"/>
      <c r="D31" s="1031" t="e">
        <f>D29</f>
        <v>#DIV/0!</v>
      </c>
      <c r="E31" s="1031" t="e">
        <f>D31+E29</f>
        <v>#DIV/0!</v>
      </c>
      <c r="F31" s="1031" t="e">
        <f t="shared" si="15"/>
        <v>#DIV/0!</v>
      </c>
      <c r="G31" s="1031" t="e">
        <f t="shared" si="15"/>
        <v>#DIV/0!</v>
      </c>
      <c r="H31" s="1031" t="e">
        <f t="shared" si="15"/>
        <v>#DIV/0!</v>
      </c>
      <c r="I31" s="1031" t="e">
        <f t="shared" si="15"/>
        <v>#DIV/0!</v>
      </c>
      <c r="J31" s="1031" t="e">
        <f t="shared" si="15"/>
        <v>#DIV/0!</v>
      </c>
      <c r="K31" s="1031" t="e">
        <f t="shared" si="15"/>
        <v>#DIV/0!</v>
      </c>
      <c r="L31" s="1031" t="e">
        <f t="shared" si="15"/>
        <v>#DIV/0!</v>
      </c>
      <c r="M31" s="1031" t="e">
        <f t="shared" si="15"/>
        <v>#DIV/0!</v>
      </c>
      <c r="N31" s="1031" t="e">
        <f t="shared" si="15"/>
        <v>#DIV/0!</v>
      </c>
      <c r="O31" s="1032" t="e">
        <f t="shared" si="15"/>
        <v>#DIV/0!</v>
      </c>
      <c r="P31" s="1003"/>
      <c r="Q31" s="1003"/>
      <c r="R31" s="34"/>
      <c r="S31" s="34"/>
    </row>
    <row r="32" spans="1:19" ht="17.100000000000001" customHeight="1" thickBo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16" ht="17.100000000000001" customHeight="1" thickBot="1">
      <c r="A33" s="36"/>
      <c r="B33" s="37"/>
      <c r="C33" s="38"/>
      <c r="D33" s="39" t="s">
        <v>113</v>
      </c>
      <c r="E33" s="40"/>
      <c r="F33" s="40"/>
      <c r="G33" s="40"/>
      <c r="H33" s="40"/>
      <c r="I33" s="40"/>
      <c r="J33" s="40"/>
      <c r="K33" s="40"/>
      <c r="L33" s="40"/>
      <c r="M33" s="40"/>
      <c r="N33" s="40" t="s">
        <v>114</v>
      </c>
      <c r="O33" s="41">
        <f>C6+C8+C10+C12+C14+C16+C18+C20+C22+C24+C26</f>
        <v>0</v>
      </c>
      <c r="P33" s="32"/>
    </row>
    <row r="34" spans="1:16" ht="14.25" customHeight="1"/>
    <row r="35" spans="1:16" ht="14.25" customHeight="1">
      <c r="O35" s="426" t="e">
        <f>O31-O33</f>
        <v>#DIV/0!</v>
      </c>
    </row>
    <row r="36" spans="1:16" ht="14.25" customHeight="1"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426">
        <f>'RESUMO MODULO TOTAL'!L58-O33</f>
        <v>0</v>
      </c>
    </row>
    <row r="37" spans="1:16" ht="14.25" customHeight="1"/>
    <row r="38" spans="1:16" ht="14.25" customHeight="1"/>
    <row r="39" spans="1:16" ht="14.25" customHeight="1"/>
    <row r="40" spans="1:16" ht="14.25" customHeight="1"/>
    <row r="41" spans="1:16" ht="14.25" customHeight="1"/>
    <row r="42" spans="1:16" ht="14.25" customHeight="1"/>
    <row r="43" spans="1:16" ht="14.25" customHeight="1"/>
    <row r="44" spans="1:16" ht="14.25" customHeight="1"/>
    <row r="45" spans="1:16" ht="14.25" customHeight="1"/>
    <row r="46" spans="1:16" ht="14.25" customHeight="1"/>
    <row r="47" spans="1:16" ht="14.25" customHeight="1"/>
    <row r="48" spans="1:1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</sheetData>
  <mergeCells count="6">
    <mergeCell ref="A31:B31"/>
    <mergeCell ref="A2:O2"/>
    <mergeCell ref="A3:O3"/>
    <mergeCell ref="A28:B28"/>
    <mergeCell ref="A29:B29"/>
    <mergeCell ref="A30:B30"/>
  </mergeCells>
  <phoneticPr fontId="73"/>
  <conditionalFormatting sqref="D5:O26">
    <cfRule type="cellIs" dxfId="28" priority="7" operator="equal">
      <formula>0</formula>
    </cfRule>
  </conditionalFormatting>
  <conditionalFormatting sqref="D6:O6">
    <cfRule type="cellIs" dxfId="27" priority="18" operator="notEqual">
      <formula>0</formula>
    </cfRule>
  </conditionalFormatting>
  <conditionalFormatting sqref="D8:O8">
    <cfRule type="cellIs" dxfId="26" priority="17" operator="notEqual">
      <formula>0</formula>
    </cfRule>
  </conditionalFormatting>
  <conditionalFormatting sqref="D10:O10">
    <cfRule type="cellIs" dxfId="25" priority="16" operator="notEqual">
      <formula>0</formula>
    </cfRule>
  </conditionalFormatting>
  <conditionalFormatting sqref="D12:O12">
    <cfRule type="cellIs" dxfId="24" priority="15" operator="notEqual">
      <formula>0</formula>
    </cfRule>
  </conditionalFormatting>
  <conditionalFormatting sqref="D14:O14">
    <cfRule type="cellIs" dxfId="23" priority="14" operator="notEqual">
      <formula>0</formula>
    </cfRule>
  </conditionalFormatting>
  <conditionalFormatting sqref="D16:O16">
    <cfRule type="cellIs" dxfId="22" priority="13" operator="notEqual">
      <formula>0</formula>
    </cfRule>
  </conditionalFormatting>
  <conditionalFormatting sqref="D18:O18">
    <cfRule type="cellIs" dxfId="21" priority="12" operator="notEqual">
      <formula>0</formula>
    </cfRule>
  </conditionalFormatting>
  <conditionalFormatting sqref="D20:O20">
    <cfRule type="cellIs" dxfId="20" priority="11" operator="notEqual">
      <formula>0</formula>
    </cfRule>
  </conditionalFormatting>
  <conditionalFormatting sqref="D22:O22">
    <cfRule type="cellIs" dxfId="19" priority="10" operator="notEqual">
      <formula>0</formula>
    </cfRule>
  </conditionalFormatting>
  <conditionalFormatting sqref="D24:O24">
    <cfRule type="cellIs" dxfId="18" priority="9" operator="notEqual">
      <formula>0</formula>
    </cfRule>
  </conditionalFormatting>
  <conditionalFormatting sqref="D26:O26">
    <cfRule type="cellIs" dxfId="17" priority="8" operator="notEqual">
      <formula>0</formula>
    </cfRule>
  </conditionalFormatting>
  <conditionalFormatting sqref="D29:O29">
    <cfRule type="cellIs" dxfId="16" priority="3" operator="equal">
      <formula>0</formula>
    </cfRule>
    <cfRule type="cellIs" dxfId="15" priority="4" operator="notEqual">
      <formula>0</formula>
    </cfRule>
  </conditionalFormatting>
  <conditionalFormatting sqref="D31:O31">
    <cfRule type="cellIs" dxfId="14" priority="1" operator="equal">
      <formula>0</formula>
    </cfRule>
    <cfRule type="cellIs" dxfId="13" priority="2" operator="notEqual">
      <formula>0</formula>
    </cfRule>
  </conditionalFormatting>
  <printOptions horizontalCentered="1"/>
  <pageMargins left="0.15" right="0.16" top="0.78740157480314965" bottom="0.78740157480314965" header="0.31496062992125984" footer="0.31496062992125984"/>
  <pageSetup paperSize="9" scale="52" orientation="landscape" r:id="rId1"/>
  <ignoredErrors>
    <ignoredError sqref="C6:C24 I14:N14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1EBB-00D7-4F63-9698-095680B55092}">
  <sheetPr>
    <tabColor theme="7" tint="0.79998168889431442"/>
  </sheetPr>
  <dimension ref="A1:N937"/>
  <sheetViews>
    <sheetView zoomScale="80" zoomScaleNormal="80" workbookViewId="0">
      <pane ySplit="1" topLeftCell="A839" activePane="bottomLeft" state="frozen"/>
      <selection pane="bottomLeft" activeCell="I1" sqref="I1"/>
    </sheetView>
  </sheetViews>
  <sheetFormatPr defaultColWidth="9.140625" defaultRowHeight="15"/>
  <cols>
    <col min="1" max="1" width="12.5703125" style="908" customWidth="1"/>
    <col min="2" max="2" width="62.7109375" style="908" customWidth="1"/>
    <col min="3" max="5" width="14.7109375" style="908" customWidth="1"/>
    <col min="6" max="7" width="16.7109375" style="908" customWidth="1"/>
    <col min="8" max="8" width="10.7109375" style="908" customWidth="1"/>
    <col min="9" max="9" width="20.7109375" style="908" customWidth="1"/>
    <col min="10" max="10" width="10.5703125" style="886" bestFit="1" customWidth="1"/>
    <col min="11" max="12" width="6.85546875" style="903" customWidth="1"/>
    <col min="13" max="13" width="13.42578125" style="886" bestFit="1" customWidth="1"/>
    <col min="14" max="16384" width="9.140625" style="123"/>
  </cols>
  <sheetData>
    <row r="1" spans="1:14">
      <c r="A1" s="908" t="s">
        <v>906</v>
      </c>
      <c r="B1" s="908" t="s">
        <v>906</v>
      </c>
      <c r="C1" s="908" t="s">
        <v>906</v>
      </c>
      <c r="D1" s="908" t="s">
        <v>906</v>
      </c>
      <c r="E1" s="908" t="s">
        <v>906</v>
      </c>
      <c r="F1" s="908" t="s">
        <v>906</v>
      </c>
      <c r="G1" s="908" t="s">
        <v>906</v>
      </c>
      <c r="H1" s="908" t="s">
        <v>906</v>
      </c>
      <c r="I1" s="908" t="s">
        <v>906</v>
      </c>
      <c r="J1" s="886" t="s">
        <v>1100</v>
      </c>
      <c r="M1" s="886" t="s">
        <v>1065</v>
      </c>
      <c r="N1" s="166" t="s">
        <v>1111</v>
      </c>
    </row>
    <row r="2" spans="1:14" customFormat="1" ht="23.25" customHeight="1" thickBot="1">
      <c r="A2" s="909" t="s">
        <v>307</v>
      </c>
      <c r="B2" s="910"/>
      <c r="C2" s="910"/>
      <c r="D2" s="910"/>
      <c r="E2" s="910"/>
      <c r="F2" s="910"/>
      <c r="G2" s="910"/>
      <c r="H2" s="910"/>
      <c r="I2" s="911" t="s">
        <v>308</v>
      </c>
      <c r="J2" t="s">
        <v>1106</v>
      </c>
      <c r="K2" s="399" t="str">
        <f>IF(LEFT(A2,2)="E9",A2,"")</f>
        <v/>
      </c>
      <c r="L2" s="399"/>
      <c r="M2" t="s">
        <v>814</v>
      </c>
      <c r="N2" t="s">
        <v>1109</v>
      </c>
    </row>
    <row r="3" spans="1:14" customFormat="1" ht="18.75" customHeight="1" thickTop="1">
      <c r="A3" s="912" t="s">
        <v>48</v>
      </c>
      <c r="B3" s="913"/>
      <c r="C3" s="913"/>
      <c r="D3" s="912" t="s">
        <v>341</v>
      </c>
      <c r="E3" s="913"/>
      <c r="F3" s="913"/>
      <c r="G3" s="913"/>
      <c r="H3" s="913"/>
      <c r="I3" s="913"/>
      <c r="J3" s="887" t="s">
        <v>1106</v>
      </c>
      <c r="K3" s="399" t="str">
        <f t="shared" ref="K3:K62" si="0">IF(LEFT(A3,2)="E9",A3,"")</f>
        <v/>
      </c>
      <c r="L3" s="399"/>
      <c r="M3" t="s">
        <v>814</v>
      </c>
      <c r="N3" t="s">
        <v>1109</v>
      </c>
    </row>
    <row r="4" spans="1:14" customFormat="1" ht="15.75" customHeight="1">
      <c r="A4" s="914" t="s">
        <v>49</v>
      </c>
      <c r="B4" s="913"/>
      <c r="C4" s="913"/>
      <c r="D4" s="914" t="s">
        <v>1066</v>
      </c>
      <c r="E4" s="913"/>
      <c r="F4" s="913"/>
      <c r="G4" s="915" t="s">
        <v>1067</v>
      </c>
      <c r="H4" s="916">
        <v>74.11</v>
      </c>
      <c r="I4" s="914" t="s">
        <v>14</v>
      </c>
      <c r="J4" s="887" t="s">
        <v>1106</v>
      </c>
      <c r="K4" s="399" t="str">
        <f t="shared" si="0"/>
        <v/>
      </c>
      <c r="L4" s="399"/>
      <c r="M4" t="s">
        <v>814</v>
      </c>
      <c r="N4" t="s">
        <v>1109</v>
      </c>
    </row>
    <row r="5" spans="1:14" ht="30" customHeight="1" thickBot="1">
      <c r="A5" s="917" t="s">
        <v>814</v>
      </c>
      <c r="B5" s="918" t="s">
        <v>1109</v>
      </c>
      <c r="C5" s="919"/>
      <c r="D5" s="919"/>
      <c r="E5" s="919"/>
      <c r="F5" s="919"/>
      <c r="G5" s="919"/>
      <c r="H5" s="920" t="s">
        <v>1068</v>
      </c>
      <c r="I5" s="920"/>
      <c r="J5" s="887" t="s">
        <v>1106</v>
      </c>
      <c r="K5" s="399" t="str">
        <f t="shared" si="0"/>
        <v/>
      </c>
      <c r="L5" s="399"/>
      <c r="M5" t="s">
        <v>814</v>
      </c>
      <c r="N5" t="s">
        <v>1109</v>
      </c>
    </row>
    <row r="6" spans="1:14" customFormat="1" ht="15.75" customHeight="1" thickBot="1">
      <c r="A6" s="921" t="s">
        <v>1069</v>
      </c>
      <c r="B6" s="921"/>
      <c r="C6" s="921" t="s">
        <v>51</v>
      </c>
      <c r="D6" s="921" t="s">
        <v>1070</v>
      </c>
      <c r="E6" s="921"/>
      <c r="F6" s="921" t="s">
        <v>1071</v>
      </c>
      <c r="G6" s="921"/>
      <c r="H6" s="913"/>
      <c r="I6" s="922" t="s">
        <v>52</v>
      </c>
      <c r="J6" s="887" t="s">
        <v>1106</v>
      </c>
      <c r="K6" s="399" t="str">
        <f t="shared" si="0"/>
        <v/>
      </c>
      <c r="L6" s="399"/>
      <c r="M6" t="s">
        <v>814</v>
      </c>
      <c r="N6" t="s">
        <v>1109</v>
      </c>
    </row>
    <row r="7" spans="1:14" customFormat="1" ht="15.75" customHeight="1" thickBot="1">
      <c r="A7" s="921"/>
      <c r="B7" s="921"/>
      <c r="C7" s="921"/>
      <c r="D7" s="923" t="s">
        <v>1072</v>
      </c>
      <c r="E7" s="923" t="s">
        <v>1073</v>
      </c>
      <c r="F7" s="923" t="s">
        <v>695</v>
      </c>
      <c r="G7" s="923" t="s">
        <v>696</v>
      </c>
      <c r="H7" s="924"/>
      <c r="I7" s="923" t="s">
        <v>1074</v>
      </c>
      <c r="J7" s="887" t="s">
        <v>1106</v>
      </c>
      <c r="K7" s="399" t="str">
        <f t="shared" si="0"/>
        <v/>
      </c>
      <c r="L7" s="399"/>
      <c r="M7" t="s">
        <v>814</v>
      </c>
      <c r="N7" t="s">
        <v>1109</v>
      </c>
    </row>
    <row r="8" spans="1:14" customFormat="1">
      <c r="A8" s="925" t="s">
        <v>572</v>
      </c>
      <c r="B8" s="926" t="s">
        <v>573</v>
      </c>
      <c r="C8" s="927">
        <v>1</v>
      </c>
      <c r="D8" s="928">
        <v>1</v>
      </c>
      <c r="E8" s="928">
        <v>0</v>
      </c>
      <c r="F8" s="929"/>
      <c r="G8" s="929"/>
      <c r="H8" s="913"/>
      <c r="I8" s="929"/>
      <c r="J8" s="887" t="s">
        <v>1106</v>
      </c>
      <c r="K8" s="399" t="str">
        <f t="shared" si="0"/>
        <v>E9103</v>
      </c>
      <c r="L8" s="399">
        <v>1</v>
      </c>
      <c r="M8" t="s">
        <v>814</v>
      </c>
      <c r="N8" t="s">
        <v>1109</v>
      </c>
    </row>
    <row r="9" spans="1:14" customFormat="1" ht="15.75" customHeight="1" thickBot="1">
      <c r="A9" s="924"/>
      <c r="B9" s="924"/>
      <c r="C9" s="924"/>
      <c r="D9" s="924"/>
      <c r="E9" s="924"/>
      <c r="F9" s="924"/>
      <c r="G9" s="930" t="s">
        <v>1075</v>
      </c>
      <c r="H9" s="924"/>
      <c r="I9" s="891"/>
      <c r="J9" s="887" t="s">
        <v>1106</v>
      </c>
      <c r="K9" s="399" t="str">
        <f t="shared" si="0"/>
        <v/>
      </c>
      <c r="L9" s="399"/>
      <c r="M9" t="s">
        <v>814</v>
      </c>
      <c r="N9" t="s">
        <v>1109</v>
      </c>
    </row>
    <row r="10" spans="1:14" customFormat="1" ht="15.75" customHeight="1" thickBot="1">
      <c r="A10" s="931" t="s">
        <v>1076</v>
      </c>
      <c r="B10" s="924"/>
      <c r="C10" s="923" t="s">
        <v>51</v>
      </c>
      <c r="D10" s="923" t="s">
        <v>55</v>
      </c>
      <c r="E10" s="924"/>
      <c r="F10" s="923" t="s">
        <v>1071</v>
      </c>
      <c r="G10" s="921" t="s">
        <v>1077</v>
      </c>
      <c r="H10" s="921"/>
      <c r="I10" s="921"/>
      <c r="J10" s="887" t="s">
        <v>1106</v>
      </c>
      <c r="K10" s="399" t="str">
        <f t="shared" si="0"/>
        <v/>
      </c>
      <c r="L10" s="399"/>
      <c r="M10" t="s">
        <v>814</v>
      </c>
      <c r="N10" t="s">
        <v>1109</v>
      </c>
    </row>
    <row r="11" spans="1:14" customFormat="1">
      <c r="A11" s="925" t="s">
        <v>542</v>
      </c>
      <c r="B11" s="926" t="s">
        <v>505</v>
      </c>
      <c r="C11" s="927">
        <v>1</v>
      </c>
      <c r="D11" s="925" t="s">
        <v>23</v>
      </c>
      <c r="E11" s="913"/>
      <c r="F11" s="929"/>
      <c r="G11" s="913"/>
      <c r="H11" s="913"/>
      <c r="I11" s="929"/>
      <c r="J11" s="887" t="s">
        <v>1106</v>
      </c>
      <c r="K11" s="399" t="str">
        <f t="shared" si="0"/>
        <v/>
      </c>
      <c r="L11" s="399"/>
      <c r="M11" t="s">
        <v>814</v>
      </c>
      <c r="N11" t="s">
        <v>1109</v>
      </c>
    </row>
    <row r="12" spans="1:14" customFormat="1">
      <c r="A12" s="925" t="s">
        <v>547</v>
      </c>
      <c r="B12" s="926" t="s">
        <v>507</v>
      </c>
      <c r="C12" s="927">
        <v>2</v>
      </c>
      <c r="D12" s="925" t="s">
        <v>23</v>
      </c>
      <c r="E12" s="913"/>
      <c r="F12" s="929"/>
      <c r="G12" s="913"/>
      <c r="H12" s="913"/>
      <c r="I12" s="929"/>
      <c r="J12" s="887" t="s">
        <v>1106</v>
      </c>
      <c r="K12" s="399" t="str">
        <f t="shared" si="0"/>
        <v/>
      </c>
      <c r="L12" s="399"/>
      <c r="M12" t="s">
        <v>814</v>
      </c>
      <c r="N12" t="s">
        <v>1109</v>
      </c>
    </row>
    <row r="13" spans="1:14" customFormat="1" ht="15.75" customHeight="1">
      <c r="A13" s="893"/>
      <c r="B13" s="893"/>
      <c r="C13" s="932"/>
      <c r="D13" s="932"/>
      <c r="E13" s="932"/>
      <c r="F13" s="932"/>
      <c r="G13" s="933" t="s">
        <v>1078</v>
      </c>
      <c r="H13" s="893"/>
      <c r="I13" s="888"/>
      <c r="J13" t="s">
        <v>1106</v>
      </c>
      <c r="K13" s="399" t="str">
        <f t="shared" si="0"/>
        <v/>
      </c>
      <c r="L13" s="399"/>
      <c r="M13" t="s">
        <v>814</v>
      </c>
      <c r="N13" t="s">
        <v>1109</v>
      </c>
    </row>
    <row r="14" spans="1:14" customFormat="1" ht="15.75" customHeight="1" thickBot="1">
      <c r="A14" s="924"/>
      <c r="B14" s="924"/>
      <c r="C14" s="921"/>
      <c r="D14" s="921"/>
      <c r="E14" s="921"/>
      <c r="F14" s="921"/>
      <c r="G14" s="930" t="s">
        <v>1079</v>
      </c>
      <c r="H14" s="924"/>
      <c r="I14" s="889"/>
      <c r="J14" s="887" t="s">
        <v>1106</v>
      </c>
      <c r="K14" s="399" t="str">
        <f t="shared" si="0"/>
        <v/>
      </c>
      <c r="L14" s="399"/>
      <c r="M14" t="s">
        <v>814</v>
      </c>
      <c r="N14" t="s">
        <v>1109</v>
      </c>
    </row>
    <row r="15" spans="1:14" customFormat="1" ht="15.75" customHeight="1">
      <c r="A15" s="893"/>
      <c r="B15" s="893"/>
      <c r="C15" s="932"/>
      <c r="D15" s="932"/>
      <c r="E15" s="932"/>
      <c r="F15" s="932"/>
      <c r="G15" s="933" t="s">
        <v>1080</v>
      </c>
      <c r="H15" s="893"/>
      <c r="I15" s="890"/>
      <c r="J15" t="s">
        <v>1106</v>
      </c>
      <c r="K15" s="399" t="str">
        <f t="shared" si="0"/>
        <v/>
      </c>
      <c r="L15" s="399"/>
      <c r="M15" t="s">
        <v>814</v>
      </c>
      <c r="N15" t="s">
        <v>1109</v>
      </c>
    </row>
    <row r="16" spans="1:14" customFormat="1" ht="15.75" customHeight="1">
      <c r="A16" s="893"/>
      <c r="B16" s="893"/>
      <c r="C16" s="893"/>
      <c r="D16" s="893"/>
      <c r="E16" s="893"/>
      <c r="F16" s="893"/>
      <c r="G16" s="933" t="s">
        <v>1081</v>
      </c>
      <c r="H16" s="893"/>
      <c r="I16" s="934"/>
      <c r="J16" t="s">
        <v>1106</v>
      </c>
      <c r="K16" s="399" t="str">
        <f t="shared" si="0"/>
        <v/>
      </c>
      <c r="L16" s="399"/>
      <c r="M16" t="s">
        <v>814</v>
      </c>
      <c r="N16" t="s">
        <v>1109</v>
      </c>
    </row>
    <row r="17" spans="1:14" customFormat="1" ht="15.75" customHeight="1" thickBot="1">
      <c r="A17" s="924"/>
      <c r="B17" s="924"/>
      <c r="C17" s="924"/>
      <c r="D17" s="924"/>
      <c r="E17" s="924"/>
      <c r="F17" s="924"/>
      <c r="G17" s="930" t="s">
        <v>1082</v>
      </c>
      <c r="H17" s="924"/>
      <c r="I17" s="889"/>
      <c r="J17" s="887" t="s">
        <v>1106</v>
      </c>
      <c r="K17" s="399" t="str">
        <f t="shared" si="0"/>
        <v/>
      </c>
      <c r="L17" s="399"/>
      <c r="M17" t="s">
        <v>814</v>
      </c>
      <c r="N17" t="s">
        <v>1109</v>
      </c>
    </row>
    <row r="18" spans="1:14" customFormat="1" ht="15.75" customHeight="1" thickBot="1">
      <c r="A18" s="931" t="s">
        <v>813</v>
      </c>
      <c r="B18" s="924"/>
      <c r="C18" s="923" t="s">
        <v>51</v>
      </c>
      <c r="D18" s="923" t="s">
        <v>55</v>
      </c>
      <c r="E18" s="924"/>
      <c r="F18" s="923" t="s">
        <v>1083</v>
      </c>
      <c r="G18" s="921" t="s">
        <v>1084</v>
      </c>
      <c r="H18" s="921"/>
      <c r="I18" s="921"/>
      <c r="J18" s="887" t="s">
        <v>1106</v>
      </c>
      <c r="K18" s="399" t="str">
        <f t="shared" si="0"/>
        <v/>
      </c>
      <c r="L18" s="399"/>
      <c r="M18" t="s">
        <v>814</v>
      </c>
      <c r="N18" t="s">
        <v>1109</v>
      </c>
    </row>
    <row r="19" spans="1:14" customFormat="1" ht="25.15" customHeight="1" thickBot="1">
      <c r="A19" s="924"/>
      <c r="B19" s="924"/>
      <c r="C19" s="921"/>
      <c r="D19" s="921"/>
      <c r="E19" s="921"/>
      <c r="F19" s="921"/>
      <c r="G19" s="930" t="s">
        <v>1085</v>
      </c>
      <c r="H19" s="924"/>
      <c r="I19" s="891"/>
      <c r="J19" s="887" t="s">
        <v>1106</v>
      </c>
      <c r="K19" s="399" t="str">
        <f t="shared" si="0"/>
        <v/>
      </c>
      <c r="L19" s="399"/>
      <c r="M19" t="s">
        <v>814</v>
      </c>
      <c r="N19" t="s">
        <v>1109</v>
      </c>
    </row>
    <row r="20" spans="1:14" customFormat="1" ht="15.75" customHeight="1" thickBot="1">
      <c r="A20" s="931" t="s">
        <v>56</v>
      </c>
      <c r="B20" s="924"/>
      <c r="C20" s="923" t="s">
        <v>51</v>
      </c>
      <c r="D20" s="923" t="s">
        <v>55</v>
      </c>
      <c r="E20" s="924"/>
      <c r="F20" s="923" t="s">
        <v>1084</v>
      </c>
      <c r="G20" s="921" t="s">
        <v>1084</v>
      </c>
      <c r="H20" s="921"/>
      <c r="I20" s="921"/>
      <c r="J20" s="887" t="s">
        <v>1106</v>
      </c>
      <c r="K20" s="399" t="str">
        <f t="shared" si="0"/>
        <v/>
      </c>
      <c r="L20" s="399"/>
      <c r="M20" t="s">
        <v>814</v>
      </c>
      <c r="N20" t="s">
        <v>1109</v>
      </c>
    </row>
    <row r="21" spans="1:14" ht="28.5">
      <c r="A21" s="925">
        <v>1107892</v>
      </c>
      <c r="B21" s="926" t="s">
        <v>300</v>
      </c>
      <c r="C21" s="927">
        <v>4.2000000000000003E-2</v>
      </c>
      <c r="D21" s="925" t="s">
        <v>7</v>
      </c>
      <c r="F21" s="929"/>
      <c r="I21" s="929"/>
      <c r="J21" s="887" t="s">
        <v>1106</v>
      </c>
      <c r="K21" s="399" t="str">
        <f t="shared" si="0"/>
        <v/>
      </c>
      <c r="L21" s="399"/>
      <c r="M21" t="s">
        <v>814</v>
      </c>
      <c r="N21" t="s">
        <v>1109</v>
      </c>
    </row>
    <row r="22" spans="1:14" ht="28.5">
      <c r="A22" s="925" t="s">
        <v>773</v>
      </c>
      <c r="B22" s="926" t="s">
        <v>306</v>
      </c>
      <c r="C22" s="927">
        <v>5.9499999999999997E-2</v>
      </c>
      <c r="D22" s="925" t="s">
        <v>22</v>
      </c>
      <c r="F22" s="929"/>
      <c r="I22" s="929"/>
      <c r="J22" s="887" t="s">
        <v>1106</v>
      </c>
      <c r="K22" s="399" t="str">
        <f t="shared" si="0"/>
        <v/>
      </c>
      <c r="L22" s="399"/>
      <c r="M22" t="s">
        <v>814</v>
      </c>
      <c r="N22" t="s">
        <v>1109</v>
      </c>
    </row>
    <row r="23" spans="1:14" ht="28.5">
      <c r="A23" s="925" t="s">
        <v>783</v>
      </c>
      <c r="B23" s="926" t="s">
        <v>301</v>
      </c>
      <c r="C23" s="927">
        <v>0.03</v>
      </c>
      <c r="D23" s="925" t="s">
        <v>7</v>
      </c>
      <c r="F23" s="929"/>
      <c r="I23" s="929"/>
      <c r="J23" s="887" t="s">
        <v>1106</v>
      </c>
      <c r="K23" s="399" t="str">
        <f t="shared" si="0"/>
        <v/>
      </c>
      <c r="L23" s="399"/>
      <c r="M23" t="s">
        <v>814</v>
      </c>
      <c r="N23" t="s">
        <v>1109</v>
      </c>
    </row>
    <row r="24" spans="1:14" customFormat="1" ht="15.75" customHeight="1" thickBot="1">
      <c r="A24" s="924"/>
      <c r="B24" s="924"/>
      <c r="C24" s="921"/>
      <c r="D24" s="921"/>
      <c r="E24" s="921"/>
      <c r="F24" s="921"/>
      <c r="G24" s="930" t="s">
        <v>1086</v>
      </c>
      <c r="H24" s="924"/>
      <c r="I24" s="891"/>
      <c r="J24" s="887" t="s">
        <v>1106</v>
      </c>
      <c r="K24" s="399" t="str">
        <f t="shared" si="0"/>
        <v/>
      </c>
      <c r="L24" s="399"/>
      <c r="M24" t="s">
        <v>814</v>
      </c>
      <c r="N24" t="s">
        <v>1109</v>
      </c>
    </row>
    <row r="25" spans="1:14" customFormat="1" ht="15.75" customHeight="1" thickBot="1">
      <c r="A25" s="924"/>
      <c r="B25" s="924"/>
      <c r="C25" s="924"/>
      <c r="D25" s="924"/>
      <c r="E25" s="924"/>
      <c r="F25" s="924"/>
      <c r="G25" s="930" t="s">
        <v>533</v>
      </c>
      <c r="H25" s="924"/>
      <c r="I25" s="889"/>
      <c r="J25" s="887" t="s">
        <v>1106</v>
      </c>
      <c r="K25" s="399" t="str">
        <f t="shared" si="0"/>
        <v/>
      </c>
      <c r="L25" s="399"/>
      <c r="M25" t="s">
        <v>814</v>
      </c>
      <c r="N25" t="s">
        <v>1109</v>
      </c>
    </row>
    <row r="26" spans="1:14" customFormat="1" ht="15.75" customHeight="1" thickBot="1">
      <c r="A26" s="931" t="s">
        <v>1087</v>
      </c>
      <c r="B26" s="924"/>
      <c r="C26" s="923" t="s">
        <v>58</v>
      </c>
      <c r="D26" s="923" t="s">
        <v>51</v>
      </c>
      <c r="E26" s="923" t="s">
        <v>55</v>
      </c>
      <c r="F26" s="924"/>
      <c r="G26" s="923" t="s">
        <v>1084</v>
      </c>
      <c r="H26" s="921" t="s">
        <v>1084</v>
      </c>
      <c r="I26" s="921"/>
      <c r="J26" s="887" t="s">
        <v>1106</v>
      </c>
      <c r="K26" s="399" t="str">
        <f t="shared" si="0"/>
        <v/>
      </c>
      <c r="L26" s="399"/>
      <c r="M26" t="s">
        <v>814</v>
      </c>
      <c r="N26" t="s">
        <v>1109</v>
      </c>
    </row>
    <row r="27" spans="1:14" customFormat="1" ht="15.75" customHeight="1" thickBot="1">
      <c r="A27" s="924"/>
      <c r="B27" s="924"/>
      <c r="C27" s="921"/>
      <c r="D27" s="921"/>
      <c r="E27" s="921"/>
      <c r="F27" s="921"/>
      <c r="G27" s="930" t="s">
        <v>1088</v>
      </c>
      <c r="H27" s="924"/>
      <c r="I27" s="889"/>
      <c r="J27" s="887" t="s">
        <v>1106</v>
      </c>
      <c r="K27" s="399" t="str">
        <f t="shared" si="0"/>
        <v/>
      </c>
      <c r="L27" s="399"/>
      <c r="M27" t="s">
        <v>814</v>
      </c>
      <c r="N27" t="s">
        <v>1109</v>
      </c>
    </row>
    <row r="28" spans="1:14" customFormat="1" ht="15.75" customHeight="1" thickBot="1">
      <c r="A28" s="921" t="s">
        <v>60</v>
      </c>
      <c r="B28" s="921"/>
      <c r="C28" s="921" t="s">
        <v>51</v>
      </c>
      <c r="D28" s="921" t="s">
        <v>55</v>
      </c>
      <c r="E28" s="921" t="s">
        <v>61</v>
      </c>
      <c r="F28" s="921"/>
      <c r="G28" s="921"/>
      <c r="H28" s="913"/>
      <c r="I28" s="921" t="s">
        <v>1084</v>
      </c>
      <c r="J28" s="887" t="s">
        <v>1106</v>
      </c>
      <c r="K28" s="399" t="str">
        <f t="shared" si="0"/>
        <v/>
      </c>
      <c r="L28" s="399"/>
      <c r="M28" t="s">
        <v>814</v>
      </c>
      <c r="N28" t="s">
        <v>1109</v>
      </c>
    </row>
    <row r="29" spans="1:14" customFormat="1" ht="15.75" customHeight="1" thickBot="1">
      <c r="A29" s="921"/>
      <c r="B29" s="921"/>
      <c r="C29" s="921"/>
      <c r="D29" s="921"/>
      <c r="E29" s="923" t="s">
        <v>62</v>
      </c>
      <c r="F29" s="923" t="s">
        <v>63</v>
      </c>
      <c r="G29" s="923" t="s">
        <v>64</v>
      </c>
      <c r="H29" s="924"/>
      <c r="I29" s="921"/>
      <c r="J29" s="887" t="s">
        <v>1106</v>
      </c>
      <c r="K29" s="399" t="str">
        <f t="shared" si="0"/>
        <v/>
      </c>
      <c r="L29" s="399"/>
      <c r="M29" t="s">
        <v>814</v>
      </c>
      <c r="N29" t="s">
        <v>1109</v>
      </c>
    </row>
    <row r="30" spans="1:14" customFormat="1" ht="25.15" customHeight="1">
      <c r="A30" s="893"/>
      <c r="B30" s="893"/>
      <c r="C30" s="932"/>
      <c r="D30" s="932"/>
      <c r="E30" s="932"/>
      <c r="F30" s="932"/>
      <c r="G30" s="933" t="s">
        <v>1089</v>
      </c>
      <c r="H30" s="893"/>
      <c r="I30" s="893"/>
      <c r="J30" t="s">
        <v>1106</v>
      </c>
      <c r="K30" s="399" t="str">
        <f t="shared" si="0"/>
        <v/>
      </c>
      <c r="L30" s="399"/>
      <c r="M30" t="s">
        <v>814</v>
      </c>
      <c r="N30" t="s">
        <v>1109</v>
      </c>
    </row>
    <row r="31" spans="1:14" customFormat="1" ht="15.75" customHeight="1" thickBot="1">
      <c r="A31" s="935"/>
      <c r="B31" s="935"/>
      <c r="C31" s="935"/>
      <c r="D31" s="935"/>
      <c r="E31" s="936" t="s">
        <v>1090</v>
      </c>
      <c r="F31" s="936"/>
      <c r="G31" s="936"/>
      <c r="H31" s="935"/>
      <c r="I31" s="937"/>
      <c r="J31" s="887" t="s">
        <v>1106</v>
      </c>
      <c r="K31" s="399" t="str">
        <f t="shared" si="0"/>
        <v/>
      </c>
      <c r="L31" s="399"/>
      <c r="M31" t="s">
        <v>814</v>
      </c>
      <c r="N31" t="s">
        <v>1109</v>
      </c>
    </row>
    <row r="32" spans="1:14" customFormat="1" ht="23.25" customHeight="1" thickTop="1" thickBot="1">
      <c r="A32" s="909" t="s">
        <v>307</v>
      </c>
      <c r="B32" s="910"/>
      <c r="C32" s="910"/>
      <c r="D32" s="910"/>
      <c r="E32" s="910"/>
      <c r="F32" s="910"/>
      <c r="G32" s="910"/>
      <c r="H32" s="910"/>
      <c r="I32" s="911" t="s">
        <v>308</v>
      </c>
      <c r="J32" t="s">
        <v>1106</v>
      </c>
      <c r="K32" s="399" t="str">
        <f t="shared" si="0"/>
        <v/>
      </c>
      <c r="L32" s="399"/>
      <c r="M32" s="887" t="s">
        <v>919</v>
      </c>
      <c r="N32" t="s">
        <v>1110</v>
      </c>
    </row>
    <row r="33" spans="1:14" customFormat="1" ht="18.75" customHeight="1" thickTop="1">
      <c r="A33" s="912" t="s">
        <v>48</v>
      </c>
      <c r="B33" s="913"/>
      <c r="C33" s="913"/>
      <c r="D33" s="912" t="s">
        <v>341</v>
      </c>
      <c r="E33" s="913"/>
      <c r="F33" s="913"/>
      <c r="G33" s="913"/>
      <c r="H33" s="913"/>
      <c r="I33" s="913"/>
      <c r="J33" s="887" t="s">
        <v>1106</v>
      </c>
      <c r="K33" s="399" t="str">
        <f t="shared" si="0"/>
        <v/>
      </c>
      <c r="L33" s="399"/>
      <c r="M33" s="887" t="s">
        <v>919</v>
      </c>
      <c r="N33" t="s">
        <v>1110</v>
      </c>
    </row>
    <row r="34" spans="1:14" customFormat="1" ht="15.75" customHeight="1">
      <c r="A34" s="914" t="s">
        <v>49</v>
      </c>
      <c r="B34" s="913"/>
      <c r="C34" s="913"/>
      <c r="D34" s="914" t="s">
        <v>1066</v>
      </c>
      <c r="E34" s="913"/>
      <c r="F34" s="913"/>
      <c r="G34" s="915" t="s">
        <v>1067</v>
      </c>
      <c r="H34" s="916">
        <v>93.19</v>
      </c>
      <c r="I34" s="914" t="s">
        <v>14</v>
      </c>
      <c r="J34" s="887" t="s">
        <v>1106</v>
      </c>
      <c r="K34" s="399" t="str">
        <f t="shared" si="0"/>
        <v/>
      </c>
      <c r="L34" s="399"/>
      <c r="M34" s="887" t="s">
        <v>919</v>
      </c>
      <c r="N34" t="s">
        <v>1110</v>
      </c>
    </row>
    <row r="35" spans="1:14" ht="30" customHeight="1" thickBot="1">
      <c r="A35" s="917" t="s">
        <v>774</v>
      </c>
      <c r="B35" s="918" t="s">
        <v>1110</v>
      </c>
      <c r="C35" s="919"/>
      <c r="D35" s="919"/>
      <c r="E35" s="919"/>
      <c r="F35" s="919"/>
      <c r="G35" s="919"/>
      <c r="H35" s="920" t="s">
        <v>1068</v>
      </c>
      <c r="I35" s="920"/>
      <c r="J35" s="887" t="s">
        <v>1106</v>
      </c>
      <c r="K35" s="399" t="str">
        <f t="shared" si="0"/>
        <v/>
      </c>
      <c r="L35" s="399"/>
      <c r="M35" s="887" t="s">
        <v>919</v>
      </c>
      <c r="N35" t="s">
        <v>1110</v>
      </c>
    </row>
    <row r="36" spans="1:14" customFormat="1" ht="15.75" customHeight="1" thickBot="1">
      <c r="A36" s="921" t="s">
        <v>1069</v>
      </c>
      <c r="B36" s="921"/>
      <c r="C36" s="921" t="s">
        <v>51</v>
      </c>
      <c r="D36" s="921" t="s">
        <v>1070</v>
      </c>
      <c r="E36" s="921"/>
      <c r="F36" s="921" t="s">
        <v>1071</v>
      </c>
      <c r="G36" s="921"/>
      <c r="H36" s="913"/>
      <c r="I36" s="922" t="s">
        <v>52</v>
      </c>
      <c r="J36" s="887" t="s">
        <v>1106</v>
      </c>
      <c r="K36" s="399" t="str">
        <f t="shared" si="0"/>
        <v/>
      </c>
      <c r="L36" s="399"/>
      <c r="M36" s="887" t="s">
        <v>919</v>
      </c>
      <c r="N36" t="s">
        <v>1110</v>
      </c>
    </row>
    <row r="37" spans="1:14" customFormat="1" ht="15.75" customHeight="1" thickBot="1">
      <c r="A37" s="921"/>
      <c r="B37" s="921"/>
      <c r="C37" s="921"/>
      <c r="D37" s="923" t="s">
        <v>1072</v>
      </c>
      <c r="E37" s="923" t="s">
        <v>1073</v>
      </c>
      <c r="F37" s="923" t="s">
        <v>695</v>
      </c>
      <c r="G37" s="923" t="s">
        <v>696</v>
      </c>
      <c r="H37" s="924"/>
      <c r="I37" s="923" t="s">
        <v>1074</v>
      </c>
      <c r="J37" s="887" t="s">
        <v>1106</v>
      </c>
      <c r="K37" s="399" t="str">
        <f t="shared" si="0"/>
        <v/>
      </c>
      <c r="L37" s="399"/>
      <c r="M37" s="887" t="s">
        <v>919</v>
      </c>
      <c r="N37" t="s">
        <v>1110</v>
      </c>
    </row>
    <row r="38" spans="1:14" customFormat="1">
      <c r="A38" s="925" t="s">
        <v>572</v>
      </c>
      <c r="B38" s="926" t="s">
        <v>573</v>
      </c>
      <c r="C38" s="927">
        <v>1</v>
      </c>
      <c r="D38" s="928">
        <v>1</v>
      </c>
      <c r="E38" s="928">
        <v>0</v>
      </c>
      <c r="F38" s="929"/>
      <c r="G38" s="929"/>
      <c r="H38" s="913"/>
      <c r="I38" s="929"/>
      <c r="J38" s="887" t="s">
        <v>1106</v>
      </c>
      <c r="K38" s="399" t="str">
        <f t="shared" si="0"/>
        <v>E9103</v>
      </c>
      <c r="L38" s="399"/>
      <c r="M38" s="887" t="s">
        <v>919</v>
      </c>
      <c r="N38" t="s">
        <v>1110</v>
      </c>
    </row>
    <row r="39" spans="1:14" customFormat="1" ht="15.75" customHeight="1" thickBot="1">
      <c r="A39" s="924"/>
      <c r="B39" s="924"/>
      <c r="C39" s="924"/>
      <c r="D39" s="924"/>
      <c r="E39" s="924"/>
      <c r="F39" s="924"/>
      <c r="G39" s="930" t="s">
        <v>1075</v>
      </c>
      <c r="H39" s="924"/>
      <c r="I39" s="891"/>
      <c r="J39" s="887" t="s">
        <v>1106</v>
      </c>
      <c r="K39" s="399" t="str">
        <f t="shared" si="0"/>
        <v/>
      </c>
      <c r="L39" s="399"/>
      <c r="M39" s="887" t="s">
        <v>919</v>
      </c>
      <c r="N39" t="s">
        <v>1110</v>
      </c>
    </row>
    <row r="40" spans="1:14" customFormat="1" ht="15.75" customHeight="1" thickBot="1">
      <c r="A40" s="931" t="s">
        <v>1076</v>
      </c>
      <c r="B40" s="924"/>
      <c r="C40" s="923" t="s">
        <v>51</v>
      </c>
      <c r="D40" s="923" t="s">
        <v>55</v>
      </c>
      <c r="E40" s="924"/>
      <c r="F40" s="923" t="s">
        <v>1071</v>
      </c>
      <c r="G40" s="921" t="s">
        <v>1077</v>
      </c>
      <c r="H40" s="921"/>
      <c r="I40" s="921"/>
      <c r="J40" s="887" t="s">
        <v>1106</v>
      </c>
      <c r="K40" s="399" t="str">
        <f t="shared" si="0"/>
        <v/>
      </c>
      <c r="L40" s="399"/>
      <c r="M40" s="887" t="s">
        <v>919</v>
      </c>
      <c r="N40" t="s">
        <v>1110</v>
      </c>
    </row>
    <row r="41" spans="1:14" customFormat="1">
      <c r="A41" s="925" t="s">
        <v>542</v>
      </c>
      <c r="B41" s="926" t="s">
        <v>505</v>
      </c>
      <c r="C41" s="927">
        <v>1</v>
      </c>
      <c r="D41" s="925" t="s">
        <v>23</v>
      </c>
      <c r="E41" s="913"/>
      <c r="F41" s="929">
        <v>27.070900000000002</v>
      </c>
      <c r="G41" s="913"/>
      <c r="H41" s="913"/>
      <c r="I41" s="929"/>
      <c r="J41" s="887" t="s">
        <v>1106</v>
      </c>
      <c r="K41" s="399" t="str">
        <f t="shared" si="0"/>
        <v/>
      </c>
      <c r="L41" s="399"/>
      <c r="M41" s="887" t="s">
        <v>919</v>
      </c>
      <c r="N41" t="s">
        <v>1110</v>
      </c>
    </row>
    <row r="42" spans="1:14" customFormat="1">
      <c r="A42" s="925" t="s">
        <v>547</v>
      </c>
      <c r="B42" s="926" t="s">
        <v>507</v>
      </c>
      <c r="C42" s="927">
        <v>2</v>
      </c>
      <c r="D42" s="925" t="s">
        <v>23</v>
      </c>
      <c r="E42" s="913"/>
      <c r="F42" s="929">
        <v>20.489799999999999</v>
      </c>
      <c r="G42" s="913"/>
      <c r="H42" s="913"/>
      <c r="I42" s="929"/>
      <c r="J42" s="887" t="s">
        <v>1106</v>
      </c>
      <c r="K42" s="399" t="str">
        <f t="shared" si="0"/>
        <v/>
      </c>
      <c r="L42" s="399"/>
      <c r="M42" s="887" t="s">
        <v>919</v>
      </c>
      <c r="N42" t="s">
        <v>1110</v>
      </c>
    </row>
    <row r="43" spans="1:14" customFormat="1" ht="15.75" customHeight="1">
      <c r="A43" s="893"/>
      <c r="B43" s="893"/>
      <c r="C43" s="932"/>
      <c r="D43" s="932"/>
      <c r="E43" s="932"/>
      <c r="F43" s="932"/>
      <c r="G43" s="933" t="s">
        <v>1078</v>
      </c>
      <c r="H43" s="893"/>
      <c r="I43" s="888"/>
      <c r="J43" t="s">
        <v>1106</v>
      </c>
      <c r="K43" s="399" t="str">
        <f t="shared" si="0"/>
        <v/>
      </c>
      <c r="L43" s="399"/>
      <c r="M43" s="887" t="s">
        <v>919</v>
      </c>
      <c r="N43" t="s">
        <v>1110</v>
      </c>
    </row>
    <row r="44" spans="1:14" customFormat="1" ht="15.75" customHeight="1" thickBot="1">
      <c r="A44" s="924"/>
      <c r="B44" s="924"/>
      <c r="C44" s="921"/>
      <c r="D44" s="921"/>
      <c r="E44" s="921"/>
      <c r="F44" s="921"/>
      <c r="G44" s="930" t="s">
        <v>1079</v>
      </c>
      <c r="H44" s="924"/>
      <c r="I44" s="889"/>
      <c r="J44" s="887" t="s">
        <v>1106</v>
      </c>
      <c r="K44" s="399" t="str">
        <f t="shared" si="0"/>
        <v/>
      </c>
      <c r="L44" s="399"/>
      <c r="M44" s="887" t="s">
        <v>919</v>
      </c>
      <c r="N44" t="s">
        <v>1110</v>
      </c>
    </row>
    <row r="45" spans="1:14" customFormat="1" ht="15.75" customHeight="1">
      <c r="A45" s="893"/>
      <c r="B45" s="893"/>
      <c r="C45" s="932"/>
      <c r="D45" s="932"/>
      <c r="E45" s="932"/>
      <c r="F45" s="932"/>
      <c r="G45" s="933" t="s">
        <v>1080</v>
      </c>
      <c r="H45" s="893"/>
      <c r="I45" s="890"/>
      <c r="J45" t="s">
        <v>1106</v>
      </c>
      <c r="K45" s="399" t="str">
        <f t="shared" si="0"/>
        <v/>
      </c>
      <c r="L45" s="399"/>
      <c r="M45" s="887" t="s">
        <v>919</v>
      </c>
      <c r="N45" t="s">
        <v>1110</v>
      </c>
    </row>
    <row r="46" spans="1:14" customFormat="1" ht="15.75" customHeight="1">
      <c r="A46" s="893"/>
      <c r="B46" s="893"/>
      <c r="C46" s="893"/>
      <c r="D46" s="893"/>
      <c r="E46" s="893"/>
      <c r="F46" s="893"/>
      <c r="G46" s="933" t="s">
        <v>1081</v>
      </c>
      <c r="H46" s="893"/>
      <c r="I46" s="934"/>
      <c r="J46" t="s">
        <v>1106</v>
      </c>
      <c r="K46" s="399" t="str">
        <f t="shared" si="0"/>
        <v/>
      </c>
      <c r="L46" s="399"/>
      <c r="M46" s="887" t="s">
        <v>919</v>
      </c>
      <c r="N46" t="s">
        <v>1110</v>
      </c>
    </row>
    <row r="47" spans="1:14" customFormat="1" ht="15.75" customHeight="1" thickBot="1">
      <c r="A47" s="924"/>
      <c r="B47" s="924"/>
      <c r="C47" s="924"/>
      <c r="D47" s="924"/>
      <c r="E47" s="924"/>
      <c r="F47" s="924"/>
      <c r="G47" s="930" t="s">
        <v>1082</v>
      </c>
      <c r="H47" s="924"/>
      <c r="I47" s="889"/>
      <c r="J47" s="887" t="s">
        <v>1106</v>
      </c>
      <c r="K47" s="399" t="str">
        <f t="shared" si="0"/>
        <v/>
      </c>
      <c r="L47" s="399"/>
      <c r="M47" s="887" t="s">
        <v>919</v>
      </c>
      <c r="N47" t="s">
        <v>1110</v>
      </c>
    </row>
    <row r="48" spans="1:14" customFormat="1" ht="15.75" customHeight="1" thickBot="1">
      <c r="A48" s="931" t="s">
        <v>813</v>
      </c>
      <c r="B48" s="924"/>
      <c r="C48" s="923" t="s">
        <v>51</v>
      </c>
      <c r="D48" s="923" t="s">
        <v>55</v>
      </c>
      <c r="E48" s="924"/>
      <c r="F48" s="923" t="s">
        <v>1083</v>
      </c>
      <c r="G48" s="921" t="s">
        <v>1084</v>
      </c>
      <c r="H48" s="921"/>
      <c r="I48" s="921"/>
      <c r="J48" s="887" t="s">
        <v>1106</v>
      </c>
      <c r="K48" s="399" t="str">
        <f t="shared" si="0"/>
        <v/>
      </c>
      <c r="L48" s="399"/>
      <c r="M48" s="887" t="s">
        <v>919</v>
      </c>
      <c r="N48" t="s">
        <v>1110</v>
      </c>
    </row>
    <row r="49" spans="1:14" customFormat="1" ht="25.15" customHeight="1" thickBot="1">
      <c r="A49" s="924"/>
      <c r="B49" s="924"/>
      <c r="C49" s="921"/>
      <c r="D49" s="921"/>
      <c r="E49" s="921"/>
      <c r="F49" s="921"/>
      <c r="G49" s="930" t="s">
        <v>1085</v>
      </c>
      <c r="H49" s="924"/>
      <c r="I49" s="891"/>
      <c r="J49" s="887" t="s">
        <v>1106</v>
      </c>
      <c r="K49" s="399" t="str">
        <f t="shared" si="0"/>
        <v/>
      </c>
      <c r="L49" s="399"/>
      <c r="M49" s="887" t="s">
        <v>919</v>
      </c>
      <c r="N49" t="s">
        <v>1110</v>
      </c>
    </row>
    <row r="50" spans="1:14" customFormat="1" ht="15.75" customHeight="1" thickBot="1">
      <c r="A50" s="931" t="s">
        <v>56</v>
      </c>
      <c r="B50" s="924"/>
      <c r="C50" s="923" t="s">
        <v>51</v>
      </c>
      <c r="D50" s="923" t="s">
        <v>55</v>
      </c>
      <c r="E50" s="924"/>
      <c r="F50" s="923" t="s">
        <v>1084</v>
      </c>
      <c r="G50" s="921" t="s">
        <v>1084</v>
      </c>
      <c r="H50" s="921"/>
      <c r="I50" s="921"/>
      <c r="J50" s="887" t="s">
        <v>1106</v>
      </c>
      <c r="K50" s="399" t="str">
        <f t="shared" si="0"/>
        <v/>
      </c>
      <c r="L50" s="399"/>
      <c r="M50" s="887" t="s">
        <v>919</v>
      </c>
      <c r="N50" t="s">
        <v>1110</v>
      </c>
    </row>
    <row r="51" spans="1:14" ht="28.5">
      <c r="A51" s="925">
        <v>1107892</v>
      </c>
      <c r="B51" s="926" t="s">
        <v>300</v>
      </c>
      <c r="C51" s="927">
        <v>3.3399999999999999E-2</v>
      </c>
      <c r="D51" s="925" t="s">
        <v>7</v>
      </c>
      <c r="F51" s="929">
        <v>473.6</v>
      </c>
      <c r="I51" s="929"/>
      <c r="J51" s="887" t="s">
        <v>1106</v>
      </c>
      <c r="K51" s="399" t="str">
        <f t="shared" si="0"/>
        <v/>
      </c>
      <c r="L51" s="399"/>
      <c r="M51" s="887" t="s">
        <v>919</v>
      </c>
      <c r="N51" t="s">
        <v>1110</v>
      </c>
    </row>
    <row r="52" spans="1:14" ht="28.5">
      <c r="A52" s="925" t="s">
        <v>773</v>
      </c>
      <c r="B52" s="926" t="s">
        <v>306</v>
      </c>
      <c r="C52" s="927">
        <v>4.7300000000000002E-2</v>
      </c>
      <c r="D52" s="925" t="s">
        <v>22</v>
      </c>
      <c r="F52" s="929">
        <v>66.75</v>
      </c>
      <c r="I52" s="929"/>
      <c r="J52" s="887" t="s">
        <v>1106</v>
      </c>
      <c r="K52" s="399" t="str">
        <f t="shared" si="0"/>
        <v/>
      </c>
      <c r="L52" s="399"/>
      <c r="M52" s="887" t="s">
        <v>919</v>
      </c>
      <c r="N52" t="s">
        <v>1110</v>
      </c>
    </row>
    <row r="53" spans="1:14" ht="28.5">
      <c r="A53" s="925" t="s">
        <v>783</v>
      </c>
      <c r="B53" s="926" t="s">
        <v>301</v>
      </c>
      <c r="C53" s="927">
        <v>1.7999999999999999E-2</v>
      </c>
      <c r="D53" s="925" t="s">
        <v>7</v>
      </c>
      <c r="F53" s="929">
        <v>42.1</v>
      </c>
      <c r="I53" s="929"/>
      <c r="J53" s="887" t="s">
        <v>1106</v>
      </c>
      <c r="K53" s="399" t="str">
        <f t="shared" si="0"/>
        <v/>
      </c>
      <c r="L53" s="399"/>
      <c r="M53" s="887" t="s">
        <v>919</v>
      </c>
      <c r="N53" t="s">
        <v>1110</v>
      </c>
    </row>
    <row r="54" spans="1:14" customFormat="1" ht="15.75" customHeight="1" thickBot="1">
      <c r="A54" s="924"/>
      <c r="B54" s="924"/>
      <c r="C54" s="921"/>
      <c r="D54" s="921"/>
      <c r="E54" s="921"/>
      <c r="F54" s="921"/>
      <c r="G54" s="930" t="s">
        <v>1086</v>
      </c>
      <c r="H54" s="924"/>
      <c r="I54" s="891"/>
      <c r="J54" s="887" t="s">
        <v>1106</v>
      </c>
      <c r="K54" s="399" t="str">
        <f t="shared" si="0"/>
        <v/>
      </c>
      <c r="L54" s="399"/>
      <c r="M54" s="887" t="s">
        <v>919</v>
      </c>
      <c r="N54" t="s">
        <v>1110</v>
      </c>
    </row>
    <row r="55" spans="1:14" customFormat="1" ht="15.75" customHeight="1" thickBot="1">
      <c r="A55" s="924"/>
      <c r="B55" s="924"/>
      <c r="C55" s="924"/>
      <c r="D55" s="924"/>
      <c r="E55" s="924"/>
      <c r="F55" s="924"/>
      <c r="G55" s="930" t="s">
        <v>533</v>
      </c>
      <c r="H55" s="924"/>
      <c r="I55" s="889"/>
      <c r="J55" s="887" t="s">
        <v>1106</v>
      </c>
      <c r="K55" s="399" t="str">
        <f t="shared" si="0"/>
        <v/>
      </c>
      <c r="L55" s="399"/>
      <c r="M55" s="887" t="s">
        <v>919</v>
      </c>
      <c r="N55" t="s">
        <v>1110</v>
      </c>
    </row>
    <row r="56" spans="1:14" customFormat="1" ht="15.75" customHeight="1" thickBot="1">
      <c r="A56" s="931" t="s">
        <v>1087</v>
      </c>
      <c r="B56" s="924"/>
      <c r="C56" s="923" t="s">
        <v>58</v>
      </c>
      <c r="D56" s="923" t="s">
        <v>51</v>
      </c>
      <c r="E56" s="923" t="s">
        <v>55</v>
      </c>
      <c r="F56" s="924"/>
      <c r="G56" s="923" t="s">
        <v>1084</v>
      </c>
      <c r="H56" s="921" t="s">
        <v>1084</v>
      </c>
      <c r="I56" s="921"/>
      <c r="J56" s="887" t="s">
        <v>1106</v>
      </c>
      <c r="K56" s="399" t="str">
        <f t="shared" si="0"/>
        <v/>
      </c>
      <c r="L56" s="399"/>
      <c r="M56" s="887" t="s">
        <v>919</v>
      </c>
      <c r="N56" t="s">
        <v>1110</v>
      </c>
    </row>
    <row r="57" spans="1:14" customFormat="1" ht="15.75" customHeight="1" thickBot="1">
      <c r="A57" s="924"/>
      <c r="B57" s="924"/>
      <c r="C57" s="921"/>
      <c r="D57" s="921"/>
      <c r="E57" s="921"/>
      <c r="F57" s="921"/>
      <c r="G57" s="930" t="s">
        <v>1088</v>
      </c>
      <c r="H57" s="924"/>
      <c r="I57" s="889"/>
      <c r="J57" s="887" t="s">
        <v>1106</v>
      </c>
      <c r="K57" s="399" t="str">
        <f t="shared" si="0"/>
        <v/>
      </c>
      <c r="L57" s="399"/>
      <c r="M57" s="887" t="s">
        <v>919</v>
      </c>
      <c r="N57" t="s">
        <v>1110</v>
      </c>
    </row>
    <row r="58" spans="1:14" customFormat="1" ht="15.75" customHeight="1" thickBot="1">
      <c r="A58" s="921" t="s">
        <v>60</v>
      </c>
      <c r="B58" s="921"/>
      <c r="C58" s="921" t="s">
        <v>51</v>
      </c>
      <c r="D58" s="921" t="s">
        <v>55</v>
      </c>
      <c r="E58" s="921" t="s">
        <v>61</v>
      </c>
      <c r="F58" s="921"/>
      <c r="G58" s="921"/>
      <c r="H58" s="913"/>
      <c r="I58" s="921" t="s">
        <v>1084</v>
      </c>
      <c r="J58" s="887" t="s">
        <v>1106</v>
      </c>
      <c r="K58" s="399" t="str">
        <f t="shared" si="0"/>
        <v/>
      </c>
      <c r="L58" s="399"/>
      <c r="M58" s="887" t="s">
        <v>919</v>
      </c>
      <c r="N58" t="s">
        <v>1110</v>
      </c>
    </row>
    <row r="59" spans="1:14" customFormat="1" ht="15.75" customHeight="1" thickBot="1">
      <c r="A59" s="921"/>
      <c r="B59" s="921"/>
      <c r="C59" s="921"/>
      <c r="D59" s="921"/>
      <c r="E59" s="923" t="s">
        <v>62</v>
      </c>
      <c r="F59" s="923" t="s">
        <v>63</v>
      </c>
      <c r="G59" s="923" t="s">
        <v>64</v>
      </c>
      <c r="H59" s="924"/>
      <c r="I59" s="921"/>
      <c r="J59" s="887" t="s">
        <v>1106</v>
      </c>
      <c r="K59" s="399" t="str">
        <f t="shared" si="0"/>
        <v/>
      </c>
      <c r="L59" s="399"/>
      <c r="M59" s="887" t="s">
        <v>919</v>
      </c>
      <c r="N59" t="s">
        <v>1110</v>
      </c>
    </row>
    <row r="60" spans="1:14" customFormat="1" ht="25.15" customHeight="1">
      <c r="A60" s="893"/>
      <c r="B60" s="893"/>
      <c r="C60" s="932"/>
      <c r="D60" s="932"/>
      <c r="E60" s="932"/>
      <c r="F60" s="932"/>
      <c r="G60" s="933" t="s">
        <v>1089</v>
      </c>
      <c r="H60" s="893"/>
      <c r="I60" s="893"/>
      <c r="J60" t="s">
        <v>1106</v>
      </c>
      <c r="K60" s="399" t="str">
        <f t="shared" si="0"/>
        <v/>
      </c>
      <c r="L60" s="399"/>
      <c r="M60" s="887" t="s">
        <v>919</v>
      </c>
      <c r="N60" t="s">
        <v>1110</v>
      </c>
    </row>
    <row r="61" spans="1:14" customFormat="1" ht="15.75" customHeight="1" thickBot="1">
      <c r="A61" s="935"/>
      <c r="B61" s="935"/>
      <c r="C61" s="935"/>
      <c r="D61" s="935"/>
      <c r="E61" s="936" t="s">
        <v>1090</v>
      </c>
      <c r="F61" s="936"/>
      <c r="G61" s="936"/>
      <c r="H61" s="935"/>
      <c r="I61" s="937"/>
      <c r="J61" s="887" t="s">
        <v>1106</v>
      </c>
      <c r="K61" s="399" t="str">
        <f t="shared" si="0"/>
        <v/>
      </c>
      <c r="L61" s="399"/>
      <c r="M61" s="887" t="s">
        <v>919</v>
      </c>
      <c r="N61" t="s">
        <v>1110</v>
      </c>
    </row>
    <row r="62" spans="1:14" customFormat="1" ht="23.25" customHeight="1" thickTop="1" thickBot="1">
      <c r="A62" s="909" t="s">
        <v>307</v>
      </c>
      <c r="B62" s="910"/>
      <c r="C62" s="910"/>
      <c r="D62" s="910"/>
      <c r="E62" s="910"/>
      <c r="F62" s="910"/>
      <c r="G62" s="910"/>
      <c r="H62" s="910"/>
      <c r="I62" s="911" t="s">
        <v>308</v>
      </c>
      <c r="J62" t="s">
        <v>1106</v>
      </c>
      <c r="K62" s="399" t="str">
        <f t="shared" si="0"/>
        <v/>
      </c>
      <c r="L62" s="399"/>
      <c r="M62" s="887" t="s">
        <v>780</v>
      </c>
      <c r="N62" t="s">
        <v>12</v>
      </c>
    </row>
    <row r="63" spans="1:14" customFormat="1" ht="18.75" customHeight="1" thickTop="1">
      <c r="A63" s="912" t="s">
        <v>48</v>
      </c>
      <c r="B63" s="913"/>
      <c r="C63" s="913"/>
      <c r="D63" s="912" t="s">
        <v>341</v>
      </c>
      <c r="E63" s="913"/>
      <c r="F63" s="913"/>
      <c r="G63" s="938" t="s">
        <v>1091</v>
      </c>
      <c r="H63" s="939">
        <v>2.725E-2</v>
      </c>
      <c r="I63" s="913"/>
      <c r="J63" s="887" t="s">
        <v>1106</v>
      </c>
      <c r="K63" s="399" t="str">
        <f t="shared" ref="K63:K126" si="1">IF(LEFT(A63,2)="E9",A63,"")</f>
        <v/>
      </c>
      <c r="L63" s="399"/>
      <c r="M63" s="887" t="s">
        <v>780</v>
      </c>
      <c r="N63" t="s">
        <v>12</v>
      </c>
    </row>
    <row r="64" spans="1:14" customFormat="1" ht="15.75" customHeight="1">
      <c r="A64" s="914" t="s">
        <v>49</v>
      </c>
      <c r="B64" s="913"/>
      <c r="C64" s="913"/>
      <c r="D64" s="914" t="s">
        <v>1066</v>
      </c>
      <c r="E64" s="913"/>
      <c r="F64" s="913"/>
      <c r="G64" s="915" t="s">
        <v>1067</v>
      </c>
      <c r="H64" s="916">
        <v>1121.33</v>
      </c>
      <c r="I64" s="914" t="s">
        <v>6</v>
      </c>
      <c r="J64" s="887" t="s">
        <v>1106</v>
      </c>
      <c r="K64" s="399" t="str">
        <f t="shared" si="1"/>
        <v/>
      </c>
      <c r="L64" s="399"/>
      <c r="M64" s="887" t="s">
        <v>780</v>
      </c>
      <c r="N64" t="s">
        <v>12</v>
      </c>
    </row>
    <row r="65" spans="1:14" ht="30" customHeight="1" thickBot="1">
      <c r="A65" s="917" t="s">
        <v>780</v>
      </c>
      <c r="B65" s="919" t="s">
        <v>12</v>
      </c>
      <c r="C65" s="919"/>
      <c r="D65" s="919"/>
      <c r="E65" s="919"/>
      <c r="F65" s="919"/>
      <c r="G65" s="919"/>
      <c r="H65" s="920" t="s">
        <v>1068</v>
      </c>
      <c r="I65" s="920"/>
      <c r="J65" s="887" t="s">
        <v>1106</v>
      </c>
      <c r="K65" s="399" t="str">
        <f t="shared" si="1"/>
        <v/>
      </c>
      <c r="L65" s="399"/>
      <c r="M65" s="887" t="s">
        <v>780</v>
      </c>
      <c r="N65" t="s">
        <v>12</v>
      </c>
    </row>
    <row r="66" spans="1:14" customFormat="1" ht="15.75" customHeight="1" thickBot="1">
      <c r="A66" s="921" t="s">
        <v>1069</v>
      </c>
      <c r="B66" s="921"/>
      <c r="C66" s="921" t="s">
        <v>51</v>
      </c>
      <c r="D66" s="921" t="s">
        <v>1070</v>
      </c>
      <c r="E66" s="921"/>
      <c r="F66" s="921" t="s">
        <v>1071</v>
      </c>
      <c r="G66" s="921"/>
      <c r="H66" s="913"/>
      <c r="I66" s="922" t="s">
        <v>52</v>
      </c>
      <c r="J66" s="887" t="s">
        <v>1106</v>
      </c>
      <c r="K66" s="399" t="str">
        <f t="shared" si="1"/>
        <v/>
      </c>
      <c r="L66" s="399"/>
      <c r="M66" s="887" t="s">
        <v>780</v>
      </c>
      <c r="N66" t="s">
        <v>12</v>
      </c>
    </row>
    <row r="67" spans="1:14" customFormat="1" ht="15.75" customHeight="1" thickBot="1">
      <c r="A67" s="921"/>
      <c r="B67" s="921"/>
      <c r="C67" s="921"/>
      <c r="D67" s="923" t="s">
        <v>1072</v>
      </c>
      <c r="E67" s="923" t="s">
        <v>1073</v>
      </c>
      <c r="F67" s="923" t="s">
        <v>695</v>
      </c>
      <c r="G67" s="923" t="s">
        <v>696</v>
      </c>
      <c r="H67" s="924"/>
      <c r="I67" s="923" t="s">
        <v>1074</v>
      </c>
      <c r="J67" s="887" t="s">
        <v>1106</v>
      </c>
      <c r="K67" s="399" t="str">
        <f t="shared" si="1"/>
        <v/>
      </c>
      <c r="L67" s="399"/>
      <c r="M67" s="887" t="s">
        <v>780</v>
      </c>
      <c r="N67" t="s">
        <v>12</v>
      </c>
    </row>
    <row r="68" spans="1:14" customFormat="1">
      <c r="A68" s="925" t="s">
        <v>69</v>
      </c>
      <c r="B68" s="926" t="s">
        <v>70</v>
      </c>
      <c r="C68" s="927">
        <v>2</v>
      </c>
      <c r="D68" s="928">
        <v>0.51</v>
      </c>
      <c r="E68" s="928">
        <v>0.49</v>
      </c>
      <c r="F68" s="929"/>
      <c r="G68" s="929"/>
      <c r="H68" s="913"/>
      <c r="I68" s="929"/>
      <c r="J68" s="887" t="s">
        <v>1106</v>
      </c>
      <c r="K68" s="399" t="str">
        <f t="shared" si="1"/>
        <v>E9571</v>
      </c>
      <c r="L68" s="399">
        <v>2</v>
      </c>
      <c r="M68" s="887" t="s">
        <v>780</v>
      </c>
      <c r="N68" t="s">
        <v>12</v>
      </c>
    </row>
    <row r="69" spans="1:14" customFormat="1">
      <c r="A69" s="925" t="s">
        <v>71</v>
      </c>
      <c r="B69" s="926" t="s">
        <v>581</v>
      </c>
      <c r="C69" s="927">
        <v>1</v>
      </c>
      <c r="D69" s="928">
        <v>0.69</v>
      </c>
      <c r="E69" s="928">
        <v>0.31</v>
      </c>
      <c r="F69" s="929"/>
      <c r="G69" s="929"/>
      <c r="H69" s="913"/>
      <c r="I69" s="929"/>
      <c r="J69" s="887" t="s">
        <v>1106</v>
      </c>
      <c r="K69" s="399" t="str">
        <f t="shared" si="1"/>
        <v>E9518</v>
      </c>
      <c r="L69" s="399">
        <v>1</v>
      </c>
      <c r="M69" s="887" t="s">
        <v>780</v>
      </c>
      <c r="N69" t="s">
        <v>12</v>
      </c>
    </row>
    <row r="70" spans="1:14" customFormat="1">
      <c r="A70" s="925" t="s">
        <v>72</v>
      </c>
      <c r="B70" s="926" t="s">
        <v>73</v>
      </c>
      <c r="C70" s="927">
        <v>1</v>
      </c>
      <c r="D70" s="928">
        <v>0.71</v>
      </c>
      <c r="E70" s="928">
        <v>0.28999999999999998</v>
      </c>
      <c r="F70" s="929"/>
      <c r="G70" s="929"/>
      <c r="H70" s="913"/>
      <c r="I70" s="929"/>
      <c r="J70" s="887" t="s">
        <v>1106</v>
      </c>
      <c r="K70" s="399" t="str">
        <f t="shared" si="1"/>
        <v>E9524</v>
      </c>
      <c r="L70" s="399">
        <v>1</v>
      </c>
      <c r="M70" s="887" t="s">
        <v>780</v>
      </c>
      <c r="N70" t="s">
        <v>12</v>
      </c>
    </row>
    <row r="71" spans="1:14" customFormat="1">
      <c r="A71" s="925" t="s">
        <v>53</v>
      </c>
      <c r="B71" s="926" t="s">
        <v>54</v>
      </c>
      <c r="C71" s="927">
        <v>1</v>
      </c>
      <c r="D71" s="928">
        <v>0.96</v>
      </c>
      <c r="E71" s="928">
        <v>0.04</v>
      </c>
      <c r="F71" s="929"/>
      <c r="G71" s="929"/>
      <c r="H71" s="913"/>
      <c r="I71" s="929"/>
      <c r="J71" s="887" t="s">
        <v>1106</v>
      </c>
      <c r="K71" s="399" t="str">
        <f t="shared" si="1"/>
        <v>E9762</v>
      </c>
      <c r="L71" s="399">
        <v>1</v>
      </c>
      <c r="M71" s="887" t="s">
        <v>780</v>
      </c>
      <c r="N71" t="s">
        <v>12</v>
      </c>
    </row>
    <row r="72" spans="1:14" customFormat="1" ht="28.5">
      <c r="A72" s="925" t="s">
        <v>74</v>
      </c>
      <c r="B72" s="926" t="s">
        <v>600</v>
      </c>
      <c r="C72" s="927">
        <v>1</v>
      </c>
      <c r="D72" s="928">
        <v>1</v>
      </c>
      <c r="E72" s="928">
        <v>0</v>
      </c>
      <c r="F72" s="929"/>
      <c r="G72" s="929"/>
      <c r="H72" s="913"/>
      <c r="I72" s="929"/>
      <c r="J72" s="887" t="s">
        <v>1106</v>
      </c>
      <c r="K72" s="399" t="str">
        <f t="shared" si="1"/>
        <v>E9685</v>
      </c>
      <c r="L72" s="399">
        <v>1</v>
      </c>
      <c r="M72" s="887" t="s">
        <v>780</v>
      </c>
      <c r="N72" t="s">
        <v>12</v>
      </c>
    </row>
    <row r="73" spans="1:14" customFormat="1">
      <c r="A73" s="925" t="s">
        <v>75</v>
      </c>
      <c r="B73" s="926" t="s">
        <v>592</v>
      </c>
      <c r="C73" s="927">
        <v>1</v>
      </c>
      <c r="D73" s="928">
        <v>0.69</v>
      </c>
      <c r="E73" s="928">
        <v>0.31</v>
      </c>
      <c r="F73" s="929"/>
      <c r="G73" s="929"/>
      <c r="H73" s="913"/>
      <c r="I73" s="929"/>
      <c r="J73" s="887" t="s">
        <v>1106</v>
      </c>
      <c r="K73" s="399" t="str">
        <f t="shared" si="1"/>
        <v>E9577</v>
      </c>
      <c r="L73" s="399">
        <v>1</v>
      </c>
      <c r="M73" s="887" t="s">
        <v>780</v>
      </c>
      <c r="N73" t="s">
        <v>12</v>
      </c>
    </row>
    <row r="74" spans="1:14" customFormat="1" ht="15.75" customHeight="1" thickBot="1">
      <c r="A74" s="924"/>
      <c r="B74" s="924"/>
      <c r="C74" s="924"/>
      <c r="D74" s="924"/>
      <c r="E74" s="924"/>
      <c r="F74" s="924"/>
      <c r="G74" s="930" t="s">
        <v>1075</v>
      </c>
      <c r="H74" s="924"/>
      <c r="I74" s="891"/>
      <c r="J74" s="887" t="s">
        <v>1106</v>
      </c>
      <c r="K74" s="399" t="str">
        <f t="shared" si="1"/>
        <v/>
      </c>
      <c r="L74" s="399"/>
      <c r="M74" s="887" t="s">
        <v>780</v>
      </c>
      <c r="N74" t="s">
        <v>12</v>
      </c>
    </row>
    <row r="75" spans="1:14" customFormat="1" ht="15.75" customHeight="1" thickBot="1">
      <c r="A75" s="931" t="s">
        <v>1076</v>
      </c>
      <c r="B75" s="924"/>
      <c r="C75" s="923" t="s">
        <v>51</v>
      </c>
      <c r="D75" s="923" t="s">
        <v>55</v>
      </c>
      <c r="E75" s="924"/>
      <c r="F75" s="923" t="s">
        <v>1071</v>
      </c>
      <c r="G75" s="921" t="s">
        <v>1077</v>
      </c>
      <c r="H75" s="921"/>
      <c r="I75" s="921"/>
      <c r="J75" s="887" t="s">
        <v>1106</v>
      </c>
      <c r="K75" s="399" t="str">
        <f t="shared" si="1"/>
        <v/>
      </c>
      <c r="L75" s="399"/>
      <c r="M75" s="887" t="s">
        <v>780</v>
      </c>
      <c r="N75" t="s">
        <v>12</v>
      </c>
    </row>
    <row r="76" spans="1:14" customFormat="1">
      <c r="A76" s="925" t="s">
        <v>547</v>
      </c>
      <c r="B76" s="926" t="s">
        <v>507</v>
      </c>
      <c r="C76" s="927">
        <v>1</v>
      </c>
      <c r="D76" s="925" t="s">
        <v>23</v>
      </c>
      <c r="E76" s="913"/>
      <c r="F76" s="929"/>
      <c r="G76" s="913"/>
      <c r="H76" s="913"/>
      <c r="I76" s="929"/>
      <c r="J76" s="887" t="s">
        <v>1106</v>
      </c>
      <c r="K76" s="399" t="str">
        <f t="shared" si="1"/>
        <v/>
      </c>
      <c r="L76" s="399"/>
      <c r="M76" s="887" t="s">
        <v>780</v>
      </c>
      <c r="N76" t="s">
        <v>12</v>
      </c>
    </row>
    <row r="77" spans="1:14" customFormat="1" ht="15.75" customHeight="1">
      <c r="A77" s="893"/>
      <c r="B77" s="893"/>
      <c r="C77" s="932"/>
      <c r="D77" s="932"/>
      <c r="E77" s="932"/>
      <c r="F77" s="932"/>
      <c r="G77" s="933" t="s">
        <v>1078</v>
      </c>
      <c r="H77" s="893"/>
      <c r="I77" s="888"/>
      <c r="J77" t="s">
        <v>1106</v>
      </c>
      <c r="K77" s="399" t="str">
        <f t="shared" si="1"/>
        <v/>
      </c>
      <c r="L77" s="399"/>
      <c r="M77" s="887" t="s">
        <v>780</v>
      </c>
      <c r="N77" t="s">
        <v>12</v>
      </c>
    </row>
    <row r="78" spans="1:14" customFormat="1" ht="15.75" customHeight="1" thickBot="1">
      <c r="A78" s="924"/>
      <c r="B78" s="924"/>
      <c r="C78" s="921"/>
      <c r="D78" s="921"/>
      <c r="E78" s="921"/>
      <c r="F78" s="921"/>
      <c r="G78" s="930" t="s">
        <v>1079</v>
      </c>
      <c r="H78" s="924"/>
      <c r="I78" s="889"/>
      <c r="J78" s="887" t="s">
        <v>1106</v>
      </c>
      <c r="K78" s="399" t="str">
        <f t="shared" si="1"/>
        <v/>
      </c>
      <c r="L78" s="399"/>
      <c r="M78" s="887" t="s">
        <v>780</v>
      </c>
      <c r="N78" t="s">
        <v>12</v>
      </c>
    </row>
    <row r="79" spans="1:14" customFormat="1" ht="15.75" customHeight="1">
      <c r="A79" s="893"/>
      <c r="B79" s="893"/>
      <c r="C79" s="932"/>
      <c r="D79" s="932"/>
      <c r="E79" s="932"/>
      <c r="F79" s="932"/>
      <c r="G79" s="933" t="s">
        <v>1080</v>
      </c>
      <c r="H79" s="893"/>
      <c r="I79" s="890"/>
      <c r="J79" t="s">
        <v>1106</v>
      </c>
      <c r="K79" s="399" t="str">
        <f t="shared" si="1"/>
        <v/>
      </c>
      <c r="L79" s="399"/>
      <c r="M79" s="887" t="s">
        <v>780</v>
      </c>
      <c r="N79" t="s">
        <v>12</v>
      </c>
    </row>
    <row r="80" spans="1:14" customFormat="1" ht="15.75" customHeight="1">
      <c r="A80" s="893"/>
      <c r="B80" s="893"/>
      <c r="C80" s="893"/>
      <c r="D80" s="893"/>
      <c r="E80" s="893"/>
      <c r="F80" s="893"/>
      <c r="G80" s="933" t="s">
        <v>1081</v>
      </c>
      <c r="H80" s="893"/>
      <c r="I80" s="934"/>
      <c r="J80" t="s">
        <v>1106</v>
      </c>
      <c r="K80" s="399" t="str">
        <f t="shared" si="1"/>
        <v/>
      </c>
      <c r="L80" s="399"/>
      <c r="M80" s="887" t="s">
        <v>780</v>
      </c>
      <c r="N80" t="s">
        <v>12</v>
      </c>
    </row>
    <row r="81" spans="1:14" customFormat="1" ht="15.75" customHeight="1" thickBot="1">
      <c r="A81" s="924"/>
      <c r="B81" s="924"/>
      <c r="C81" s="924"/>
      <c r="D81" s="924"/>
      <c r="E81" s="924"/>
      <c r="F81" s="924"/>
      <c r="G81" s="930" t="s">
        <v>1082</v>
      </c>
      <c r="H81" s="924"/>
      <c r="I81" s="889"/>
      <c r="J81" s="887" t="s">
        <v>1106</v>
      </c>
      <c r="K81" s="399" t="str">
        <f t="shared" si="1"/>
        <v/>
      </c>
      <c r="L81" s="399"/>
      <c r="M81" s="887" t="s">
        <v>780</v>
      </c>
      <c r="N81" t="s">
        <v>12</v>
      </c>
    </row>
    <row r="82" spans="1:14" customFormat="1" ht="15.75" customHeight="1" thickBot="1">
      <c r="A82" s="931" t="s">
        <v>813</v>
      </c>
      <c r="B82" s="924"/>
      <c r="C82" s="923" t="s">
        <v>51</v>
      </c>
      <c r="D82" s="923" t="s">
        <v>55</v>
      </c>
      <c r="E82" s="924"/>
      <c r="F82" s="923" t="s">
        <v>1083</v>
      </c>
      <c r="G82" s="921" t="s">
        <v>1084</v>
      </c>
      <c r="H82" s="921"/>
      <c r="I82" s="921"/>
      <c r="J82" s="887" t="s">
        <v>1106</v>
      </c>
      <c r="K82" s="399" t="str">
        <f t="shared" si="1"/>
        <v/>
      </c>
      <c r="L82" s="399"/>
      <c r="M82" s="887" t="s">
        <v>780</v>
      </c>
      <c r="N82" t="s">
        <v>12</v>
      </c>
    </row>
    <row r="83" spans="1:14" customFormat="1" ht="25.15" customHeight="1" thickBot="1">
      <c r="A83" s="924"/>
      <c r="B83" s="924"/>
      <c r="C83" s="921"/>
      <c r="D83" s="921"/>
      <c r="E83" s="921"/>
      <c r="F83" s="921"/>
      <c r="G83" s="930" t="s">
        <v>1085</v>
      </c>
      <c r="H83" s="924"/>
      <c r="I83" s="891"/>
      <c r="J83" s="887" t="s">
        <v>1106</v>
      </c>
      <c r="K83" s="399" t="str">
        <f t="shared" si="1"/>
        <v/>
      </c>
      <c r="L83" s="399"/>
      <c r="M83" s="887" t="s">
        <v>780</v>
      </c>
      <c r="N83" t="s">
        <v>12</v>
      </c>
    </row>
    <row r="84" spans="1:14" customFormat="1" ht="15.75" customHeight="1" thickBot="1">
      <c r="A84" s="931" t="s">
        <v>56</v>
      </c>
      <c r="B84" s="924"/>
      <c r="C84" s="923" t="s">
        <v>51</v>
      </c>
      <c r="D84" s="923" t="s">
        <v>55</v>
      </c>
      <c r="E84" s="924"/>
      <c r="F84" s="923" t="s">
        <v>1084</v>
      </c>
      <c r="G84" s="921" t="s">
        <v>1084</v>
      </c>
      <c r="H84" s="921"/>
      <c r="I84" s="921"/>
      <c r="J84" s="887" t="s">
        <v>1106</v>
      </c>
      <c r="K84" s="399" t="str">
        <f t="shared" si="1"/>
        <v/>
      </c>
      <c r="L84" s="399"/>
      <c r="M84" s="887" t="s">
        <v>780</v>
      </c>
      <c r="N84" t="s">
        <v>12</v>
      </c>
    </row>
    <row r="85" spans="1:14" customFormat="1" ht="25.15" customHeight="1" thickBot="1">
      <c r="A85" s="924"/>
      <c r="B85" s="924"/>
      <c r="C85" s="921"/>
      <c r="D85" s="921"/>
      <c r="E85" s="921"/>
      <c r="F85" s="921"/>
      <c r="G85" s="930" t="s">
        <v>1086</v>
      </c>
      <c r="H85" s="924"/>
      <c r="I85" s="891"/>
      <c r="J85" s="887" t="s">
        <v>1106</v>
      </c>
      <c r="K85" s="399" t="str">
        <f t="shared" si="1"/>
        <v/>
      </c>
      <c r="L85" s="399"/>
      <c r="M85" s="887" t="s">
        <v>780</v>
      </c>
      <c r="N85" t="s">
        <v>12</v>
      </c>
    </row>
    <row r="86" spans="1:14" customFormat="1" ht="15.75" customHeight="1" thickBot="1">
      <c r="A86" s="924"/>
      <c r="B86" s="924"/>
      <c r="C86" s="924"/>
      <c r="D86" s="924"/>
      <c r="E86" s="924"/>
      <c r="F86" s="924"/>
      <c r="G86" s="930" t="s">
        <v>533</v>
      </c>
      <c r="H86" s="924"/>
      <c r="I86" s="889"/>
      <c r="J86" s="887" t="s">
        <v>1106</v>
      </c>
      <c r="K86" s="399" t="str">
        <f t="shared" si="1"/>
        <v/>
      </c>
      <c r="L86" s="399"/>
      <c r="M86" s="887" t="s">
        <v>780</v>
      </c>
      <c r="N86" t="s">
        <v>12</v>
      </c>
    </row>
    <row r="87" spans="1:14" customFormat="1" ht="15.75" customHeight="1" thickBot="1">
      <c r="A87" s="931" t="s">
        <v>1087</v>
      </c>
      <c r="B87" s="924"/>
      <c r="C87" s="923" t="s">
        <v>58</v>
      </c>
      <c r="D87" s="923" t="s">
        <v>51</v>
      </c>
      <c r="E87" s="923" t="s">
        <v>55</v>
      </c>
      <c r="F87" s="924"/>
      <c r="G87" s="923" t="s">
        <v>1084</v>
      </c>
      <c r="H87" s="921" t="s">
        <v>1084</v>
      </c>
      <c r="I87" s="921"/>
      <c r="J87" s="887" t="s">
        <v>1106</v>
      </c>
      <c r="K87" s="399" t="str">
        <f t="shared" si="1"/>
        <v/>
      </c>
      <c r="L87" s="399"/>
      <c r="M87" s="887" t="s">
        <v>780</v>
      </c>
      <c r="N87" t="s">
        <v>12</v>
      </c>
    </row>
    <row r="88" spans="1:14" customFormat="1" ht="25.15" customHeight="1" thickBot="1">
      <c r="A88" s="924"/>
      <c r="B88" s="924"/>
      <c r="C88" s="921"/>
      <c r="D88" s="921"/>
      <c r="E88" s="921"/>
      <c r="F88" s="921"/>
      <c r="G88" s="930" t="s">
        <v>1088</v>
      </c>
      <c r="H88" s="924"/>
      <c r="I88" s="889"/>
      <c r="J88" s="887" t="s">
        <v>1106</v>
      </c>
      <c r="K88" s="399" t="str">
        <f t="shared" si="1"/>
        <v/>
      </c>
      <c r="L88" s="399"/>
      <c r="M88" s="887" t="s">
        <v>780</v>
      </c>
      <c r="N88" t="s">
        <v>12</v>
      </c>
    </row>
    <row r="89" spans="1:14" customFormat="1" ht="15.75" customHeight="1" thickBot="1">
      <c r="A89" s="921" t="s">
        <v>60</v>
      </c>
      <c r="B89" s="921"/>
      <c r="C89" s="921" t="s">
        <v>51</v>
      </c>
      <c r="D89" s="921" t="s">
        <v>55</v>
      </c>
      <c r="E89" s="921" t="s">
        <v>61</v>
      </c>
      <c r="F89" s="921"/>
      <c r="G89" s="921"/>
      <c r="H89" s="913"/>
      <c r="I89" s="921" t="s">
        <v>1084</v>
      </c>
      <c r="J89" s="887" t="s">
        <v>1106</v>
      </c>
      <c r="K89" s="399" t="str">
        <f t="shared" si="1"/>
        <v/>
      </c>
      <c r="L89" s="399"/>
      <c r="M89" s="887" t="s">
        <v>780</v>
      </c>
      <c r="N89" t="s">
        <v>12</v>
      </c>
    </row>
    <row r="90" spans="1:14" customFormat="1" ht="15.75" customHeight="1" thickBot="1">
      <c r="A90" s="921"/>
      <c r="B90" s="921"/>
      <c r="C90" s="921"/>
      <c r="D90" s="921"/>
      <c r="E90" s="923" t="s">
        <v>62</v>
      </c>
      <c r="F90" s="923" t="s">
        <v>63</v>
      </c>
      <c r="G90" s="923" t="s">
        <v>64</v>
      </c>
      <c r="H90" s="924"/>
      <c r="I90" s="921"/>
      <c r="J90" s="887" t="s">
        <v>1106</v>
      </c>
      <c r="K90" s="399" t="str">
        <f t="shared" si="1"/>
        <v/>
      </c>
      <c r="L90" s="399"/>
      <c r="M90" s="887" t="s">
        <v>780</v>
      </c>
      <c r="N90" t="s">
        <v>12</v>
      </c>
    </row>
    <row r="91" spans="1:14" customFormat="1" ht="25.15" customHeight="1">
      <c r="A91" s="893"/>
      <c r="B91" s="893"/>
      <c r="C91" s="932"/>
      <c r="D91" s="932"/>
      <c r="E91" s="932"/>
      <c r="F91" s="932"/>
      <c r="G91" s="933" t="s">
        <v>1089</v>
      </c>
      <c r="H91" s="893"/>
      <c r="I91" s="893"/>
      <c r="J91" t="s">
        <v>1106</v>
      </c>
      <c r="K91" s="399" t="str">
        <f t="shared" si="1"/>
        <v/>
      </c>
      <c r="L91" s="399"/>
      <c r="M91" s="887" t="s">
        <v>780</v>
      </c>
      <c r="N91" t="s">
        <v>12</v>
      </c>
    </row>
    <row r="92" spans="1:14" customFormat="1" ht="15.75" customHeight="1" thickBot="1">
      <c r="A92" s="935"/>
      <c r="B92" s="935"/>
      <c r="C92" s="935"/>
      <c r="D92" s="935"/>
      <c r="E92" s="936" t="s">
        <v>1090</v>
      </c>
      <c r="F92" s="936"/>
      <c r="G92" s="936"/>
      <c r="H92" s="935"/>
      <c r="I92" s="937"/>
      <c r="J92" s="887" t="s">
        <v>1106</v>
      </c>
      <c r="K92" s="399" t="str">
        <f t="shared" si="1"/>
        <v/>
      </c>
      <c r="L92" s="399"/>
      <c r="M92" s="887" t="s">
        <v>780</v>
      </c>
      <c r="N92" t="s">
        <v>12</v>
      </c>
    </row>
    <row r="93" spans="1:14" customFormat="1" ht="23.25" customHeight="1" thickTop="1" thickBot="1">
      <c r="A93" s="909" t="s">
        <v>307</v>
      </c>
      <c r="B93" s="910"/>
      <c r="C93" s="910"/>
      <c r="D93" s="910"/>
      <c r="E93" s="910"/>
      <c r="F93" s="910"/>
      <c r="G93" s="910"/>
      <c r="H93" s="910"/>
      <c r="I93" s="911" t="s">
        <v>308</v>
      </c>
      <c r="J93" t="s">
        <v>1106</v>
      </c>
      <c r="K93" s="399" t="str">
        <f t="shared" si="1"/>
        <v/>
      </c>
      <c r="L93" s="399"/>
      <c r="M93" s="887" t="s">
        <v>781</v>
      </c>
      <c r="N93" t="s">
        <v>311</v>
      </c>
    </row>
    <row r="94" spans="1:14" customFormat="1" ht="18.75" customHeight="1" thickTop="1">
      <c r="A94" s="912" t="s">
        <v>48</v>
      </c>
      <c r="B94" s="913"/>
      <c r="C94" s="913"/>
      <c r="D94" s="912" t="s">
        <v>341</v>
      </c>
      <c r="E94" s="913"/>
      <c r="F94" s="913"/>
      <c r="G94" s="938" t="s">
        <v>1091</v>
      </c>
      <c r="H94" s="939">
        <v>2.725E-2</v>
      </c>
      <c r="I94" s="913"/>
      <c r="J94" s="887" t="s">
        <v>1106</v>
      </c>
      <c r="K94" s="399" t="str">
        <f t="shared" si="1"/>
        <v/>
      </c>
      <c r="L94" s="399"/>
      <c r="M94" s="887" t="s">
        <v>781</v>
      </c>
      <c r="N94" t="s">
        <v>311</v>
      </c>
    </row>
    <row r="95" spans="1:14" customFormat="1" ht="15.75" customHeight="1">
      <c r="A95" s="914" t="s">
        <v>49</v>
      </c>
      <c r="B95" s="913"/>
      <c r="C95" s="913"/>
      <c r="D95" s="914" t="s">
        <v>1066</v>
      </c>
      <c r="E95" s="913"/>
      <c r="F95" s="913"/>
      <c r="G95" s="915" t="s">
        <v>1067</v>
      </c>
      <c r="H95" s="916">
        <v>150.88</v>
      </c>
      <c r="I95" s="914" t="s">
        <v>7</v>
      </c>
      <c r="J95" s="887" t="s">
        <v>1106</v>
      </c>
      <c r="K95" s="399" t="str">
        <f t="shared" si="1"/>
        <v/>
      </c>
      <c r="L95" s="399"/>
      <c r="M95" s="887" t="s">
        <v>781</v>
      </c>
      <c r="N95" t="s">
        <v>311</v>
      </c>
    </row>
    <row r="96" spans="1:14" ht="30" customHeight="1" thickBot="1">
      <c r="A96" s="917" t="s">
        <v>781</v>
      </c>
      <c r="B96" s="919" t="s">
        <v>311</v>
      </c>
      <c r="C96" s="919"/>
      <c r="D96" s="919"/>
      <c r="E96" s="919"/>
      <c r="F96" s="919"/>
      <c r="G96" s="919"/>
      <c r="H96" s="920" t="s">
        <v>1068</v>
      </c>
      <c r="I96" s="920"/>
      <c r="J96" s="887" t="s">
        <v>1106</v>
      </c>
      <c r="K96" s="399" t="str">
        <f t="shared" si="1"/>
        <v/>
      </c>
      <c r="L96" s="399"/>
      <c r="M96" s="887" t="s">
        <v>781</v>
      </c>
      <c r="N96" t="s">
        <v>311</v>
      </c>
    </row>
    <row r="97" spans="1:14" customFormat="1" ht="15.75" customHeight="1" thickBot="1">
      <c r="A97" s="921" t="s">
        <v>1069</v>
      </c>
      <c r="B97" s="921"/>
      <c r="C97" s="921" t="s">
        <v>51</v>
      </c>
      <c r="D97" s="921" t="s">
        <v>1070</v>
      </c>
      <c r="E97" s="921"/>
      <c r="F97" s="921" t="s">
        <v>1071</v>
      </c>
      <c r="G97" s="921"/>
      <c r="H97" s="913"/>
      <c r="I97" s="922" t="s">
        <v>52</v>
      </c>
      <c r="J97" s="887" t="s">
        <v>1106</v>
      </c>
      <c r="K97" s="399" t="str">
        <f t="shared" si="1"/>
        <v/>
      </c>
      <c r="L97" s="399"/>
      <c r="M97" s="887" t="s">
        <v>781</v>
      </c>
      <c r="N97" t="s">
        <v>311</v>
      </c>
    </row>
    <row r="98" spans="1:14" customFormat="1" ht="15.75" customHeight="1" thickBot="1">
      <c r="A98" s="921"/>
      <c r="B98" s="921"/>
      <c r="C98" s="921"/>
      <c r="D98" s="923" t="s">
        <v>1072</v>
      </c>
      <c r="E98" s="923" t="s">
        <v>1073</v>
      </c>
      <c r="F98" s="923" t="s">
        <v>695</v>
      </c>
      <c r="G98" s="923" t="s">
        <v>696</v>
      </c>
      <c r="H98" s="924"/>
      <c r="I98" s="923" t="s">
        <v>1074</v>
      </c>
      <c r="J98" s="887" t="s">
        <v>1106</v>
      </c>
      <c r="K98" s="399" t="str">
        <f t="shared" si="1"/>
        <v/>
      </c>
      <c r="L98" s="399"/>
      <c r="M98" s="887" t="s">
        <v>781</v>
      </c>
      <c r="N98" t="s">
        <v>311</v>
      </c>
    </row>
    <row r="99" spans="1:14" customFormat="1">
      <c r="A99" s="925" t="s">
        <v>69</v>
      </c>
      <c r="B99" s="926" t="s">
        <v>70</v>
      </c>
      <c r="C99" s="927">
        <v>1</v>
      </c>
      <c r="D99" s="928">
        <v>0.83</v>
      </c>
      <c r="E99" s="928">
        <v>0.17</v>
      </c>
      <c r="F99" s="929"/>
      <c r="G99" s="929"/>
      <c r="H99" s="913"/>
      <c r="I99" s="929"/>
      <c r="J99" s="887" t="s">
        <v>1106</v>
      </c>
      <c r="K99" s="399" t="str">
        <f t="shared" si="1"/>
        <v>E9571</v>
      </c>
      <c r="L99" s="399"/>
      <c r="M99" s="887" t="s">
        <v>781</v>
      </c>
      <c r="N99" t="s">
        <v>311</v>
      </c>
    </row>
    <row r="100" spans="1:14" customFormat="1">
      <c r="A100" s="925" t="s">
        <v>71</v>
      </c>
      <c r="B100" s="926" t="s">
        <v>581</v>
      </c>
      <c r="C100" s="927">
        <v>1</v>
      </c>
      <c r="D100" s="928">
        <v>0.62</v>
      </c>
      <c r="E100" s="928">
        <v>0.38</v>
      </c>
      <c r="F100" s="929"/>
      <c r="G100" s="929"/>
      <c r="H100" s="913"/>
      <c r="I100" s="929"/>
      <c r="J100" s="887" t="s">
        <v>1106</v>
      </c>
      <c r="K100" s="399" t="str">
        <f t="shared" si="1"/>
        <v>E9518</v>
      </c>
      <c r="L100" s="399"/>
      <c r="M100" s="887" t="s">
        <v>781</v>
      </c>
      <c r="N100" t="s">
        <v>311</v>
      </c>
    </row>
    <row r="101" spans="1:14" customFormat="1">
      <c r="A101" s="925" t="s">
        <v>72</v>
      </c>
      <c r="B101" s="926" t="s">
        <v>73</v>
      </c>
      <c r="C101" s="927">
        <v>1</v>
      </c>
      <c r="D101" s="928">
        <v>1</v>
      </c>
      <c r="E101" s="928">
        <v>0</v>
      </c>
      <c r="F101" s="929"/>
      <c r="G101" s="929"/>
      <c r="H101" s="913"/>
      <c r="I101" s="929"/>
      <c r="J101" s="887" t="s">
        <v>1106</v>
      </c>
      <c r="K101" s="399" t="str">
        <f t="shared" si="1"/>
        <v>E9524</v>
      </c>
      <c r="L101" s="399"/>
      <c r="M101" s="887" t="s">
        <v>781</v>
      </c>
      <c r="N101" t="s">
        <v>311</v>
      </c>
    </row>
    <row r="102" spans="1:14" customFormat="1">
      <c r="A102" s="925" t="s">
        <v>53</v>
      </c>
      <c r="B102" s="926" t="s">
        <v>54</v>
      </c>
      <c r="C102" s="927">
        <v>1</v>
      </c>
      <c r="D102" s="928">
        <v>0.65</v>
      </c>
      <c r="E102" s="928">
        <v>0.35</v>
      </c>
      <c r="F102" s="929"/>
      <c r="G102" s="929"/>
      <c r="H102" s="913"/>
      <c r="I102" s="929"/>
      <c r="J102" s="887" t="s">
        <v>1106</v>
      </c>
      <c r="K102" s="399" t="str">
        <f t="shared" si="1"/>
        <v>E9762</v>
      </c>
      <c r="L102" s="399"/>
      <c r="M102" s="887" t="s">
        <v>781</v>
      </c>
      <c r="N102" t="s">
        <v>311</v>
      </c>
    </row>
    <row r="103" spans="1:14" customFormat="1" ht="28.5">
      <c r="A103" s="925" t="s">
        <v>74</v>
      </c>
      <c r="B103" s="926" t="s">
        <v>600</v>
      </c>
      <c r="C103" s="927">
        <v>1</v>
      </c>
      <c r="D103" s="928">
        <v>0.67</v>
      </c>
      <c r="E103" s="928">
        <v>0.33</v>
      </c>
      <c r="F103" s="929"/>
      <c r="G103" s="929"/>
      <c r="H103" s="913"/>
      <c r="I103" s="929"/>
      <c r="J103" s="887" t="s">
        <v>1106</v>
      </c>
      <c r="K103" s="399" t="str">
        <f t="shared" si="1"/>
        <v>E9685</v>
      </c>
      <c r="L103" s="399"/>
      <c r="M103" s="887" t="s">
        <v>781</v>
      </c>
      <c r="N103" t="s">
        <v>311</v>
      </c>
    </row>
    <row r="104" spans="1:14" customFormat="1">
      <c r="A104" s="925" t="s">
        <v>75</v>
      </c>
      <c r="B104" s="926" t="s">
        <v>592</v>
      </c>
      <c r="C104" s="927">
        <v>1</v>
      </c>
      <c r="D104" s="928">
        <v>0.62</v>
      </c>
      <c r="E104" s="928">
        <v>0.38</v>
      </c>
      <c r="F104" s="929"/>
      <c r="G104" s="929"/>
      <c r="H104" s="913"/>
      <c r="I104" s="929"/>
      <c r="J104" s="887" t="s">
        <v>1106</v>
      </c>
      <c r="K104" s="399" t="str">
        <f t="shared" si="1"/>
        <v>E9577</v>
      </c>
      <c r="L104" s="399"/>
      <c r="M104" s="887" t="s">
        <v>781</v>
      </c>
      <c r="N104" t="s">
        <v>311</v>
      </c>
    </row>
    <row r="105" spans="1:14" customFormat="1" ht="15.75" customHeight="1" thickBot="1">
      <c r="A105" s="924"/>
      <c r="B105" s="924"/>
      <c r="C105" s="924"/>
      <c r="D105" s="924"/>
      <c r="E105" s="924"/>
      <c r="F105" s="924"/>
      <c r="G105" s="930" t="s">
        <v>1075</v>
      </c>
      <c r="H105" s="924"/>
      <c r="I105" s="891"/>
      <c r="J105" s="887" t="s">
        <v>1106</v>
      </c>
      <c r="K105" s="399" t="str">
        <f t="shared" si="1"/>
        <v/>
      </c>
      <c r="L105" s="399"/>
      <c r="M105" s="887" t="s">
        <v>781</v>
      </c>
      <c r="N105" t="s">
        <v>311</v>
      </c>
    </row>
    <row r="106" spans="1:14" customFormat="1" ht="15.75" customHeight="1" thickBot="1">
      <c r="A106" s="931" t="s">
        <v>1076</v>
      </c>
      <c r="B106" s="924"/>
      <c r="C106" s="923" t="s">
        <v>51</v>
      </c>
      <c r="D106" s="923" t="s">
        <v>55</v>
      </c>
      <c r="E106" s="924"/>
      <c r="F106" s="923" t="s">
        <v>1071</v>
      </c>
      <c r="G106" s="921" t="s">
        <v>1077</v>
      </c>
      <c r="H106" s="921"/>
      <c r="I106" s="921"/>
      <c r="J106" s="887" t="s">
        <v>1106</v>
      </c>
      <c r="K106" s="399" t="str">
        <f t="shared" si="1"/>
        <v/>
      </c>
      <c r="L106" s="399"/>
      <c r="M106" s="887" t="s">
        <v>781</v>
      </c>
      <c r="N106" t="s">
        <v>311</v>
      </c>
    </row>
    <row r="107" spans="1:14" customFormat="1">
      <c r="A107" s="925" t="s">
        <v>547</v>
      </c>
      <c r="B107" s="926" t="s">
        <v>507</v>
      </c>
      <c r="C107" s="927">
        <v>1</v>
      </c>
      <c r="D107" s="925" t="s">
        <v>23</v>
      </c>
      <c r="E107" s="913"/>
      <c r="F107" s="929"/>
      <c r="G107" s="913"/>
      <c r="H107" s="913"/>
      <c r="I107" s="929"/>
      <c r="J107" s="887" t="s">
        <v>1106</v>
      </c>
      <c r="K107" s="399" t="str">
        <f t="shared" si="1"/>
        <v/>
      </c>
      <c r="L107" s="399"/>
      <c r="M107" s="887" t="s">
        <v>781</v>
      </c>
      <c r="N107" t="s">
        <v>311</v>
      </c>
    </row>
    <row r="108" spans="1:14" customFormat="1" ht="15.75" customHeight="1">
      <c r="A108" s="893"/>
      <c r="B108" s="893"/>
      <c r="C108" s="932"/>
      <c r="D108" s="932"/>
      <c r="E108" s="932"/>
      <c r="F108" s="932"/>
      <c r="G108" s="933" t="s">
        <v>1078</v>
      </c>
      <c r="H108" s="893"/>
      <c r="I108" s="888"/>
      <c r="J108" t="s">
        <v>1106</v>
      </c>
      <c r="K108" s="399" t="str">
        <f t="shared" si="1"/>
        <v/>
      </c>
      <c r="L108" s="399"/>
      <c r="M108" s="887" t="s">
        <v>781</v>
      </c>
      <c r="N108" t="s">
        <v>311</v>
      </c>
    </row>
    <row r="109" spans="1:14" customFormat="1" ht="15.75" customHeight="1" thickBot="1">
      <c r="A109" s="924"/>
      <c r="B109" s="924"/>
      <c r="C109" s="921"/>
      <c r="D109" s="921"/>
      <c r="E109" s="921"/>
      <c r="F109" s="921"/>
      <c r="G109" s="930" t="s">
        <v>1079</v>
      </c>
      <c r="H109" s="924"/>
      <c r="I109" s="889"/>
      <c r="J109" s="887" t="s">
        <v>1106</v>
      </c>
      <c r="K109" s="399" t="str">
        <f t="shared" si="1"/>
        <v/>
      </c>
      <c r="L109" s="399"/>
      <c r="M109" s="887" t="s">
        <v>781</v>
      </c>
      <c r="N109" t="s">
        <v>311</v>
      </c>
    </row>
    <row r="110" spans="1:14" customFormat="1" ht="15.75" customHeight="1">
      <c r="A110" s="893"/>
      <c r="B110" s="893"/>
      <c r="C110" s="932"/>
      <c r="D110" s="932"/>
      <c r="E110" s="932"/>
      <c r="F110" s="932"/>
      <c r="G110" s="933" t="s">
        <v>1080</v>
      </c>
      <c r="H110" s="893"/>
      <c r="I110" s="890"/>
      <c r="J110" t="s">
        <v>1106</v>
      </c>
      <c r="K110" s="399" t="str">
        <f t="shared" si="1"/>
        <v/>
      </c>
      <c r="L110" s="399"/>
      <c r="M110" s="887" t="s">
        <v>781</v>
      </c>
      <c r="N110" t="s">
        <v>311</v>
      </c>
    </row>
    <row r="111" spans="1:14" customFormat="1" ht="15.75" customHeight="1">
      <c r="A111" s="893"/>
      <c r="B111" s="893"/>
      <c r="C111" s="893"/>
      <c r="D111" s="893"/>
      <c r="E111" s="893"/>
      <c r="F111" s="893"/>
      <c r="G111" s="933" t="s">
        <v>1081</v>
      </c>
      <c r="H111" s="893"/>
      <c r="I111" s="934"/>
      <c r="J111" t="s">
        <v>1106</v>
      </c>
      <c r="K111" s="399" t="str">
        <f t="shared" si="1"/>
        <v/>
      </c>
      <c r="L111" s="399"/>
      <c r="M111" s="887" t="s">
        <v>781</v>
      </c>
      <c r="N111" t="s">
        <v>311</v>
      </c>
    </row>
    <row r="112" spans="1:14" customFormat="1" ht="15.75" customHeight="1" thickBot="1">
      <c r="A112" s="924"/>
      <c r="B112" s="924"/>
      <c r="C112" s="924"/>
      <c r="D112" s="924"/>
      <c r="E112" s="924"/>
      <c r="F112" s="924"/>
      <c r="G112" s="930" t="s">
        <v>1082</v>
      </c>
      <c r="H112" s="924"/>
      <c r="I112" s="889"/>
      <c r="J112" s="887" t="s">
        <v>1106</v>
      </c>
      <c r="K112" s="399" t="str">
        <f t="shared" si="1"/>
        <v/>
      </c>
      <c r="L112" s="399"/>
      <c r="M112" s="887" t="s">
        <v>781</v>
      </c>
      <c r="N112" t="s">
        <v>311</v>
      </c>
    </row>
    <row r="113" spans="1:14" customFormat="1" ht="15.75" customHeight="1" thickBot="1">
      <c r="A113" s="931" t="s">
        <v>813</v>
      </c>
      <c r="B113" s="924"/>
      <c r="C113" s="923" t="s">
        <v>51</v>
      </c>
      <c r="D113" s="923" t="s">
        <v>55</v>
      </c>
      <c r="E113" s="924"/>
      <c r="F113" s="923" t="s">
        <v>1083</v>
      </c>
      <c r="G113" s="921" t="s">
        <v>1084</v>
      </c>
      <c r="H113" s="921"/>
      <c r="I113" s="921"/>
      <c r="J113" s="887" t="s">
        <v>1106</v>
      </c>
      <c r="K113" s="399" t="str">
        <f t="shared" si="1"/>
        <v/>
      </c>
      <c r="L113" s="399"/>
      <c r="M113" s="887" t="s">
        <v>781</v>
      </c>
      <c r="N113" t="s">
        <v>311</v>
      </c>
    </row>
    <row r="114" spans="1:14" customFormat="1">
      <c r="A114" s="925" t="s">
        <v>287</v>
      </c>
      <c r="B114" s="926" t="s">
        <v>643</v>
      </c>
      <c r="C114" s="927">
        <v>0.41260000000000002</v>
      </c>
      <c r="D114" s="925" t="s">
        <v>7</v>
      </c>
      <c r="E114" s="913"/>
      <c r="F114" s="929"/>
      <c r="G114" s="913"/>
      <c r="H114" s="913"/>
      <c r="I114" s="929"/>
      <c r="J114" s="887" t="s">
        <v>1106</v>
      </c>
      <c r="K114" s="399" t="str">
        <f t="shared" si="1"/>
        <v/>
      </c>
      <c r="L114" s="399"/>
      <c r="M114" s="887" t="s">
        <v>781</v>
      </c>
      <c r="N114" t="s">
        <v>311</v>
      </c>
    </row>
    <row r="115" spans="1:14" customFormat="1" ht="15.75" customHeight="1" thickBot="1">
      <c r="A115" s="924"/>
      <c r="B115" s="924"/>
      <c r="C115" s="921"/>
      <c r="D115" s="921"/>
      <c r="E115" s="921"/>
      <c r="F115" s="921"/>
      <c r="G115" s="930" t="s">
        <v>1085</v>
      </c>
      <c r="H115" s="924"/>
      <c r="I115" s="891"/>
      <c r="J115" s="887" t="s">
        <v>1106</v>
      </c>
      <c r="K115" s="399" t="str">
        <f t="shared" si="1"/>
        <v/>
      </c>
      <c r="L115" s="399"/>
      <c r="M115" s="887" t="s">
        <v>781</v>
      </c>
      <c r="N115" t="s">
        <v>311</v>
      </c>
    </row>
    <row r="116" spans="1:14" customFormat="1" ht="15.75" customHeight="1" thickBot="1">
      <c r="A116" s="931" t="s">
        <v>56</v>
      </c>
      <c r="B116" s="924"/>
      <c r="C116" s="923" t="s">
        <v>51</v>
      </c>
      <c r="D116" s="923" t="s">
        <v>55</v>
      </c>
      <c r="E116" s="924"/>
      <c r="F116" s="923" t="s">
        <v>1084</v>
      </c>
      <c r="G116" s="921" t="s">
        <v>1084</v>
      </c>
      <c r="H116" s="921"/>
      <c r="I116" s="921"/>
      <c r="J116" s="887" t="s">
        <v>1106</v>
      </c>
      <c r="K116" s="399" t="str">
        <f t="shared" si="1"/>
        <v/>
      </c>
      <c r="L116" s="399"/>
      <c r="M116" s="887" t="s">
        <v>781</v>
      </c>
      <c r="N116" t="s">
        <v>311</v>
      </c>
    </row>
    <row r="117" spans="1:14" ht="28.5">
      <c r="A117" s="925" t="s">
        <v>777</v>
      </c>
      <c r="B117" s="926" t="s">
        <v>297</v>
      </c>
      <c r="C117" s="927">
        <v>0.77019000000000004</v>
      </c>
      <c r="D117" s="925" t="s">
        <v>7</v>
      </c>
      <c r="F117" s="929"/>
      <c r="I117" s="929"/>
      <c r="J117" s="887" t="s">
        <v>1106</v>
      </c>
      <c r="K117" s="399" t="str">
        <f t="shared" si="1"/>
        <v/>
      </c>
      <c r="L117" s="399"/>
      <c r="M117" s="887" t="s">
        <v>781</v>
      </c>
      <c r="N117" t="s">
        <v>311</v>
      </c>
    </row>
    <row r="118" spans="1:14" customFormat="1" ht="15.75" customHeight="1" thickBot="1">
      <c r="A118" s="924"/>
      <c r="B118" s="924"/>
      <c r="C118" s="921"/>
      <c r="D118" s="921"/>
      <c r="E118" s="921"/>
      <c r="F118" s="921"/>
      <c r="G118" s="930" t="s">
        <v>1086</v>
      </c>
      <c r="H118" s="924"/>
      <c r="I118" s="891"/>
      <c r="J118" s="887" t="s">
        <v>1106</v>
      </c>
      <c r="K118" s="399" t="str">
        <f t="shared" si="1"/>
        <v/>
      </c>
      <c r="L118" s="399"/>
      <c r="M118" s="887" t="s">
        <v>781</v>
      </c>
      <c r="N118" t="s">
        <v>311</v>
      </c>
    </row>
    <row r="119" spans="1:14" customFormat="1" ht="15.75" customHeight="1" thickBot="1">
      <c r="A119" s="924"/>
      <c r="B119" s="924"/>
      <c r="C119" s="924"/>
      <c r="D119" s="924"/>
      <c r="E119" s="924"/>
      <c r="F119" s="924"/>
      <c r="G119" s="930" t="s">
        <v>533</v>
      </c>
      <c r="H119" s="924"/>
      <c r="I119" s="889"/>
      <c r="J119" s="887" t="s">
        <v>1106</v>
      </c>
      <c r="K119" s="399" t="str">
        <f t="shared" si="1"/>
        <v/>
      </c>
      <c r="L119" s="399"/>
      <c r="M119" s="887" t="s">
        <v>781</v>
      </c>
      <c r="N119" t="s">
        <v>311</v>
      </c>
    </row>
    <row r="120" spans="1:14" customFormat="1" ht="15.75" customHeight="1" thickBot="1">
      <c r="A120" s="931" t="s">
        <v>1087</v>
      </c>
      <c r="B120" s="924"/>
      <c r="C120" s="923" t="s">
        <v>58</v>
      </c>
      <c r="D120" s="923" t="s">
        <v>51</v>
      </c>
      <c r="E120" s="923" t="s">
        <v>55</v>
      </c>
      <c r="F120" s="924"/>
      <c r="G120" s="923" t="s">
        <v>1084</v>
      </c>
      <c r="H120" s="921" t="s">
        <v>1084</v>
      </c>
      <c r="I120" s="921"/>
      <c r="J120" s="887" t="s">
        <v>1106</v>
      </c>
      <c r="K120" s="399" t="str">
        <f t="shared" si="1"/>
        <v/>
      </c>
      <c r="L120" s="399"/>
      <c r="M120" s="887" t="s">
        <v>781</v>
      </c>
      <c r="N120" t="s">
        <v>311</v>
      </c>
    </row>
    <row r="121" spans="1:14" ht="28.5">
      <c r="A121" s="925" t="s">
        <v>777</v>
      </c>
      <c r="B121" s="926" t="s">
        <v>1092</v>
      </c>
      <c r="C121" s="925" t="s">
        <v>793</v>
      </c>
      <c r="D121" s="927">
        <v>1.44411</v>
      </c>
      <c r="E121" s="925" t="s">
        <v>9</v>
      </c>
      <c r="G121" s="929"/>
      <c r="I121" s="929"/>
      <c r="J121" s="887" t="s">
        <v>1106</v>
      </c>
      <c r="K121" s="399" t="str">
        <f t="shared" si="1"/>
        <v/>
      </c>
      <c r="L121" s="399"/>
      <c r="M121" s="887" t="s">
        <v>781</v>
      </c>
      <c r="N121" t="s">
        <v>311</v>
      </c>
    </row>
    <row r="122" spans="1:14" customFormat="1">
      <c r="A122" s="925" t="s">
        <v>287</v>
      </c>
      <c r="B122" s="926" t="s">
        <v>292</v>
      </c>
      <c r="C122" s="925" t="s">
        <v>792</v>
      </c>
      <c r="D122" s="927">
        <v>0.61890000000000001</v>
      </c>
      <c r="E122" s="925" t="s">
        <v>9</v>
      </c>
      <c r="F122" s="913"/>
      <c r="G122" s="929"/>
      <c r="H122" s="913"/>
      <c r="I122" s="929"/>
      <c r="J122" s="887" t="s">
        <v>1106</v>
      </c>
      <c r="K122" s="399" t="str">
        <f t="shared" si="1"/>
        <v/>
      </c>
      <c r="L122" s="399"/>
      <c r="M122" s="887" t="s">
        <v>781</v>
      </c>
      <c r="N122" t="s">
        <v>311</v>
      </c>
    </row>
    <row r="123" spans="1:14" customFormat="1" ht="15.75" customHeight="1" thickBot="1">
      <c r="A123" s="924"/>
      <c r="B123" s="924"/>
      <c r="C123" s="921"/>
      <c r="D123" s="921"/>
      <c r="E123" s="921"/>
      <c r="F123" s="921"/>
      <c r="G123" s="930" t="s">
        <v>1088</v>
      </c>
      <c r="H123" s="924"/>
      <c r="I123" s="889"/>
      <c r="J123" s="887" t="s">
        <v>1106</v>
      </c>
      <c r="K123" s="399" t="str">
        <f t="shared" si="1"/>
        <v/>
      </c>
      <c r="L123" s="399"/>
      <c r="M123" s="887" t="s">
        <v>781</v>
      </c>
      <c r="N123" t="s">
        <v>311</v>
      </c>
    </row>
    <row r="124" spans="1:14" customFormat="1" ht="15.75" customHeight="1" thickBot="1">
      <c r="A124" s="921" t="s">
        <v>60</v>
      </c>
      <c r="B124" s="921"/>
      <c r="C124" s="921" t="s">
        <v>51</v>
      </c>
      <c r="D124" s="921" t="s">
        <v>55</v>
      </c>
      <c r="E124" s="921" t="s">
        <v>61</v>
      </c>
      <c r="F124" s="921"/>
      <c r="G124" s="921"/>
      <c r="H124" s="913"/>
      <c r="I124" s="921" t="s">
        <v>1084</v>
      </c>
      <c r="J124" s="887" t="s">
        <v>1106</v>
      </c>
      <c r="K124" s="399" t="str">
        <f t="shared" si="1"/>
        <v/>
      </c>
      <c r="L124" s="399"/>
      <c r="M124" s="887" t="s">
        <v>781</v>
      </c>
      <c r="N124" t="s">
        <v>311</v>
      </c>
    </row>
    <row r="125" spans="1:14" customFormat="1" ht="15.75" customHeight="1" thickBot="1">
      <c r="A125" s="921"/>
      <c r="B125" s="921"/>
      <c r="C125" s="921"/>
      <c r="D125" s="921"/>
      <c r="E125" s="923" t="s">
        <v>62</v>
      </c>
      <c r="F125" s="923" t="s">
        <v>63</v>
      </c>
      <c r="G125" s="923" t="s">
        <v>64</v>
      </c>
      <c r="H125" s="924"/>
      <c r="I125" s="921"/>
      <c r="J125" s="887" t="s">
        <v>1106</v>
      </c>
      <c r="K125" s="399" t="str">
        <f t="shared" si="1"/>
        <v/>
      </c>
      <c r="L125" s="399"/>
      <c r="M125" s="887" t="s">
        <v>781</v>
      </c>
      <c r="N125" t="s">
        <v>311</v>
      </c>
    </row>
    <row r="126" spans="1:14" ht="28.5">
      <c r="A126" s="925" t="s">
        <v>777</v>
      </c>
      <c r="B126" s="926" t="s">
        <v>1092</v>
      </c>
      <c r="C126" s="927">
        <v>1.44411</v>
      </c>
      <c r="D126" s="925" t="s">
        <v>65</v>
      </c>
      <c r="E126" s="925" t="s">
        <v>798</v>
      </c>
      <c r="F126" s="925" t="s">
        <v>799</v>
      </c>
      <c r="G126" s="925" t="s">
        <v>800</v>
      </c>
      <c r="J126" s="887" t="s">
        <v>1106</v>
      </c>
      <c r="K126" s="399" t="str">
        <f t="shared" si="1"/>
        <v/>
      </c>
      <c r="L126" s="399"/>
      <c r="M126" s="887" t="s">
        <v>781</v>
      </c>
      <c r="N126" t="s">
        <v>311</v>
      </c>
    </row>
    <row r="127" spans="1:14" customFormat="1">
      <c r="A127" s="925" t="s">
        <v>287</v>
      </c>
      <c r="B127" s="926" t="s">
        <v>292</v>
      </c>
      <c r="C127" s="927">
        <v>0.61890000000000001</v>
      </c>
      <c r="D127" s="925" t="s">
        <v>65</v>
      </c>
      <c r="E127" s="925" t="s">
        <v>798</v>
      </c>
      <c r="F127" s="925" t="s">
        <v>799</v>
      </c>
      <c r="G127" s="925" t="s">
        <v>800</v>
      </c>
      <c r="H127" s="913"/>
      <c r="I127" s="913"/>
      <c r="J127" s="887" t="s">
        <v>1106</v>
      </c>
      <c r="K127" s="399" t="str">
        <f t="shared" ref="K127:K190" si="2">IF(LEFT(A127,2)="E9",A127,"")</f>
        <v/>
      </c>
      <c r="L127" s="399"/>
      <c r="M127" s="887" t="s">
        <v>781</v>
      </c>
      <c r="N127" t="s">
        <v>311</v>
      </c>
    </row>
    <row r="128" spans="1:14" customFormat="1" ht="25.15" customHeight="1">
      <c r="A128" s="893"/>
      <c r="B128" s="893"/>
      <c r="C128" s="932"/>
      <c r="D128" s="932"/>
      <c r="E128" s="932"/>
      <c r="F128" s="932"/>
      <c r="G128" s="933" t="s">
        <v>1089</v>
      </c>
      <c r="H128" s="893"/>
      <c r="I128" s="893"/>
      <c r="J128" t="s">
        <v>1106</v>
      </c>
      <c r="K128" s="399" t="str">
        <f t="shared" si="2"/>
        <v/>
      </c>
      <c r="L128" s="399"/>
      <c r="M128" s="887" t="s">
        <v>781</v>
      </c>
      <c r="N128" t="s">
        <v>311</v>
      </c>
    </row>
    <row r="129" spans="1:14" customFormat="1" ht="15.75" customHeight="1" thickBot="1">
      <c r="A129" s="935"/>
      <c r="B129" s="935"/>
      <c r="C129" s="935"/>
      <c r="D129" s="935"/>
      <c r="E129" s="936" t="s">
        <v>1090</v>
      </c>
      <c r="F129" s="936"/>
      <c r="G129" s="936"/>
      <c r="H129" s="935"/>
      <c r="I129" s="937"/>
      <c r="J129" s="887" t="s">
        <v>1106</v>
      </c>
      <c r="K129" s="399" t="str">
        <f t="shared" si="2"/>
        <v/>
      </c>
      <c r="L129" s="399"/>
      <c r="M129" s="887" t="s">
        <v>781</v>
      </c>
      <c r="N129" t="s">
        <v>311</v>
      </c>
    </row>
    <row r="130" spans="1:14" customFormat="1" ht="23.25" customHeight="1" thickTop="1" thickBot="1">
      <c r="A130" s="909" t="s">
        <v>307</v>
      </c>
      <c r="B130" s="910"/>
      <c r="C130" s="910"/>
      <c r="D130" s="910"/>
      <c r="E130" s="910"/>
      <c r="F130" s="910"/>
      <c r="G130" s="910"/>
      <c r="H130" s="910"/>
      <c r="I130" s="911" t="s">
        <v>308</v>
      </c>
      <c r="J130" t="s">
        <v>1106</v>
      </c>
      <c r="K130" s="399" t="str">
        <f t="shared" si="2"/>
        <v/>
      </c>
      <c r="L130" s="399"/>
      <c r="M130" s="887" t="s">
        <v>775</v>
      </c>
      <c r="N130" t="s">
        <v>310</v>
      </c>
    </row>
    <row r="131" spans="1:14" customFormat="1" ht="18.75" customHeight="1" thickTop="1">
      <c r="A131" s="912" t="s">
        <v>48</v>
      </c>
      <c r="B131" s="913"/>
      <c r="C131" s="913"/>
      <c r="D131" s="912" t="s">
        <v>341</v>
      </c>
      <c r="E131" s="913"/>
      <c r="F131" s="913"/>
      <c r="G131" s="938" t="s">
        <v>1091</v>
      </c>
      <c r="H131" s="939">
        <v>2.725E-2</v>
      </c>
      <c r="I131" s="913"/>
      <c r="J131" s="887" t="s">
        <v>1106</v>
      </c>
      <c r="K131" s="399" t="str">
        <f t="shared" si="2"/>
        <v/>
      </c>
      <c r="L131" s="399"/>
      <c r="M131" s="887" t="s">
        <v>775</v>
      </c>
      <c r="N131" t="s">
        <v>310</v>
      </c>
    </row>
    <row r="132" spans="1:14" customFormat="1" ht="15.75" customHeight="1">
      <c r="A132" s="914" t="s">
        <v>49</v>
      </c>
      <c r="B132" s="913"/>
      <c r="C132" s="913"/>
      <c r="D132" s="914" t="s">
        <v>1066</v>
      </c>
      <c r="E132" s="913"/>
      <c r="F132" s="913"/>
      <c r="G132" s="915" t="s">
        <v>1067</v>
      </c>
      <c r="H132" s="916">
        <v>150.88</v>
      </c>
      <c r="I132" s="914" t="s">
        <v>7</v>
      </c>
      <c r="J132" s="887" t="s">
        <v>1106</v>
      </c>
      <c r="K132" s="399" t="str">
        <f t="shared" si="2"/>
        <v/>
      </c>
      <c r="L132" s="399"/>
      <c r="M132" s="887" t="s">
        <v>775</v>
      </c>
      <c r="N132" t="s">
        <v>310</v>
      </c>
    </row>
    <row r="133" spans="1:14" ht="30" customHeight="1" thickBot="1">
      <c r="A133" s="917" t="s">
        <v>775</v>
      </c>
      <c r="B133" s="919" t="s">
        <v>310</v>
      </c>
      <c r="C133" s="919"/>
      <c r="D133" s="919"/>
      <c r="E133" s="919"/>
      <c r="F133" s="919"/>
      <c r="G133" s="919"/>
      <c r="H133" s="920" t="s">
        <v>1068</v>
      </c>
      <c r="I133" s="920"/>
      <c r="J133" s="887" t="s">
        <v>1106</v>
      </c>
      <c r="K133" s="399" t="str">
        <f t="shared" si="2"/>
        <v/>
      </c>
      <c r="L133" s="399"/>
      <c r="M133" s="887" t="s">
        <v>775</v>
      </c>
      <c r="N133" t="s">
        <v>310</v>
      </c>
    </row>
    <row r="134" spans="1:14" customFormat="1" ht="15.75" customHeight="1" thickBot="1">
      <c r="A134" s="921" t="s">
        <v>1069</v>
      </c>
      <c r="B134" s="921"/>
      <c r="C134" s="921" t="s">
        <v>51</v>
      </c>
      <c r="D134" s="921" t="s">
        <v>1070</v>
      </c>
      <c r="E134" s="921"/>
      <c r="F134" s="921" t="s">
        <v>1071</v>
      </c>
      <c r="G134" s="921"/>
      <c r="H134" s="913"/>
      <c r="I134" s="922" t="s">
        <v>52</v>
      </c>
      <c r="J134" s="887" t="s">
        <v>1106</v>
      </c>
      <c r="K134" s="399" t="str">
        <f t="shared" si="2"/>
        <v/>
      </c>
      <c r="L134" s="399"/>
      <c r="M134" s="887" t="s">
        <v>775</v>
      </c>
      <c r="N134" t="s">
        <v>310</v>
      </c>
    </row>
    <row r="135" spans="1:14" customFormat="1" ht="15.75" customHeight="1" thickBot="1">
      <c r="A135" s="921"/>
      <c r="B135" s="921"/>
      <c r="C135" s="921"/>
      <c r="D135" s="923" t="s">
        <v>1072</v>
      </c>
      <c r="E135" s="923" t="s">
        <v>1073</v>
      </c>
      <c r="F135" s="923" t="s">
        <v>695</v>
      </c>
      <c r="G135" s="923" t="s">
        <v>696</v>
      </c>
      <c r="H135" s="924"/>
      <c r="I135" s="923" t="s">
        <v>1074</v>
      </c>
      <c r="J135" s="887" t="s">
        <v>1106</v>
      </c>
      <c r="K135" s="399" t="str">
        <f t="shared" si="2"/>
        <v/>
      </c>
      <c r="L135" s="399"/>
      <c r="M135" s="887" t="s">
        <v>775</v>
      </c>
      <c r="N135" t="s">
        <v>310</v>
      </c>
    </row>
    <row r="136" spans="1:14" customFormat="1">
      <c r="A136" s="925" t="s">
        <v>69</v>
      </c>
      <c r="B136" s="926" t="s">
        <v>70</v>
      </c>
      <c r="C136" s="927">
        <v>1</v>
      </c>
      <c r="D136" s="928">
        <v>0.83</v>
      </c>
      <c r="E136" s="928">
        <v>0.17</v>
      </c>
      <c r="F136" s="929"/>
      <c r="G136" s="929"/>
      <c r="H136" s="913"/>
      <c r="I136" s="929"/>
      <c r="J136" s="887" t="s">
        <v>1106</v>
      </c>
      <c r="K136" s="399" t="str">
        <f t="shared" si="2"/>
        <v>E9571</v>
      </c>
      <c r="L136" s="399"/>
      <c r="M136" s="887" t="s">
        <v>775</v>
      </c>
      <c r="N136" t="s">
        <v>310</v>
      </c>
    </row>
    <row r="137" spans="1:14" customFormat="1">
      <c r="A137" s="925" t="s">
        <v>71</v>
      </c>
      <c r="B137" s="926" t="s">
        <v>581</v>
      </c>
      <c r="C137" s="927">
        <v>1</v>
      </c>
      <c r="D137" s="928">
        <v>0.62</v>
      </c>
      <c r="E137" s="928">
        <v>0.38</v>
      </c>
      <c r="F137" s="929"/>
      <c r="G137" s="929"/>
      <c r="H137" s="913"/>
      <c r="I137" s="929"/>
      <c r="J137" s="887" t="s">
        <v>1106</v>
      </c>
      <c r="K137" s="399" t="str">
        <f t="shared" si="2"/>
        <v>E9518</v>
      </c>
      <c r="L137" s="399"/>
      <c r="M137" s="887" t="s">
        <v>775</v>
      </c>
      <c r="N137" t="s">
        <v>310</v>
      </c>
    </row>
    <row r="138" spans="1:14" customFormat="1">
      <c r="A138" s="925" t="s">
        <v>72</v>
      </c>
      <c r="B138" s="926" t="s">
        <v>73</v>
      </c>
      <c r="C138" s="927">
        <v>1</v>
      </c>
      <c r="D138" s="928">
        <v>1</v>
      </c>
      <c r="E138" s="928">
        <v>0</v>
      </c>
      <c r="F138" s="929"/>
      <c r="G138" s="929"/>
      <c r="H138" s="913"/>
      <c r="I138" s="929"/>
      <c r="J138" s="887" t="s">
        <v>1106</v>
      </c>
      <c r="K138" s="399" t="str">
        <f t="shared" si="2"/>
        <v>E9524</v>
      </c>
      <c r="L138" s="399"/>
      <c r="M138" s="887" t="s">
        <v>775</v>
      </c>
      <c r="N138" t="s">
        <v>310</v>
      </c>
    </row>
    <row r="139" spans="1:14" customFormat="1">
      <c r="A139" s="925" t="s">
        <v>53</v>
      </c>
      <c r="B139" s="926" t="s">
        <v>54</v>
      </c>
      <c r="C139" s="927">
        <v>1</v>
      </c>
      <c r="D139" s="928">
        <v>0.86</v>
      </c>
      <c r="E139" s="928">
        <v>0.14000000000000001</v>
      </c>
      <c r="F139" s="929"/>
      <c r="G139" s="929"/>
      <c r="H139" s="913"/>
      <c r="I139" s="929"/>
      <c r="J139" s="887" t="s">
        <v>1106</v>
      </c>
      <c r="K139" s="399" t="str">
        <f t="shared" si="2"/>
        <v>E9762</v>
      </c>
      <c r="L139" s="399"/>
      <c r="M139" s="887" t="s">
        <v>775</v>
      </c>
      <c r="N139" t="s">
        <v>310</v>
      </c>
    </row>
    <row r="140" spans="1:14" customFormat="1" ht="28.5">
      <c r="A140" s="925" t="s">
        <v>74</v>
      </c>
      <c r="B140" s="926" t="s">
        <v>600</v>
      </c>
      <c r="C140" s="927">
        <v>1</v>
      </c>
      <c r="D140" s="928">
        <v>0.9</v>
      </c>
      <c r="E140" s="928">
        <v>0.1</v>
      </c>
      <c r="F140" s="929"/>
      <c r="G140" s="929"/>
      <c r="H140" s="913"/>
      <c r="I140" s="929"/>
      <c r="J140" s="887" t="s">
        <v>1106</v>
      </c>
      <c r="K140" s="399" t="str">
        <f t="shared" si="2"/>
        <v>E9685</v>
      </c>
      <c r="L140" s="399"/>
      <c r="M140" s="887" t="s">
        <v>775</v>
      </c>
      <c r="N140" t="s">
        <v>310</v>
      </c>
    </row>
    <row r="141" spans="1:14" customFormat="1">
      <c r="A141" s="925" t="s">
        <v>75</v>
      </c>
      <c r="B141" s="926" t="s">
        <v>592</v>
      </c>
      <c r="C141" s="927">
        <v>1</v>
      </c>
      <c r="D141" s="928">
        <v>0.62</v>
      </c>
      <c r="E141" s="928">
        <v>0.38</v>
      </c>
      <c r="F141" s="929"/>
      <c r="G141" s="929"/>
      <c r="H141" s="913"/>
      <c r="I141" s="929"/>
      <c r="J141" s="887" t="s">
        <v>1106</v>
      </c>
      <c r="K141" s="399" t="str">
        <f t="shared" si="2"/>
        <v>E9577</v>
      </c>
      <c r="L141" s="399"/>
      <c r="M141" s="887" t="s">
        <v>775</v>
      </c>
      <c r="N141" t="s">
        <v>310</v>
      </c>
    </row>
    <row r="142" spans="1:14" customFormat="1" ht="15.75" customHeight="1" thickBot="1">
      <c r="A142" s="924"/>
      <c r="B142" s="924"/>
      <c r="C142" s="924"/>
      <c r="D142" s="924"/>
      <c r="E142" s="924"/>
      <c r="F142" s="924"/>
      <c r="G142" s="930" t="s">
        <v>1075</v>
      </c>
      <c r="H142" s="924"/>
      <c r="I142" s="891"/>
      <c r="J142" s="887" t="s">
        <v>1106</v>
      </c>
      <c r="K142" s="399" t="str">
        <f t="shared" si="2"/>
        <v/>
      </c>
      <c r="L142" s="399"/>
      <c r="M142" s="887" t="s">
        <v>775</v>
      </c>
      <c r="N142" t="s">
        <v>310</v>
      </c>
    </row>
    <row r="143" spans="1:14" customFormat="1" ht="15.75" customHeight="1" thickBot="1">
      <c r="A143" s="931" t="s">
        <v>1076</v>
      </c>
      <c r="B143" s="924"/>
      <c r="C143" s="923" t="s">
        <v>51</v>
      </c>
      <c r="D143" s="923" t="s">
        <v>55</v>
      </c>
      <c r="E143" s="924"/>
      <c r="F143" s="923" t="s">
        <v>1071</v>
      </c>
      <c r="G143" s="921" t="s">
        <v>1077</v>
      </c>
      <c r="H143" s="921"/>
      <c r="I143" s="921"/>
      <c r="J143" s="887" t="s">
        <v>1106</v>
      </c>
      <c r="K143" s="399" t="str">
        <f t="shared" si="2"/>
        <v/>
      </c>
      <c r="L143" s="399"/>
      <c r="M143" s="887" t="s">
        <v>775</v>
      </c>
      <c r="N143" t="s">
        <v>310</v>
      </c>
    </row>
    <row r="144" spans="1:14" customFormat="1">
      <c r="A144" s="925" t="s">
        <v>547</v>
      </c>
      <c r="B144" s="926" t="s">
        <v>507</v>
      </c>
      <c r="C144" s="927">
        <v>1</v>
      </c>
      <c r="D144" s="925" t="s">
        <v>23</v>
      </c>
      <c r="E144" s="913"/>
      <c r="F144" s="929"/>
      <c r="G144" s="913"/>
      <c r="H144" s="913"/>
      <c r="I144" s="929"/>
      <c r="J144" s="887" t="s">
        <v>1106</v>
      </c>
      <c r="K144" s="399" t="str">
        <f t="shared" si="2"/>
        <v/>
      </c>
      <c r="L144" s="399"/>
      <c r="M144" s="887" t="s">
        <v>775</v>
      </c>
      <c r="N144" t="s">
        <v>310</v>
      </c>
    </row>
    <row r="145" spans="1:14" customFormat="1" ht="15.75" customHeight="1">
      <c r="A145" s="893"/>
      <c r="B145" s="893"/>
      <c r="C145" s="932"/>
      <c r="D145" s="932"/>
      <c r="E145" s="932"/>
      <c r="F145" s="932"/>
      <c r="G145" s="933" t="s">
        <v>1078</v>
      </c>
      <c r="H145" s="893"/>
      <c r="I145" s="888"/>
      <c r="J145" t="s">
        <v>1106</v>
      </c>
      <c r="K145" s="399" t="str">
        <f t="shared" si="2"/>
        <v/>
      </c>
      <c r="L145" s="399"/>
      <c r="M145" s="887" t="s">
        <v>775</v>
      </c>
      <c r="N145" t="s">
        <v>310</v>
      </c>
    </row>
    <row r="146" spans="1:14" customFormat="1" ht="15.75" customHeight="1" thickBot="1">
      <c r="A146" s="924"/>
      <c r="B146" s="924"/>
      <c r="C146" s="921"/>
      <c r="D146" s="921"/>
      <c r="E146" s="921"/>
      <c r="F146" s="921"/>
      <c r="G146" s="930" t="s">
        <v>1079</v>
      </c>
      <c r="H146" s="924"/>
      <c r="I146" s="889"/>
      <c r="J146" s="887" t="s">
        <v>1106</v>
      </c>
      <c r="K146" s="399" t="str">
        <f t="shared" si="2"/>
        <v/>
      </c>
      <c r="L146" s="399"/>
      <c r="M146" s="887" t="s">
        <v>775</v>
      </c>
      <c r="N146" t="s">
        <v>310</v>
      </c>
    </row>
    <row r="147" spans="1:14" customFormat="1" ht="15.75" customHeight="1">
      <c r="A147" s="893"/>
      <c r="B147" s="893"/>
      <c r="C147" s="932"/>
      <c r="D147" s="932"/>
      <c r="E147" s="932"/>
      <c r="F147" s="932"/>
      <c r="G147" s="933" t="s">
        <v>1080</v>
      </c>
      <c r="H147" s="893"/>
      <c r="I147" s="890"/>
      <c r="J147" t="s">
        <v>1106</v>
      </c>
      <c r="K147" s="399" t="str">
        <f t="shared" si="2"/>
        <v/>
      </c>
      <c r="L147" s="399"/>
      <c r="M147" s="887" t="s">
        <v>775</v>
      </c>
      <c r="N147" t="s">
        <v>310</v>
      </c>
    </row>
    <row r="148" spans="1:14" customFormat="1" ht="15.75" customHeight="1">
      <c r="A148" s="893"/>
      <c r="B148" s="893"/>
      <c r="C148" s="893"/>
      <c r="D148" s="893"/>
      <c r="E148" s="893"/>
      <c r="F148" s="893"/>
      <c r="G148" s="933" t="s">
        <v>1081</v>
      </c>
      <c r="H148" s="893"/>
      <c r="I148" s="934"/>
      <c r="J148" t="s">
        <v>1106</v>
      </c>
      <c r="K148" s="399" t="str">
        <f t="shared" si="2"/>
        <v/>
      </c>
      <c r="L148" s="399"/>
      <c r="M148" s="887" t="s">
        <v>775</v>
      </c>
      <c r="N148" t="s">
        <v>310</v>
      </c>
    </row>
    <row r="149" spans="1:14" customFormat="1" ht="15.75" customHeight="1" thickBot="1">
      <c r="A149" s="924"/>
      <c r="B149" s="924"/>
      <c r="C149" s="924"/>
      <c r="D149" s="924"/>
      <c r="E149" s="924"/>
      <c r="F149" s="924"/>
      <c r="G149" s="930" t="s">
        <v>1082</v>
      </c>
      <c r="H149" s="924"/>
      <c r="I149" s="889"/>
      <c r="J149" s="887" t="s">
        <v>1106</v>
      </c>
      <c r="K149" s="399" t="str">
        <f t="shared" si="2"/>
        <v/>
      </c>
      <c r="L149" s="399"/>
      <c r="M149" s="887" t="s">
        <v>775</v>
      </c>
      <c r="N149" t="s">
        <v>310</v>
      </c>
    </row>
    <row r="150" spans="1:14" customFormat="1" ht="15.75" customHeight="1" thickBot="1">
      <c r="A150" s="931" t="s">
        <v>813</v>
      </c>
      <c r="B150" s="924"/>
      <c r="C150" s="923" t="s">
        <v>51</v>
      </c>
      <c r="D150" s="923" t="s">
        <v>55</v>
      </c>
      <c r="E150" s="924"/>
      <c r="F150" s="923" t="s">
        <v>1083</v>
      </c>
      <c r="G150" s="921" t="s">
        <v>1084</v>
      </c>
      <c r="H150" s="921"/>
      <c r="I150" s="921"/>
      <c r="J150" s="887" t="s">
        <v>1106</v>
      </c>
      <c r="K150" s="399" t="str">
        <f t="shared" si="2"/>
        <v/>
      </c>
      <c r="L150" s="399"/>
      <c r="M150" s="887" t="s">
        <v>775</v>
      </c>
      <c r="N150" t="s">
        <v>310</v>
      </c>
    </row>
    <row r="151" spans="1:14" customFormat="1">
      <c r="A151" s="925" t="s">
        <v>287</v>
      </c>
      <c r="B151" s="926" t="s">
        <v>643</v>
      </c>
      <c r="C151" s="927">
        <v>0.41260000000000002</v>
      </c>
      <c r="D151" s="925" t="s">
        <v>7</v>
      </c>
      <c r="E151" s="913"/>
      <c r="F151" s="929"/>
      <c r="G151" s="913"/>
      <c r="H151" s="913"/>
      <c r="I151" s="929"/>
      <c r="J151" s="887" t="s">
        <v>1106</v>
      </c>
      <c r="K151" s="399" t="str">
        <f t="shared" si="2"/>
        <v/>
      </c>
      <c r="L151" s="399"/>
      <c r="M151" s="887" t="s">
        <v>775</v>
      </c>
      <c r="N151" t="s">
        <v>310</v>
      </c>
    </row>
    <row r="152" spans="1:14" customFormat="1" ht="15.75" customHeight="1" thickBot="1">
      <c r="A152" s="924"/>
      <c r="B152" s="924"/>
      <c r="C152" s="921"/>
      <c r="D152" s="921"/>
      <c r="E152" s="921"/>
      <c r="F152" s="921"/>
      <c r="G152" s="930" t="s">
        <v>1085</v>
      </c>
      <c r="H152" s="924"/>
      <c r="I152" s="891"/>
      <c r="J152" s="887" t="s">
        <v>1106</v>
      </c>
      <c r="K152" s="399" t="str">
        <f t="shared" si="2"/>
        <v/>
      </c>
      <c r="L152" s="399"/>
      <c r="M152" s="887" t="s">
        <v>775</v>
      </c>
      <c r="N152" t="s">
        <v>310</v>
      </c>
    </row>
    <row r="153" spans="1:14" customFormat="1" ht="15.75" customHeight="1" thickBot="1">
      <c r="A153" s="931" t="s">
        <v>56</v>
      </c>
      <c r="B153" s="924"/>
      <c r="C153" s="923" t="s">
        <v>51</v>
      </c>
      <c r="D153" s="923" t="s">
        <v>55</v>
      </c>
      <c r="E153" s="924"/>
      <c r="F153" s="923" t="s">
        <v>1084</v>
      </c>
      <c r="G153" s="921" t="s">
        <v>1084</v>
      </c>
      <c r="H153" s="921"/>
      <c r="I153" s="921"/>
      <c r="J153" s="887" t="s">
        <v>1106</v>
      </c>
      <c r="K153" s="399" t="str">
        <f t="shared" si="2"/>
        <v/>
      </c>
      <c r="L153" s="399"/>
      <c r="M153" s="887" t="s">
        <v>775</v>
      </c>
      <c r="N153" t="s">
        <v>310</v>
      </c>
    </row>
    <row r="154" spans="1:14" ht="28.5">
      <c r="A154" s="925" t="s">
        <v>777</v>
      </c>
      <c r="B154" s="926" t="s">
        <v>297</v>
      </c>
      <c r="C154" s="927">
        <v>0.77019000000000004</v>
      </c>
      <c r="D154" s="925" t="s">
        <v>7</v>
      </c>
      <c r="F154" s="929"/>
      <c r="I154" s="929"/>
      <c r="J154" s="887" t="s">
        <v>1106</v>
      </c>
      <c r="K154" s="399" t="str">
        <f t="shared" si="2"/>
        <v/>
      </c>
      <c r="L154" s="399"/>
      <c r="M154" s="887" t="s">
        <v>775</v>
      </c>
      <c r="N154" t="s">
        <v>310</v>
      </c>
    </row>
    <row r="155" spans="1:14" customFormat="1" ht="15.75" customHeight="1" thickBot="1">
      <c r="A155" s="924"/>
      <c r="B155" s="924"/>
      <c r="C155" s="921"/>
      <c r="D155" s="921"/>
      <c r="E155" s="921"/>
      <c r="F155" s="921"/>
      <c r="G155" s="930" t="s">
        <v>1086</v>
      </c>
      <c r="H155" s="924"/>
      <c r="I155" s="891"/>
      <c r="J155" s="887" t="s">
        <v>1106</v>
      </c>
      <c r="K155" s="399" t="str">
        <f t="shared" si="2"/>
        <v/>
      </c>
      <c r="L155" s="399"/>
      <c r="M155" s="887" t="s">
        <v>775</v>
      </c>
      <c r="N155" t="s">
        <v>310</v>
      </c>
    </row>
    <row r="156" spans="1:14" customFormat="1" ht="15.75" customHeight="1" thickBot="1">
      <c r="A156" s="924"/>
      <c r="B156" s="924"/>
      <c r="C156" s="924"/>
      <c r="D156" s="924"/>
      <c r="E156" s="924"/>
      <c r="F156" s="924"/>
      <c r="G156" s="930" t="s">
        <v>533</v>
      </c>
      <c r="H156" s="924"/>
      <c r="I156" s="889"/>
      <c r="J156" s="887" t="s">
        <v>1106</v>
      </c>
      <c r="K156" s="399" t="str">
        <f t="shared" si="2"/>
        <v/>
      </c>
      <c r="L156" s="399"/>
      <c r="M156" s="887" t="s">
        <v>775</v>
      </c>
      <c r="N156" t="s">
        <v>310</v>
      </c>
    </row>
    <row r="157" spans="1:14" customFormat="1" ht="15.75" customHeight="1" thickBot="1">
      <c r="A157" s="931" t="s">
        <v>1087</v>
      </c>
      <c r="B157" s="924"/>
      <c r="C157" s="923" t="s">
        <v>58</v>
      </c>
      <c r="D157" s="923" t="s">
        <v>51</v>
      </c>
      <c r="E157" s="923" t="s">
        <v>55</v>
      </c>
      <c r="F157" s="924"/>
      <c r="G157" s="923" t="s">
        <v>1084</v>
      </c>
      <c r="H157" s="921" t="s">
        <v>1084</v>
      </c>
      <c r="I157" s="921"/>
      <c r="J157" s="887" t="s">
        <v>1106</v>
      </c>
      <c r="K157" s="399" t="str">
        <f t="shared" si="2"/>
        <v/>
      </c>
      <c r="L157" s="399"/>
      <c r="M157" s="887" t="s">
        <v>775</v>
      </c>
      <c r="N157" t="s">
        <v>310</v>
      </c>
    </row>
    <row r="158" spans="1:14" ht="28.5">
      <c r="A158" s="925" t="s">
        <v>777</v>
      </c>
      <c r="B158" s="926" t="s">
        <v>1092</v>
      </c>
      <c r="C158" s="925" t="s">
        <v>793</v>
      </c>
      <c r="D158" s="927">
        <v>1.44411</v>
      </c>
      <c r="E158" s="925" t="s">
        <v>9</v>
      </c>
      <c r="G158" s="929"/>
      <c r="I158" s="929"/>
      <c r="J158" s="887" t="s">
        <v>1106</v>
      </c>
      <c r="K158" s="399" t="str">
        <f t="shared" si="2"/>
        <v/>
      </c>
      <c r="L158" s="399"/>
      <c r="M158" s="887" t="s">
        <v>775</v>
      </c>
      <c r="N158" t="s">
        <v>310</v>
      </c>
    </row>
    <row r="159" spans="1:14" customFormat="1">
      <c r="A159" s="925" t="s">
        <v>287</v>
      </c>
      <c r="B159" s="926" t="s">
        <v>292</v>
      </c>
      <c r="C159" s="925" t="s">
        <v>792</v>
      </c>
      <c r="D159" s="927">
        <v>0.61890000000000001</v>
      </c>
      <c r="E159" s="925" t="s">
        <v>9</v>
      </c>
      <c r="F159" s="913"/>
      <c r="G159" s="929"/>
      <c r="H159" s="913"/>
      <c r="I159" s="929"/>
      <c r="J159" s="887" t="s">
        <v>1106</v>
      </c>
      <c r="K159" s="399" t="str">
        <f t="shared" si="2"/>
        <v/>
      </c>
      <c r="L159" s="399"/>
      <c r="M159" s="887" t="s">
        <v>775</v>
      </c>
      <c r="N159" t="s">
        <v>310</v>
      </c>
    </row>
    <row r="160" spans="1:14" customFormat="1" ht="15.75" customHeight="1" thickBot="1">
      <c r="A160" s="924"/>
      <c r="B160" s="924"/>
      <c r="C160" s="921"/>
      <c r="D160" s="921"/>
      <c r="E160" s="921"/>
      <c r="F160" s="921"/>
      <c r="G160" s="930" t="s">
        <v>1088</v>
      </c>
      <c r="H160" s="924"/>
      <c r="I160" s="889"/>
      <c r="J160" s="887" t="s">
        <v>1106</v>
      </c>
      <c r="K160" s="399" t="str">
        <f t="shared" si="2"/>
        <v/>
      </c>
      <c r="L160" s="399"/>
      <c r="M160" s="887" t="s">
        <v>775</v>
      </c>
      <c r="N160" t="s">
        <v>310</v>
      </c>
    </row>
    <row r="161" spans="1:14" customFormat="1" ht="15.75" customHeight="1" thickBot="1">
      <c r="A161" s="921" t="s">
        <v>60</v>
      </c>
      <c r="B161" s="921"/>
      <c r="C161" s="921" t="s">
        <v>51</v>
      </c>
      <c r="D161" s="921" t="s">
        <v>55</v>
      </c>
      <c r="E161" s="921" t="s">
        <v>61</v>
      </c>
      <c r="F161" s="921"/>
      <c r="G161" s="921"/>
      <c r="H161" s="913"/>
      <c r="I161" s="921" t="s">
        <v>1084</v>
      </c>
      <c r="J161" s="887" t="s">
        <v>1106</v>
      </c>
      <c r="K161" s="399" t="str">
        <f t="shared" si="2"/>
        <v/>
      </c>
      <c r="L161" s="399"/>
      <c r="M161" s="887" t="s">
        <v>775</v>
      </c>
      <c r="N161" t="s">
        <v>310</v>
      </c>
    </row>
    <row r="162" spans="1:14" customFormat="1" ht="15.75" customHeight="1" thickBot="1">
      <c r="A162" s="921"/>
      <c r="B162" s="921"/>
      <c r="C162" s="921"/>
      <c r="D162" s="921"/>
      <c r="E162" s="923" t="s">
        <v>62</v>
      </c>
      <c r="F162" s="923" t="s">
        <v>63</v>
      </c>
      <c r="G162" s="923" t="s">
        <v>64</v>
      </c>
      <c r="H162" s="924"/>
      <c r="I162" s="921"/>
      <c r="J162" s="887" t="s">
        <v>1106</v>
      </c>
      <c r="K162" s="399" t="str">
        <f t="shared" si="2"/>
        <v/>
      </c>
      <c r="L162" s="399"/>
      <c r="M162" s="887" t="s">
        <v>775</v>
      </c>
      <c r="N162" t="s">
        <v>310</v>
      </c>
    </row>
    <row r="163" spans="1:14" ht="28.5">
      <c r="A163" s="925" t="s">
        <v>777</v>
      </c>
      <c r="B163" s="926" t="s">
        <v>1092</v>
      </c>
      <c r="C163" s="927">
        <v>1.44411</v>
      </c>
      <c r="D163" s="925" t="s">
        <v>65</v>
      </c>
      <c r="E163" s="925" t="s">
        <v>798</v>
      </c>
      <c r="F163" s="925" t="s">
        <v>799</v>
      </c>
      <c r="G163" s="925" t="s">
        <v>800</v>
      </c>
      <c r="J163" s="887" t="s">
        <v>1106</v>
      </c>
      <c r="K163" s="399" t="str">
        <f t="shared" si="2"/>
        <v/>
      </c>
      <c r="L163" s="399"/>
      <c r="M163" s="887" t="s">
        <v>775</v>
      </c>
      <c r="N163" t="s">
        <v>310</v>
      </c>
    </row>
    <row r="164" spans="1:14" customFormat="1">
      <c r="A164" s="925" t="s">
        <v>287</v>
      </c>
      <c r="B164" s="926" t="s">
        <v>292</v>
      </c>
      <c r="C164" s="927">
        <v>0.61890000000000001</v>
      </c>
      <c r="D164" s="925" t="s">
        <v>65</v>
      </c>
      <c r="E164" s="925" t="s">
        <v>798</v>
      </c>
      <c r="F164" s="925" t="s">
        <v>799</v>
      </c>
      <c r="G164" s="925" t="s">
        <v>800</v>
      </c>
      <c r="H164" s="913"/>
      <c r="I164" s="913"/>
      <c r="J164" s="887" t="s">
        <v>1106</v>
      </c>
      <c r="K164" s="399" t="str">
        <f t="shared" si="2"/>
        <v/>
      </c>
      <c r="L164" s="399"/>
      <c r="M164" s="887" t="s">
        <v>775</v>
      </c>
      <c r="N164" t="s">
        <v>310</v>
      </c>
    </row>
    <row r="165" spans="1:14" customFormat="1" ht="25.15" customHeight="1">
      <c r="A165" s="893"/>
      <c r="B165" s="893"/>
      <c r="C165" s="932"/>
      <c r="D165" s="932"/>
      <c r="E165" s="932"/>
      <c r="F165" s="932"/>
      <c r="G165" s="933" t="s">
        <v>1089</v>
      </c>
      <c r="H165" s="893"/>
      <c r="I165" s="893"/>
      <c r="J165" t="s">
        <v>1106</v>
      </c>
      <c r="K165" s="399" t="str">
        <f t="shared" si="2"/>
        <v/>
      </c>
      <c r="L165" s="399"/>
      <c r="M165" s="887" t="s">
        <v>775</v>
      </c>
      <c r="N165" t="s">
        <v>310</v>
      </c>
    </row>
    <row r="166" spans="1:14" customFormat="1" ht="15.75" customHeight="1" thickBot="1">
      <c r="A166" s="935"/>
      <c r="B166" s="935"/>
      <c r="C166" s="935"/>
      <c r="D166" s="935"/>
      <c r="E166" s="936" t="s">
        <v>1090</v>
      </c>
      <c r="F166" s="936"/>
      <c r="G166" s="936"/>
      <c r="H166" s="935"/>
      <c r="I166" s="937"/>
      <c r="J166" s="887" t="s">
        <v>1106</v>
      </c>
      <c r="K166" s="399" t="str">
        <f t="shared" si="2"/>
        <v/>
      </c>
      <c r="L166" s="399"/>
      <c r="M166" s="887" t="s">
        <v>775</v>
      </c>
      <c r="N166" t="s">
        <v>310</v>
      </c>
    </row>
    <row r="167" spans="1:14" customFormat="1" ht="23.25" customHeight="1" thickTop="1" thickBot="1">
      <c r="A167" s="909" t="s">
        <v>307</v>
      </c>
      <c r="B167" s="910"/>
      <c r="C167" s="910"/>
      <c r="D167" s="910"/>
      <c r="E167" s="910"/>
      <c r="F167" s="910"/>
      <c r="G167" s="910"/>
      <c r="H167" s="910"/>
      <c r="I167" s="911" t="s">
        <v>308</v>
      </c>
      <c r="J167" t="s">
        <v>1106</v>
      </c>
      <c r="K167" s="399" t="str">
        <f t="shared" si="2"/>
        <v/>
      </c>
      <c r="L167" s="399"/>
      <c r="M167" s="887" t="s">
        <v>778</v>
      </c>
      <c r="N167" t="s">
        <v>67</v>
      </c>
    </row>
    <row r="168" spans="1:14" customFormat="1" ht="18.75" customHeight="1" thickTop="1">
      <c r="A168" s="912" t="s">
        <v>48</v>
      </c>
      <c r="B168" s="913"/>
      <c r="C168" s="913"/>
      <c r="D168" s="912" t="s">
        <v>341</v>
      </c>
      <c r="E168" s="913"/>
      <c r="F168" s="913"/>
      <c r="G168" s="938" t="s">
        <v>1091</v>
      </c>
      <c r="H168" s="939">
        <v>4.5399999999999998E-3</v>
      </c>
      <c r="I168" s="913"/>
      <c r="J168" s="887" t="s">
        <v>1106</v>
      </c>
      <c r="K168" s="399" t="str">
        <f t="shared" si="2"/>
        <v/>
      </c>
      <c r="L168" s="399"/>
      <c r="M168" s="887" t="s">
        <v>778</v>
      </c>
      <c r="N168" t="s">
        <v>67</v>
      </c>
    </row>
    <row r="169" spans="1:14" customFormat="1" ht="15.75" customHeight="1">
      <c r="A169" s="914" t="s">
        <v>49</v>
      </c>
      <c r="B169" s="913"/>
      <c r="C169" s="913"/>
      <c r="D169" s="914" t="s">
        <v>1066</v>
      </c>
      <c r="E169" s="913"/>
      <c r="F169" s="913"/>
      <c r="G169" s="915" t="s">
        <v>1067</v>
      </c>
      <c r="H169" s="916">
        <v>1038.46</v>
      </c>
      <c r="I169" s="914" t="s">
        <v>6</v>
      </c>
      <c r="J169" s="887" t="s">
        <v>1106</v>
      </c>
      <c r="K169" s="399" t="str">
        <f t="shared" si="2"/>
        <v/>
      </c>
      <c r="L169" s="399"/>
      <c r="M169" s="887" t="s">
        <v>778</v>
      </c>
      <c r="N169" t="s">
        <v>67</v>
      </c>
    </row>
    <row r="170" spans="1:14" ht="30" customHeight="1" thickBot="1">
      <c r="A170" s="917" t="s">
        <v>778</v>
      </c>
      <c r="B170" s="919" t="s">
        <v>67</v>
      </c>
      <c r="C170" s="919"/>
      <c r="D170" s="919"/>
      <c r="E170" s="919"/>
      <c r="F170" s="919"/>
      <c r="G170" s="919"/>
      <c r="H170" s="920" t="s">
        <v>1068</v>
      </c>
      <c r="I170" s="920"/>
      <c r="J170" s="887" t="s">
        <v>1106</v>
      </c>
      <c r="K170" s="399" t="str">
        <f t="shared" si="2"/>
        <v/>
      </c>
      <c r="L170" s="399"/>
      <c r="M170" s="887" t="s">
        <v>778</v>
      </c>
      <c r="N170" t="s">
        <v>67</v>
      </c>
    </row>
    <row r="171" spans="1:14" customFormat="1" ht="15.75" customHeight="1" thickBot="1">
      <c r="A171" s="921" t="s">
        <v>1069</v>
      </c>
      <c r="B171" s="921"/>
      <c r="C171" s="921" t="s">
        <v>51</v>
      </c>
      <c r="D171" s="921" t="s">
        <v>1070</v>
      </c>
      <c r="E171" s="921"/>
      <c r="F171" s="921" t="s">
        <v>1071</v>
      </c>
      <c r="G171" s="921"/>
      <c r="H171" s="913"/>
      <c r="I171" s="922" t="s">
        <v>52</v>
      </c>
      <c r="J171" s="887" t="s">
        <v>1106</v>
      </c>
      <c r="K171" s="399" t="str">
        <f t="shared" si="2"/>
        <v/>
      </c>
      <c r="L171" s="399"/>
      <c r="M171" s="887" t="s">
        <v>778</v>
      </c>
      <c r="N171" t="s">
        <v>67</v>
      </c>
    </row>
    <row r="172" spans="1:14" customFormat="1" ht="15.75" customHeight="1" thickBot="1">
      <c r="A172" s="921"/>
      <c r="B172" s="921"/>
      <c r="C172" s="921"/>
      <c r="D172" s="923" t="s">
        <v>1072</v>
      </c>
      <c r="E172" s="923" t="s">
        <v>1073</v>
      </c>
      <c r="F172" s="923" t="s">
        <v>695</v>
      </c>
      <c r="G172" s="923" t="s">
        <v>696</v>
      </c>
      <c r="H172" s="924"/>
      <c r="I172" s="923" t="s">
        <v>1074</v>
      </c>
      <c r="J172" s="887" t="s">
        <v>1106</v>
      </c>
      <c r="K172" s="399" t="str">
        <f t="shared" si="2"/>
        <v/>
      </c>
      <c r="L172" s="399"/>
      <c r="M172" s="887" t="s">
        <v>778</v>
      </c>
      <c r="N172" t="s">
        <v>67</v>
      </c>
    </row>
    <row r="173" spans="1:14" customFormat="1" ht="28.5">
      <c r="A173" s="925" t="s">
        <v>609</v>
      </c>
      <c r="B173" s="926" t="s">
        <v>610</v>
      </c>
      <c r="C173" s="927">
        <v>1</v>
      </c>
      <c r="D173" s="928">
        <v>1</v>
      </c>
      <c r="E173" s="928">
        <v>0</v>
      </c>
      <c r="F173" s="929"/>
      <c r="G173" s="929"/>
      <c r="H173" s="913"/>
      <c r="I173" s="929"/>
      <c r="J173" s="887" t="s">
        <v>1106</v>
      </c>
      <c r="K173" s="399" t="str">
        <f t="shared" si="2"/>
        <v>E9509</v>
      </c>
      <c r="L173" s="399">
        <v>1</v>
      </c>
      <c r="M173" s="887" t="s">
        <v>778</v>
      </c>
      <c r="N173" t="s">
        <v>67</v>
      </c>
    </row>
    <row r="174" spans="1:14" customFormat="1">
      <c r="A174" s="925" t="s">
        <v>587</v>
      </c>
      <c r="B174" s="926" t="s">
        <v>588</v>
      </c>
      <c r="C174" s="927">
        <v>2</v>
      </c>
      <c r="D174" s="928">
        <v>1</v>
      </c>
      <c r="E174" s="928">
        <v>0</v>
      </c>
      <c r="F174" s="929"/>
      <c r="G174" s="929"/>
      <c r="H174" s="913"/>
      <c r="I174" s="929"/>
      <c r="J174" s="887" t="s">
        <v>1106</v>
      </c>
      <c r="K174" s="399" t="str">
        <f t="shared" si="2"/>
        <v>E9558</v>
      </c>
      <c r="L174" s="399">
        <v>2</v>
      </c>
      <c r="M174" s="887" t="s">
        <v>778</v>
      </c>
      <c r="N174" t="s">
        <v>67</v>
      </c>
    </row>
    <row r="175" spans="1:14" customFormat="1" ht="15.75" customHeight="1" thickBot="1">
      <c r="A175" s="924"/>
      <c r="B175" s="924"/>
      <c r="C175" s="924"/>
      <c r="D175" s="924"/>
      <c r="E175" s="924"/>
      <c r="F175" s="924"/>
      <c r="G175" s="930" t="s">
        <v>1075</v>
      </c>
      <c r="H175" s="924"/>
      <c r="I175" s="891"/>
      <c r="J175" s="887" t="s">
        <v>1106</v>
      </c>
      <c r="K175" s="399" t="str">
        <f t="shared" si="2"/>
        <v/>
      </c>
      <c r="L175" s="399"/>
      <c r="M175" s="887" t="s">
        <v>778</v>
      </c>
      <c r="N175" t="s">
        <v>67</v>
      </c>
    </row>
    <row r="176" spans="1:14" customFormat="1" ht="15.75" customHeight="1" thickBot="1">
      <c r="A176" s="931" t="s">
        <v>1076</v>
      </c>
      <c r="B176" s="924"/>
      <c r="C176" s="923" t="s">
        <v>51</v>
      </c>
      <c r="D176" s="923" t="s">
        <v>55</v>
      </c>
      <c r="E176" s="924"/>
      <c r="F176" s="923" t="s">
        <v>1071</v>
      </c>
      <c r="G176" s="921" t="s">
        <v>1077</v>
      </c>
      <c r="H176" s="921"/>
      <c r="I176" s="921"/>
      <c r="J176" s="887" t="s">
        <v>1106</v>
      </c>
      <c r="K176" s="399" t="str">
        <f t="shared" si="2"/>
        <v/>
      </c>
      <c r="L176" s="399"/>
      <c r="M176" s="887" t="s">
        <v>778</v>
      </c>
      <c r="N176" t="s">
        <v>67</v>
      </c>
    </row>
    <row r="177" spans="1:14" customFormat="1">
      <c r="A177" s="925" t="s">
        <v>547</v>
      </c>
      <c r="B177" s="926" t="s">
        <v>507</v>
      </c>
      <c r="C177" s="927">
        <v>2</v>
      </c>
      <c r="D177" s="925" t="s">
        <v>23</v>
      </c>
      <c r="E177" s="913"/>
      <c r="F177" s="929"/>
      <c r="G177" s="913"/>
      <c r="H177" s="913"/>
      <c r="I177" s="929"/>
      <c r="J177" s="887" t="s">
        <v>1106</v>
      </c>
      <c r="K177" s="399" t="str">
        <f t="shared" si="2"/>
        <v/>
      </c>
      <c r="L177" s="399"/>
      <c r="M177" s="887" t="s">
        <v>778</v>
      </c>
      <c r="N177" t="s">
        <v>67</v>
      </c>
    </row>
    <row r="178" spans="1:14" customFormat="1" ht="15.75" customHeight="1">
      <c r="A178" s="893"/>
      <c r="B178" s="893"/>
      <c r="C178" s="932"/>
      <c r="D178" s="932"/>
      <c r="E178" s="932"/>
      <c r="F178" s="932"/>
      <c r="G178" s="933" t="s">
        <v>1078</v>
      </c>
      <c r="H178" s="893"/>
      <c r="I178" s="888"/>
      <c r="J178" t="s">
        <v>1106</v>
      </c>
      <c r="K178" s="399" t="str">
        <f t="shared" si="2"/>
        <v/>
      </c>
      <c r="L178" s="399"/>
      <c r="M178" s="887" t="s">
        <v>778</v>
      </c>
      <c r="N178" t="s">
        <v>67</v>
      </c>
    </row>
    <row r="179" spans="1:14" customFormat="1" ht="15.75" customHeight="1" thickBot="1">
      <c r="A179" s="924"/>
      <c r="B179" s="924"/>
      <c r="C179" s="921"/>
      <c r="D179" s="921"/>
      <c r="E179" s="921"/>
      <c r="F179" s="921"/>
      <c r="G179" s="930" t="s">
        <v>1079</v>
      </c>
      <c r="H179" s="924"/>
      <c r="I179" s="889"/>
      <c r="J179" s="887" t="s">
        <v>1106</v>
      </c>
      <c r="K179" s="399" t="str">
        <f t="shared" si="2"/>
        <v/>
      </c>
      <c r="L179" s="399"/>
      <c r="M179" s="887" t="s">
        <v>778</v>
      </c>
      <c r="N179" t="s">
        <v>67</v>
      </c>
    </row>
    <row r="180" spans="1:14" customFormat="1" ht="15.75" customHeight="1">
      <c r="A180" s="893"/>
      <c r="B180" s="893"/>
      <c r="C180" s="932"/>
      <c r="D180" s="932"/>
      <c r="E180" s="932"/>
      <c r="F180" s="932"/>
      <c r="G180" s="933" t="s">
        <v>1080</v>
      </c>
      <c r="H180" s="893"/>
      <c r="I180" s="890"/>
      <c r="J180" t="s">
        <v>1106</v>
      </c>
      <c r="K180" s="399" t="str">
        <f t="shared" si="2"/>
        <v/>
      </c>
      <c r="L180" s="399"/>
      <c r="M180" s="887" t="s">
        <v>778</v>
      </c>
      <c r="N180" t="s">
        <v>67</v>
      </c>
    </row>
    <row r="181" spans="1:14" customFormat="1" ht="15.75" customHeight="1">
      <c r="A181" s="893"/>
      <c r="B181" s="893"/>
      <c r="C181" s="893"/>
      <c r="D181" s="893"/>
      <c r="E181" s="893"/>
      <c r="F181" s="893"/>
      <c r="G181" s="933" t="s">
        <v>1081</v>
      </c>
      <c r="H181" s="893"/>
      <c r="I181" s="934"/>
      <c r="J181" t="s">
        <v>1106</v>
      </c>
      <c r="K181" s="399" t="str">
        <f t="shared" si="2"/>
        <v/>
      </c>
      <c r="L181" s="399"/>
      <c r="M181" s="887" t="s">
        <v>778</v>
      </c>
      <c r="N181" t="s">
        <v>67</v>
      </c>
    </row>
    <row r="182" spans="1:14" customFormat="1" ht="15.75" customHeight="1" thickBot="1">
      <c r="A182" s="924"/>
      <c r="B182" s="924"/>
      <c r="C182" s="924"/>
      <c r="D182" s="924"/>
      <c r="E182" s="924"/>
      <c r="F182" s="924"/>
      <c r="G182" s="930" t="s">
        <v>1082</v>
      </c>
      <c r="H182" s="924"/>
      <c r="I182" s="889"/>
      <c r="J182" s="887" t="s">
        <v>1106</v>
      </c>
      <c r="K182" s="399" t="str">
        <f t="shared" si="2"/>
        <v/>
      </c>
      <c r="L182" s="399"/>
      <c r="M182" s="887" t="s">
        <v>778</v>
      </c>
      <c r="N182" t="s">
        <v>67</v>
      </c>
    </row>
    <row r="183" spans="1:14" customFormat="1" ht="15.75" customHeight="1" thickBot="1">
      <c r="A183" s="931" t="s">
        <v>813</v>
      </c>
      <c r="B183" s="924"/>
      <c r="C183" s="923" t="s">
        <v>51</v>
      </c>
      <c r="D183" s="923" t="s">
        <v>55</v>
      </c>
      <c r="E183" s="924"/>
      <c r="F183" s="923" t="s">
        <v>1083</v>
      </c>
      <c r="G183" s="921" t="s">
        <v>1084</v>
      </c>
      <c r="H183" s="921"/>
      <c r="I183" s="921"/>
      <c r="J183" s="887" t="s">
        <v>1106</v>
      </c>
      <c r="K183" s="399" t="str">
        <f t="shared" si="2"/>
        <v/>
      </c>
      <c r="L183" s="399"/>
      <c r="M183" s="887" t="s">
        <v>778</v>
      </c>
      <c r="N183" t="s">
        <v>67</v>
      </c>
    </row>
    <row r="184" spans="1:14" customFormat="1">
      <c r="A184" s="925" t="s">
        <v>674</v>
      </c>
      <c r="B184" s="926" t="s">
        <v>675</v>
      </c>
      <c r="C184" s="927">
        <v>1.2999999999999999E-3</v>
      </c>
      <c r="D184" s="925" t="s">
        <v>9</v>
      </c>
      <c r="E184" s="913"/>
      <c r="F184" s="929"/>
      <c r="G184" s="913"/>
      <c r="H184" s="913"/>
      <c r="I184" s="929"/>
      <c r="J184" s="887" t="s">
        <v>1106</v>
      </c>
      <c r="K184" s="399" t="str">
        <f t="shared" si="2"/>
        <v/>
      </c>
      <c r="L184" s="399"/>
      <c r="M184" s="887" t="s">
        <v>778</v>
      </c>
      <c r="N184" t="s">
        <v>67</v>
      </c>
    </row>
    <row r="185" spans="1:14" customFormat="1" ht="25.15" customHeight="1" thickBot="1">
      <c r="A185" s="924"/>
      <c r="B185" s="924"/>
      <c r="C185" s="921"/>
      <c r="D185" s="921"/>
      <c r="E185" s="921"/>
      <c r="F185" s="921"/>
      <c r="G185" s="930" t="s">
        <v>1085</v>
      </c>
      <c r="H185" s="924"/>
      <c r="I185" s="891"/>
      <c r="J185" s="887" t="s">
        <v>1106</v>
      </c>
      <c r="K185" s="399" t="str">
        <f t="shared" si="2"/>
        <v/>
      </c>
      <c r="L185" s="399"/>
      <c r="M185" s="887" t="s">
        <v>778</v>
      </c>
      <c r="N185" t="s">
        <v>67</v>
      </c>
    </row>
    <row r="186" spans="1:14" customFormat="1" ht="15.75" customHeight="1" thickBot="1">
      <c r="A186" s="931" t="s">
        <v>56</v>
      </c>
      <c r="B186" s="924"/>
      <c r="C186" s="923" t="s">
        <v>51</v>
      </c>
      <c r="D186" s="923" t="s">
        <v>55</v>
      </c>
      <c r="E186" s="924"/>
      <c r="F186" s="923" t="s">
        <v>1084</v>
      </c>
      <c r="G186" s="921" t="s">
        <v>1084</v>
      </c>
      <c r="H186" s="921"/>
      <c r="I186" s="921"/>
      <c r="J186" s="887" t="s">
        <v>1106</v>
      </c>
      <c r="K186" s="399" t="str">
        <f t="shared" si="2"/>
        <v/>
      </c>
      <c r="L186" s="399"/>
      <c r="M186" s="887" t="s">
        <v>778</v>
      </c>
      <c r="N186" t="s">
        <v>67</v>
      </c>
    </row>
    <row r="187" spans="1:14" customFormat="1" ht="25.15" customHeight="1" thickBot="1">
      <c r="A187" s="924"/>
      <c r="B187" s="924"/>
      <c r="C187" s="921"/>
      <c r="D187" s="921"/>
      <c r="E187" s="921"/>
      <c r="F187" s="921"/>
      <c r="G187" s="930" t="s">
        <v>1086</v>
      </c>
      <c r="H187" s="924"/>
      <c r="I187" s="891"/>
      <c r="J187" s="887" t="s">
        <v>1106</v>
      </c>
      <c r="K187" s="399" t="str">
        <f t="shared" si="2"/>
        <v/>
      </c>
      <c r="L187" s="399"/>
      <c r="M187" s="887" t="s">
        <v>778</v>
      </c>
      <c r="N187" t="s">
        <v>67</v>
      </c>
    </row>
    <row r="188" spans="1:14" customFormat="1" ht="15.75" customHeight="1" thickBot="1">
      <c r="A188" s="924"/>
      <c r="B188" s="924"/>
      <c r="C188" s="924"/>
      <c r="D188" s="924"/>
      <c r="E188" s="924"/>
      <c r="F188" s="924"/>
      <c r="G188" s="930" t="s">
        <v>533</v>
      </c>
      <c r="H188" s="924"/>
      <c r="I188" s="889"/>
      <c r="J188" s="887" t="s">
        <v>1106</v>
      </c>
      <c r="K188" s="399" t="str">
        <f t="shared" si="2"/>
        <v/>
      </c>
      <c r="L188" s="399"/>
      <c r="M188" s="887" t="s">
        <v>778</v>
      </c>
      <c r="N188" t="s">
        <v>67</v>
      </c>
    </row>
    <row r="189" spans="1:14" customFormat="1" ht="15.75" customHeight="1" thickBot="1">
      <c r="A189" s="931" t="s">
        <v>1087</v>
      </c>
      <c r="B189" s="924"/>
      <c r="C189" s="923" t="s">
        <v>58</v>
      </c>
      <c r="D189" s="923" t="s">
        <v>51</v>
      </c>
      <c r="E189" s="923" t="s">
        <v>55</v>
      </c>
      <c r="F189" s="924"/>
      <c r="G189" s="923" t="s">
        <v>1084</v>
      </c>
      <c r="H189" s="921" t="s">
        <v>1084</v>
      </c>
      <c r="I189" s="921"/>
      <c r="J189" s="887" t="s">
        <v>1106</v>
      </c>
      <c r="K189" s="399" t="str">
        <f t="shared" si="2"/>
        <v/>
      </c>
      <c r="L189" s="399"/>
      <c r="M189" s="887" t="s">
        <v>778</v>
      </c>
      <c r="N189" t="s">
        <v>67</v>
      </c>
    </row>
    <row r="190" spans="1:14" customFormat="1" ht="25.15" customHeight="1" thickBot="1">
      <c r="A190" s="924"/>
      <c r="B190" s="924"/>
      <c r="C190" s="921"/>
      <c r="D190" s="921"/>
      <c r="E190" s="921"/>
      <c r="F190" s="921"/>
      <c r="G190" s="930" t="s">
        <v>1088</v>
      </c>
      <c r="H190" s="924"/>
      <c r="I190" s="889"/>
      <c r="J190" s="887" t="s">
        <v>1106</v>
      </c>
      <c r="K190" s="399" t="str">
        <f t="shared" si="2"/>
        <v/>
      </c>
      <c r="L190" s="399"/>
      <c r="M190" s="887" t="s">
        <v>778</v>
      </c>
      <c r="N190" t="s">
        <v>67</v>
      </c>
    </row>
    <row r="191" spans="1:14" customFormat="1" ht="15.75" customHeight="1" thickBot="1">
      <c r="A191" s="921" t="s">
        <v>60</v>
      </c>
      <c r="B191" s="921"/>
      <c r="C191" s="921" t="s">
        <v>51</v>
      </c>
      <c r="D191" s="921" t="s">
        <v>55</v>
      </c>
      <c r="E191" s="921" t="s">
        <v>61</v>
      </c>
      <c r="F191" s="921"/>
      <c r="G191" s="921"/>
      <c r="H191" s="913"/>
      <c r="I191" s="921" t="s">
        <v>1084</v>
      </c>
      <c r="J191" s="887" t="s">
        <v>1106</v>
      </c>
      <c r="K191" s="399" t="str">
        <f t="shared" ref="K191:K254" si="3">IF(LEFT(A191,2)="E9",A191,"")</f>
        <v/>
      </c>
      <c r="L191" s="399"/>
      <c r="M191" s="887" t="s">
        <v>778</v>
      </c>
      <c r="N191" t="s">
        <v>67</v>
      </c>
    </row>
    <row r="192" spans="1:14" customFormat="1" ht="15.75" customHeight="1" thickBot="1">
      <c r="A192" s="921"/>
      <c r="B192" s="921"/>
      <c r="C192" s="921"/>
      <c r="D192" s="921"/>
      <c r="E192" s="923" t="s">
        <v>62</v>
      </c>
      <c r="F192" s="923" t="s">
        <v>63</v>
      </c>
      <c r="G192" s="923" t="s">
        <v>64</v>
      </c>
      <c r="H192" s="924"/>
      <c r="I192" s="921"/>
      <c r="J192" s="887" t="s">
        <v>1106</v>
      </c>
      <c r="K192" s="399" t="str">
        <f t="shared" si="3"/>
        <v/>
      </c>
      <c r="L192" s="399"/>
      <c r="M192" s="887" t="s">
        <v>778</v>
      </c>
      <c r="N192" t="s">
        <v>67</v>
      </c>
    </row>
    <row r="193" spans="1:14" customFormat="1" ht="25.15" customHeight="1">
      <c r="A193" s="893"/>
      <c r="B193" s="893"/>
      <c r="C193" s="932"/>
      <c r="D193" s="932"/>
      <c r="E193" s="932"/>
      <c r="F193" s="932"/>
      <c r="G193" s="933" t="s">
        <v>1089</v>
      </c>
      <c r="H193" s="893"/>
      <c r="I193" s="893"/>
      <c r="J193" t="s">
        <v>1106</v>
      </c>
      <c r="K193" s="399" t="str">
        <f t="shared" si="3"/>
        <v/>
      </c>
      <c r="L193" s="399"/>
      <c r="M193" s="887" t="s">
        <v>778</v>
      </c>
      <c r="N193" t="s">
        <v>67</v>
      </c>
    </row>
    <row r="194" spans="1:14" customFormat="1" ht="15.75" customHeight="1" thickBot="1">
      <c r="A194" s="935"/>
      <c r="B194" s="935"/>
      <c r="C194" s="935"/>
      <c r="D194" s="935"/>
      <c r="E194" s="936" t="s">
        <v>1090</v>
      </c>
      <c r="F194" s="936"/>
      <c r="G194" s="936"/>
      <c r="H194" s="935"/>
      <c r="I194" s="937"/>
      <c r="J194" s="887" t="s">
        <v>1106</v>
      </c>
      <c r="K194" s="399" t="str">
        <f t="shared" si="3"/>
        <v/>
      </c>
      <c r="L194" s="399"/>
      <c r="M194" s="887" t="s">
        <v>778</v>
      </c>
      <c r="N194" t="s">
        <v>67</v>
      </c>
    </row>
    <row r="195" spans="1:14" customFormat="1" ht="23.25" customHeight="1" thickTop="1" thickBot="1">
      <c r="A195" s="909" t="s">
        <v>307</v>
      </c>
      <c r="B195" s="910"/>
      <c r="C195" s="910"/>
      <c r="D195" s="910"/>
      <c r="E195" s="910"/>
      <c r="F195" s="910"/>
      <c r="G195" s="910"/>
      <c r="H195" s="910"/>
      <c r="I195" s="911" t="s">
        <v>308</v>
      </c>
      <c r="J195" t="s">
        <v>1106</v>
      </c>
      <c r="K195" s="399" t="str">
        <f t="shared" si="3"/>
        <v/>
      </c>
      <c r="L195" s="399"/>
      <c r="M195" s="887" t="s">
        <v>779</v>
      </c>
      <c r="N195" t="s">
        <v>68</v>
      </c>
    </row>
    <row r="196" spans="1:14" customFormat="1" ht="18.75" customHeight="1" thickTop="1">
      <c r="A196" s="912" t="s">
        <v>48</v>
      </c>
      <c r="B196" s="913"/>
      <c r="C196" s="913"/>
      <c r="D196" s="912" t="s">
        <v>341</v>
      </c>
      <c r="E196" s="913"/>
      <c r="F196" s="913"/>
      <c r="G196" s="938" t="s">
        <v>1091</v>
      </c>
      <c r="H196" s="939">
        <v>4.5399999999999998E-3</v>
      </c>
      <c r="I196" s="913"/>
      <c r="J196" s="887" t="s">
        <v>1106</v>
      </c>
      <c r="K196" s="399" t="str">
        <f t="shared" si="3"/>
        <v/>
      </c>
      <c r="L196" s="399"/>
      <c r="M196" s="887" t="s">
        <v>779</v>
      </c>
      <c r="N196" t="s">
        <v>68</v>
      </c>
    </row>
    <row r="197" spans="1:14" customFormat="1" ht="15.75" customHeight="1">
      <c r="A197" s="914" t="s">
        <v>49</v>
      </c>
      <c r="B197" s="913"/>
      <c r="C197" s="913"/>
      <c r="D197" s="914" t="s">
        <v>1066</v>
      </c>
      <c r="E197" s="913"/>
      <c r="F197" s="913"/>
      <c r="G197" s="915" t="s">
        <v>1067</v>
      </c>
      <c r="H197" s="916">
        <v>1500</v>
      </c>
      <c r="I197" s="914" t="s">
        <v>6</v>
      </c>
      <c r="J197" s="887" t="s">
        <v>1106</v>
      </c>
      <c r="K197" s="399" t="str">
        <f t="shared" si="3"/>
        <v/>
      </c>
      <c r="L197" s="399"/>
      <c r="M197" s="887" t="s">
        <v>779</v>
      </c>
      <c r="N197" t="s">
        <v>68</v>
      </c>
    </row>
    <row r="198" spans="1:14" ht="30" customHeight="1" thickBot="1">
      <c r="A198" s="917" t="s">
        <v>779</v>
      </c>
      <c r="B198" s="919" t="s">
        <v>68</v>
      </c>
      <c r="C198" s="919"/>
      <c r="D198" s="919"/>
      <c r="E198" s="919"/>
      <c r="F198" s="919"/>
      <c r="G198" s="919"/>
      <c r="H198" s="920" t="s">
        <v>1068</v>
      </c>
      <c r="I198" s="920"/>
      <c r="J198" s="887" t="s">
        <v>1106</v>
      </c>
      <c r="K198" s="399" t="str">
        <f t="shared" si="3"/>
        <v/>
      </c>
      <c r="L198" s="399"/>
      <c r="M198" s="887" t="s">
        <v>779</v>
      </c>
      <c r="N198" t="s">
        <v>68</v>
      </c>
    </row>
    <row r="199" spans="1:14" customFormat="1" ht="15.75" customHeight="1" thickBot="1">
      <c r="A199" s="921" t="s">
        <v>1069</v>
      </c>
      <c r="B199" s="921"/>
      <c r="C199" s="921" t="s">
        <v>51</v>
      </c>
      <c r="D199" s="921" t="s">
        <v>1070</v>
      </c>
      <c r="E199" s="921"/>
      <c r="F199" s="921" t="s">
        <v>1071</v>
      </c>
      <c r="G199" s="921"/>
      <c r="H199" s="913"/>
      <c r="I199" s="922" t="s">
        <v>52</v>
      </c>
      <c r="J199" s="887" t="s">
        <v>1106</v>
      </c>
      <c r="K199" s="399" t="str">
        <f t="shared" si="3"/>
        <v/>
      </c>
      <c r="L199" s="399"/>
      <c r="M199" s="887" t="s">
        <v>779</v>
      </c>
      <c r="N199" t="s">
        <v>68</v>
      </c>
    </row>
    <row r="200" spans="1:14" customFormat="1" ht="15.75" customHeight="1" thickBot="1">
      <c r="A200" s="921"/>
      <c r="B200" s="921"/>
      <c r="C200" s="921"/>
      <c r="D200" s="923" t="s">
        <v>1072</v>
      </c>
      <c r="E200" s="923" t="s">
        <v>1073</v>
      </c>
      <c r="F200" s="923" t="s">
        <v>695</v>
      </c>
      <c r="G200" s="923" t="s">
        <v>696</v>
      </c>
      <c r="H200" s="924"/>
      <c r="I200" s="923" t="s">
        <v>1074</v>
      </c>
      <c r="J200" s="887" t="s">
        <v>1106</v>
      </c>
      <c r="K200" s="399" t="str">
        <f t="shared" si="3"/>
        <v/>
      </c>
      <c r="L200" s="399"/>
      <c r="M200" s="887" t="s">
        <v>779</v>
      </c>
      <c r="N200" t="s">
        <v>68</v>
      </c>
    </row>
    <row r="201" spans="1:14" customFormat="1" ht="28.5">
      <c r="A201" s="925" t="s">
        <v>609</v>
      </c>
      <c r="B201" s="926" t="s">
        <v>610</v>
      </c>
      <c r="C201" s="927">
        <v>1</v>
      </c>
      <c r="D201" s="928">
        <v>1</v>
      </c>
      <c r="E201" s="928">
        <v>0</v>
      </c>
      <c r="F201" s="929"/>
      <c r="G201" s="929"/>
      <c r="H201" s="913"/>
      <c r="I201" s="929"/>
      <c r="J201" s="887" t="s">
        <v>1106</v>
      </c>
      <c r="K201" s="399" t="str">
        <f t="shared" si="3"/>
        <v>E9509</v>
      </c>
      <c r="L201" s="399"/>
      <c r="M201" s="887" t="s">
        <v>779</v>
      </c>
      <c r="N201" t="s">
        <v>68</v>
      </c>
    </row>
    <row r="202" spans="1:14" customFormat="1">
      <c r="A202" s="925" t="s">
        <v>587</v>
      </c>
      <c r="B202" s="926" t="s">
        <v>588</v>
      </c>
      <c r="C202" s="927">
        <v>2</v>
      </c>
      <c r="D202" s="928">
        <v>1</v>
      </c>
      <c r="E202" s="928">
        <v>0</v>
      </c>
      <c r="F202" s="929"/>
      <c r="G202" s="929"/>
      <c r="H202" s="913"/>
      <c r="I202" s="929"/>
      <c r="J202" s="887" t="s">
        <v>1106</v>
      </c>
      <c r="K202" s="399" t="str">
        <f t="shared" si="3"/>
        <v>E9558</v>
      </c>
      <c r="L202" s="399">
        <v>2</v>
      </c>
      <c r="M202" s="887" t="s">
        <v>779</v>
      </c>
      <c r="N202" t="s">
        <v>68</v>
      </c>
    </row>
    <row r="203" spans="1:14" customFormat="1" ht="15.75" customHeight="1" thickBot="1">
      <c r="A203" s="924"/>
      <c r="B203" s="924"/>
      <c r="C203" s="924"/>
      <c r="D203" s="924"/>
      <c r="E203" s="924"/>
      <c r="F203" s="924"/>
      <c r="G203" s="930" t="s">
        <v>1075</v>
      </c>
      <c r="H203" s="924"/>
      <c r="I203" s="891"/>
      <c r="J203" s="887" t="s">
        <v>1106</v>
      </c>
      <c r="K203" s="399" t="str">
        <f t="shared" si="3"/>
        <v/>
      </c>
      <c r="L203" s="399"/>
      <c r="M203" s="887" t="s">
        <v>779</v>
      </c>
      <c r="N203" t="s">
        <v>68</v>
      </c>
    </row>
    <row r="204" spans="1:14" customFormat="1" ht="15.75" customHeight="1" thickBot="1">
      <c r="A204" s="931" t="s">
        <v>1076</v>
      </c>
      <c r="B204" s="924"/>
      <c r="C204" s="923" t="s">
        <v>51</v>
      </c>
      <c r="D204" s="923" t="s">
        <v>55</v>
      </c>
      <c r="E204" s="924"/>
      <c r="F204" s="923" t="s">
        <v>1071</v>
      </c>
      <c r="G204" s="921" t="s">
        <v>1077</v>
      </c>
      <c r="H204" s="921"/>
      <c r="I204" s="921"/>
      <c r="J204" s="887" t="s">
        <v>1106</v>
      </c>
      <c r="K204" s="399" t="str">
        <f t="shared" si="3"/>
        <v/>
      </c>
      <c r="L204" s="399"/>
      <c r="M204" s="887" t="s">
        <v>779</v>
      </c>
      <c r="N204" t="s">
        <v>68</v>
      </c>
    </row>
    <row r="205" spans="1:14" customFormat="1">
      <c r="A205" s="925" t="s">
        <v>547</v>
      </c>
      <c r="B205" s="926" t="s">
        <v>507</v>
      </c>
      <c r="C205" s="927">
        <v>2</v>
      </c>
      <c r="D205" s="925" t="s">
        <v>23</v>
      </c>
      <c r="E205" s="913"/>
      <c r="F205" s="929"/>
      <c r="G205" s="913"/>
      <c r="H205" s="913"/>
      <c r="I205" s="929"/>
      <c r="J205" s="887" t="s">
        <v>1106</v>
      </c>
      <c r="K205" s="399" t="str">
        <f t="shared" si="3"/>
        <v/>
      </c>
      <c r="L205" s="399"/>
      <c r="M205" s="887" t="s">
        <v>779</v>
      </c>
      <c r="N205" t="s">
        <v>68</v>
      </c>
    </row>
    <row r="206" spans="1:14" customFormat="1" ht="15.75" customHeight="1">
      <c r="A206" s="893"/>
      <c r="B206" s="893"/>
      <c r="C206" s="932"/>
      <c r="D206" s="932"/>
      <c r="E206" s="932"/>
      <c r="F206" s="932"/>
      <c r="G206" s="933" t="s">
        <v>1078</v>
      </c>
      <c r="H206" s="893"/>
      <c r="I206" s="888"/>
      <c r="J206" t="s">
        <v>1106</v>
      </c>
      <c r="K206" s="399" t="str">
        <f t="shared" si="3"/>
        <v/>
      </c>
      <c r="L206" s="399"/>
      <c r="M206" s="887" t="s">
        <v>779</v>
      </c>
      <c r="N206" t="s">
        <v>68</v>
      </c>
    </row>
    <row r="207" spans="1:14" customFormat="1" ht="15.75" customHeight="1" thickBot="1">
      <c r="A207" s="924"/>
      <c r="B207" s="924"/>
      <c r="C207" s="921"/>
      <c r="D207" s="921"/>
      <c r="E207" s="921"/>
      <c r="F207" s="921"/>
      <c r="G207" s="930" t="s">
        <v>1079</v>
      </c>
      <c r="H207" s="924"/>
      <c r="I207" s="889"/>
      <c r="J207" s="887" t="s">
        <v>1106</v>
      </c>
      <c r="K207" s="399" t="str">
        <f t="shared" si="3"/>
        <v/>
      </c>
      <c r="L207" s="399"/>
      <c r="M207" s="887" t="s">
        <v>779</v>
      </c>
      <c r="N207" t="s">
        <v>68</v>
      </c>
    </row>
    <row r="208" spans="1:14" customFormat="1" ht="15.75" customHeight="1">
      <c r="A208" s="893"/>
      <c r="B208" s="893"/>
      <c r="C208" s="932"/>
      <c r="D208" s="932"/>
      <c r="E208" s="932"/>
      <c r="F208" s="932"/>
      <c r="G208" s="933" t="s">
        <v>1080</v>
      </c>
      <c r="H208" s="893"/>
      <c r="I208" s="890"/>
      <c r="J208" t="s">
        <v>1106</v>
      </c>
      <c r="K208" s="399" t="str">
        <f t="shared" si="3"/>
        <v/>
      </c>
      <c r="L208" s="399"/>
      <c r="M208" s="887" t="s">
        <v>779</v>
      </c>
      <c r="N208" t="s">
        <v>68</v>
      </c>
    </row>
    <row r="209" spans="1:14" customFormat="1" ht="15.75" customHeight="1">
      <c r="A209" s="893"/>
      <c r="B209" s="893"/>
      <c r="C209" s="893"/>
      <c r="D209" s="893"/>
      <c r="E209" s="893"/>
      <c r="F209" s="893"/>
      <c r="G209" s="933" t="s">
        <v>1081</v>
      </c>
      <c r="H209" s="893"/>
      <c r="I209" s="934"/>
      <c r="J209" t="s">
        <v>1106</v>
      </c>
      <c r="K209" s="399" t="str">
        <f t="shared" si="3"/>
        <v/>
      </c>
      <c r="L209" s="399"/>
      <c r="M209" s="887" t="s">
        <v>779</v>
      </c>
      <c r="N209" t="s">
        <v>68</v>
      </c>
    </row>
    <row r="210" spans="1:14" customFormat="1" ht="15.75" customHeight="1" thickBot="1">
      <c r="A210" s="924"/>
      <c r="B210" s="924"/>
      <c r="C210" s="924"/>
      <c r="D210" s="924"/>
      <c r="E210" s="924"/>
      <c r="F210" s="924"/>
      <c r="G210" s="930" t="s">
        <v>1082</v>
      </c>
      <c r="H210" s="924"/>
      <c r="I210" s="889"/>
      <c r="J210" s="887" t="s">
        <v>1106</v>
      </c>
      <c r="K210" s="399" t="str">
        <f t="shared" si="3"/>
        <v/>
      </c>
      <c r="L210" s="399"/>
      <c r="M210" s="887" t="s">
        <v>779</v>
      </c>
      <c r="N210" t="s">
        <v>68</v>
      </c>
    </row>
    <row r="211" spans="1:14" customFormat="1" ht="15.75" customHeight="1" thickBot="1">
      <c r="A211" s="931" t="s">
        <v>813</v>
      </c>
      <c r="B211" s="924"/>
      <c r="C211" s="923" t="s">
        <v>51</v>
      </c>
      <c r="D211" s="923" t="s">
        <v>55</v>
      </c>
      <c r="E211" s="924"/>
      <c r="F211" s="923" t="s">
        <v>1083</v>
      </c>
      <c r="G211" s="921" t="s">
        <v>1084</v>
      </c>
      <c r="H211" s="921"/>
      <c r="I211" s="921"/>
      <c r="J211" s="887" t="s">
        <v>1106</v>
      </c>
      <c r="K211" s="399" t="str">
        <f t="shared" si="3"/>
        <v/>
      </c>
      <c r="L211" s="399"/>
      <c r="M211" s="887" t="s">
        <v>779</v>
      </c>
      <c r="N211" t="s">
        <v>68</v>
      </c>
    </row>
    <row r="212" spans="1:14" customFormat="1">
      <c r="A212" s="925" t="s">
        <v>662</v>
      </c>
      <c r="B212" s="926" t="s">
        <v>663</v>
      </c>
      <c r="C212" s="927">
        <v>4.4999999999999999E-4</v>
      </c>
      <c r="D212" s="925" t="s">
        <v>9</v>
      </c>
      <c r="E212" s="913"/>
      <c r="F212" s="929"/>
      <c r="G212" s="913"/>
      <c r="H212" s="913"/>
      <c r="I212" s="929"/>
      <c r="J212" s="887" t="s">
        <v>1106</v>
      </c>
      <c r="K212" s="399" t="str">
        <f t="shared" si="3"/>
        <v/>
      </c>
      <c r="L212" s="399"/>
      <c r="M212" s="887" t="s">
        <v>779</v>
      </c>
      <c r="N212" t="s">
        <v>68</v>
      </c>
    </row>
    <row r="213" spans="1:14" customFormat="1" ht="25.15" customHeight="1" thickBot="1">
      <c r="A213" s="924"/>
      <c r="B213" s="924"/>
      <c r="C213" s="921"/>
      <c r="D213" s="921"/>
      <c r="E213" s="921"/>
      <c r="F213" s="921"/>
      <c r="G213" s="930" t="s">
        <v>1085</v>
      </c>
      <c r="H213" s="924"/>
      <c r="I213" s="891"/>
      <c r="J213" s="887" t="s">
        <v>1106</v>
      </c>
      <c r="K213" s="399" t="str">
        <f t="shared" si="3"/>
        <v/>
      </c>
      <c r="L213" s="399"/>
      <c r="M213" s="887" t="s">
        <v>779</v>
      </c>
      <c r="N213" t="s">
        <v>68</v>
      </c>
    </row>
    <row r="214" spans="1:14" customFormat="1" ht="15.75" customHeight="1" thickBot="1">
      <c r="A214" s="931" t="s">
        <v>56</v>
      </c>
      <c r="B214" s="924"/>
      <c r="C214" s="923" t="s">
        <v>51</v>
      </c>
      <c r="D214" s="923" t="s">
        <v>55</v>
      </c>
      <c r="E214" s="924"/>
      <c r="F214" s="923" t="s">
        <v>1084</v>
      </c>
      <c r="G214" s="921" t="s">
        <v>1084</v>
      </c>
      <c r="H214" s="921"/>
      <c r="I214" s="921"/>
      <c r="J214" s="887" t="s">
        <v>1106</v>
      </c>
      <c r="K214" s="399" t="str">
        <f t="shared" si="3"/>
        <v/>
      </c>
      <c r="L214" s="399"/>
      <c r="M214" s="887" t="s">
        <v>779</v>
      </c>
      <c r="N214" t="s">
        <v>68</v>
      </c>
    </row>
    <row r="215" spans="1:14" customFormat="1" ht="25.15" customHeight="1" thickBot="1">
      <c r="A215" s="924"/>
      <c r="B215" s="924"/>
      <c r="C215" s="921"/>
      <c r="D215" s="921"/>
      <c r="E215" s="921"/>
      <c r="F215" s="921"/>
      <c r="G215" s="930" t="s">
        <v>1086</v>
      </c>
      <c r="H215" s="924"/>
      <c r="I215" s="891"/>
      <c r="J215" s="887" t="s">
        <v>1106</v>
      </c>
      <c r="K215" s="399" t="str">
        <f t="shared" si="3"/>
        <v/>
      </c>
      <c r="L215" s="399"/>
      <c r="M215" s="887" t="s">
        <v>779</v>
      </c>
      <c r="N215" t="s">
        <v>68</v>
      </c>
    </row>
    <row r="216" spans="1:14" customFormat="1" ht="15.75" customHeight="1" thickBot="1">
      <c r="A216" s="924"/>
      <c r="B216" s="924"/>
      <c r="C216" s="924"/>
      <c r="D216" s="924"/>
      <c r="E216" s="924"/>
      <c r="F216" s="924"/>
      <c r="G216" s="930" t="s">
        <v>533</v>
      </c>
      <c r="H216" s="924"/>
      <c r="I216" s="889"/>
      <c r="J216" s="887" t="s">
        <v>1106</v>
      </c>
      <c r="K216" s="399" t="str">
        <f t="shared" si="3"/>
        <v/>
      </c>
      <c r="L216" s="399"/>
      <c r="M216" s="887" t="s">
        <v>779</v>
      </c>
      <c r="N216" t="s">
        <v>68</v>
      </c>
    </row>
    <row r="217" spans="1:14" customFormat="1" ht="15.75" customHeight="1" thickBot="1">
      <c r="A217" s="931" t="s">
        <v>1087</v>
      </c>
      <c r="B217" s="924"/>
      <c r="C217" s="923" t="s">
        <v>58</v>
      </c>
      <c r="D217" s="923" t="s">
        <v>51</v>
      </c>
      <c r="E217" s="923" t="s">
        <v>55</v>
      </c>
      <c r="F217" s="924"/>
      <c r="G217" s="923" t="s">
        <v>1084</v>
      </c>
      <c r="H217" s="921" t="s">
        <v>1084</v>
      </c>
      <c r="I217" s="921"/>
      <c r="J217" s="887" t="s">
        <v>1106</v>
      </c>
      <c r="K217" s="399" t="str">
        <f t="shared" si="3"/>
        <v/>
      </c>
      <c r="L217" s="399"/>
      <c r="M217" s="887" t="s">
        <v>779</v>
      </c>
      <c r="N217" t="s">
        <v>68</v>
      </c>
    </row>
    <row r="218" spans="1:14" customFormat="1" ht="25.15" customHeight="1" thickBot="1">
      <c r="A218" s="924"/>
      <c r="B218" s="924"/>
      <c r="C218" s="921"/>
      <c r="D218" s="921"/>
      <c r="E218" s="921"/>
      <c r="F218" s="921"/>
      <c r="G218" s="930" t="s">
        <v>1088</v>
      </c>
      <c r="H218" s="924"/>
      <c r="I218" s="889"/>
      <c r="J218" s="887" t="s">
        <v>1106</v>
      </c>
      <c r="K218" s="399" t="str">
        <f t="shared" si="3"/>
        <v/>
      </c>
      <c r="L218" s="399"/>
      <c r="M218" s="887" t="s">
        <v>779</v>
      </c>
      <c r="N218" t="s">
        <v>68</v>
      </c>
    </row>
    <row r="219" spans="1:14" customFormat="1" ht="15.75" customHeight="1" thickBot="1">
      <c r="A219" s="921" t="s">
        <v>60</v>
      </c>
      <c r="B219" s="921"/>
      <c r="C219" s="921" t="s">
        <v>51</v>
      </c>
      <c r="D219" s="921" t="s">
        <v>55</v>
      </c>
      <c r="E219" s="921" t="s">
        <v>61</v>
      </c>
      <c r="F219" s="921"/>
      <c r="G219" s="921"/>
      <c r="H219" s="913"/>
      <c r="I219" s="921" t="s">
        <v>1084</v>
      </c>
      <c r="J219" s="887" t="s">
        <v>1106</v>
      </c>
      <c r="K219" s="399" t="str">
        <f t="shared" si="3"/>
        <v/>
      </c>
      <c r="L219" s="399"/>
      <c r="M219" s="887" t="s">
        <v>779</v>
      </c>
      <c r="N219" t="s">
        <v>68</v>
      </c>
    </row>
    <row r="220" spans="1:14" customFormat="1" ht="15.75" customHeight="1" thickBot="1">
      <c r="A220" s="921"/>
      <c r="B220" s="921"/>
      <c r="C220" s="921"/>
      <c r="D220" s="921"/>
      <c r="E220" s="923" t="s">
        <v>62</v>
      </c>
      <c r="F220" s="923" t="s">
        <v>63</v>
      </c>
      <c r="G220" s="923" t="s">
        <v>64</v>
      </c>
      <c r="H220" s="924"/>
      <c r="I220" s="921"/>
      <c r="J220" s="887" t="s">
        <v>1106</v>
      </c>
      <c r="K220" s="399" t="str">
        <f t="shared" si="3"/>
        <v/>
      </c>
      <c r="L220" s="399"/>
      <c r="M220" s="887" t="s">
        <v>779</v>
      </c>
      <c r="N220" t="s">
        <v>68</v>
      </c>
    </row>
    <row r="221" spans="1:14" customFormat="1" ht="25.15" customHeight="1">
      <c r="A221" s="893"/>
      <c r="B221" s="893"/>
      <c r="C221" s="932"/>
      <c r="D221" s="932"/>
      <c r="E221" s="932"/>
      <c r="F221" s="932"/>
      <c r="G221" s="933" t="s">
        <v>1089</v>
      </c>
      <c r="H221" s="893"/>
      <c r="I221" s="893"/>
      <c r="J221" t="s">
        <v>1106</v>
      </c>
      <c r="K221" s="399" t="str">
        <f t="shared" si="3"/>
        <v/>
      </c>
      <c r="L221" s="399"/>
      <c r="M221" s="887" t="s">
        <v>779</v>
      </c>
      <c r="N221" t="s">
        <v>68</v>
      </c>
    </row>
    <row r="222" spans="1:14" customFormat="1" ht="15.75" customHeight="1" thickBot="1">
      <c r="A222" s="935"/>
      <c r="B222" s="935"/>
      <c r="C222" s="935"/>
      <c r="D222" s="935"/>
      <c r="E222" s="936" t="s">
        <v>1090</v>
      </c>
      <c r="F222" s="936"/>
      <c r="G222" s="936"/>
      <c r="H222" s="935"/>
      <c r="I222" s="937"/>
      <c r="J222" s="887" t="s">
        <v>1106</v>
      </c>
      <c r="K222" s="399" t="str">
        <f t="shared" si="3"/>
        <v/>
      </c>
      <c r="L222" s="399"/>
      <c r="M222" s="887" t="s">
        <v>779</v>
      </c>
      <c r="N222" t="s">
        <v>68</v>
      </c>
    </row>
    <row r="223" spans="1:14" customFormat="1" ht="23.25" customHeight="1" thickTop="1" thickBot="1">
      <c r="A223" s="909" t="s">
        <v>307</v>
      </c>
      <c r="B223" s="910"/>
      <c r="C223" s="910"/>
      <c r="D223" s="910"/>
      <c r="E223" s="910"/>
      <c r="F223" s="910"/>
      <c r="G223" s="910"/>
      <c r="H223" s="910"/>
      <c r="I223" s="911" t="s">
        <v>308</v>
      </c>
      <c r="J223" t="s">
        <v>1106</v>
      </c>
      <c r="K223" s="399" t="str">
        <f t="shared" si="3"/>
        <v/>
      </c>
      <c r="L223" s="399"/>
      <c r="M223" s="887" t="s">
        <v>776</v>
      </c>
      <c r="N223" t="s">
        <v>50</v>
      </c>
    </row>
    <row r="224" spans="1:14" customFormat="1" ht="18.75" customHeight="1" thickTop="1">
      <c r="A224" s="912" t="s">
        <v>48</v>
      </c>
      <c r="B224" s="913"/>
      <c r="C224" s="913"/>
      <c r="D224" s="912" t="s">
        <v>341</v>
      </c>
      <c r="E224" s="913"/>
      <c r="F224" s="913"/>
      <c r="G224" s="938" t="s">
        <v>1091</v>
      </c>
      <c r="H224" s="939">
        <v>4.5399999999999998E-3</v>
      </c>
      <c r="I224" s="913"/>
      <c r="J224" s="887" t="s">
        <v>1106</v>
      </c>
      <c r="K224" s="399" t="str">
        <f t="shared" si="3"/>
        <v/>
      </c>
      <c r="L224" s="399"/>
      <c r="M224" s="887" t="s">
        <v>776</v>
      </c>
      <c r="N224" t="s">
        <v>50</v>
      </c>
    </row>
    <row r="225" spans="1:14" customFormat="1" ht="15.75" customHeight="1">
      <c r="A225" s="914" t="s">
        <v>49</v>
      </c>
      <c r="B225" s="913"/>
      <c r="C225" s="913"/>
      <c r="D225" s="914" t="s">
        <v>1066</v>
      </c>
      <c r="E225" s="913"/>
      <c r="F225" s="913"/>
      <c r="G225" s="915" t="s">
        <v>1067</v>
      </c>
      <c r="H225" s="916">
        <v>99.6</v>
      </c>
      <c r="I225" s="914" t="s">
        <v>9</v>
      </c>
      <c r="J225" s="887" t="s">
        <v>1106</v>
      </c>
      <c r="K225" s="399" t="str">
        <f t="shared" si="3"/>
        <v/>
      </c>
      <c r="L225" s="399"/>
      <c r="M225" s="887" t="s">
        <v>776</v>
      </c>
      <c r="N225" t="s">
        <v>50</v>
      </c>
    </row>
    <row r="226" spans="1:14" ht="30" customHeight="1" thickBot="1">
      <c r="A226" s="917" t="s">
        <v>776</v>
      </c>
      <c r="B226" s="919" t="s">
        <v>50</v>
      </c>
      <c r="C226" s="919"/>
      <c r="D226" s="919"/>
      <c r="E226" s="919"/>
      <c r="F226" s="919"/>
      <c r="G226" s="919"/>
      <c r="H226" s="920" t="s">
        <v>1068</v>
      </c>
      <c r="I226" s="920"/>
      <c r="J226" s="887" t="s">
        <v>1106</v>
      </c>
      <c r="K226" s="399" t="str">
        <f t="shared" si="3"/>
        <v/>
      </c>
      <c r="L226" s="399"/>
      <c r="M226" s="887" t="s">
        <v>776</v>
      </c>
      <c r="N226" t="s">
        <v>50</v>
      </c>
    </row>
    <row r="227" spans="1:14" customFormat="1" ht="15.75" customHeight="1" thickBot="1">
      <c r="A227" s="921" t="s">
        <v>1069</v>
      </c>
      <c r="B227" s="921"/>
      <c r="C227" s="921" t="s">
        <v>51</v>
      </c>
      <c r="D227" s="921" t="s">
        <v>1070</v>
      </c>
      <c r="E227" s="921"/>
      <c r="F227" s="921" t="s">
        <v>1071</v>
      </c>
      <c r="G227" s="921"/>
      <c r="H227" s="913"/>
      <c r="I227" s="922" t="s">
        <v>52</v>
      </c>
      <c r="J227" s="887" t="s">
        <v>1106</v>
      </c>
      <c r="K227" s="399" t="str">
        <f t="shared" si="3"/>
        <v/>
      </c>
      <c r="L227" s="399"/>
      <c r="M227" s="887" t="s">
        <v>776</v>
      </c>
      <c r="N227" t="s">
        <v>50</v>
      </c>
    </row>
    <row r="228" spans="1:14" customFormat="1" ht="15.75" customHeight="1" thickBot="1">
      <c r="A228" s="921"/>
      <c r="B228" s="921"/>
      <c r="C228" s="921"/>
      <c r="D228" s="923" t="s">
        <v>1072</v>
      </c>
      <c r="E228" s="923" t="s">
        <v>1073</v>
      </c>
      <c r="F228" s="923" t="s">
        <v>695</v>
      </c>
      <c r="G228" s="923" t="s">
        <v>696</v>
      </c>
      <c r="H228" s="924"/>
      <c r="I228" s="923" t="s">
        <v>1074</v>
      </c>
      <c r="J228" s="887" t="s">
        <v>1106</v>
      </c>
      <c r="K228" s="399" t="str">
        <f t="shared" si="3"/>
        <v/>
      </c>
      <c r="L228" s="399"/>
      <c r="M228" s="887" t="s">
        <v>776</v>
      </c>
      <c r="N228" t="s">
        <v>50</v>
      </c>
    </row>
    <row r="229" spans="1:14" customFormat="1">
      <c r="A229" s="925" t="s">
        <v>53</v>
      </c>
      <c r="B229" s="926" t="s">
        <v>54</v>
      </c>
      <c r="C229" s="927">
        <v>1</v>
      </c>
      <c r="D229" s="928">
        <v>0.71</v>
      </c>
      <c r="E229" s="928">
        <v>0.28999999999999998</v>
      </c>
      <c r="F229" s="929"/>
      <c r="G229" s="929"/>
      <c r="H229" s="913"/>
      <c r="I229" s="929"/>
      <c r="J229" s="887" t="s">
        <v>1106</v>
      </c>
      <c r="K229" s="399" t="str">
        <f t="shared" si="3"/>
        <v>E9762</v>
      </c>
      <c r="L229" s="399"/>
      <c r="M229" s="887" t="s">
        <v>776</v>
      </c>
      <c r="N229" t="s">
        <v>50</v>
      </c>
    </row>
    <row r="230" spans="1:14" customFormat="1" ht="28.5">
      <c r="A230" s="925" t="s">
        <v>597</v>
      </c>
      <c r="B230" s="926" t="s">
        <v>598</v>
      </c>
      <c r="C230" s="927">
        <v>1</v>
      </c>
      <c r="D230" s="928">
        <v>0.82</v>
      </c>
      <c r="E230" s="928">
        <v>0.18</v>
      </c>
      <c r="F230" s="929"/>
      <c r="G230" s="929"/>
      <c r="H230" s="913"/>
      <c r="I230" s="929"/>
      <c r="J230" s="887" t="s">
        <v>1106</v>
      </c>
      <c r="K230" s="399" t="str">
        <f t="shared" si="3"/>
        <v>E9681</v>
      </c>
      <c r="L230" s="399">
        <v>1</v>
      </c>
      <c r="M230" s="887" t="s">
        <v>776</v>
      </c>
      <c r="N230" t="s">
        <v>50</v>
      </c>
    </row>
    <row r="231" spans="1:14" customFormat="1">
      <c r="A231" s="925" t="s">
        <v>584</v>
      </c>
      <c r="B231" s="926" t="s">
        <v>585</v>
      </c>
      <c r="C231" s="927">
        <v>1</v>
      </c>
      <c r="D231" s="928">
        <v>1</v>
      </c>
      <c r="E231" s="928">
        <v>0</v>
      </c>
      <c r="F231" s="929"/>
      <c r="G231" s="929"/>
      <c r="H231" s="913"/>
      <c r="I231" s="929"/>
      <c r="J231" s="887" t="s">
        <v>1106</v>
      </c>
      <c r="K231" s="399" t="str">
        <f t="shared" si="3"/>
        <v>E9545</v>
      </c>
      <c r="L231" s="399">
        <v>1</v>
      </c>
      <c r="M231" s="887" t="s">
        <v>776</v>
      </c>
      <c r="N231" t="s">
        <v>50</v>
      </c>
    </row>
    <row r="232" spans="1:14" customFormat="1" ht="15.75" customHeight="1" thickBot="1">
      <c r="A232" s="924"/>
      <c r="B232" s="924"/>
      <c r="C232" s="924"/>
      <c r="D232" s="924"/>
      <c r="E232" s="924"/>
      <c r="F232" s="924"/>
      <c r="G232" s="930" t="s">
        <v>1075</v>
      </c>
      <c r="H232" s="924"/>
      <c r="I232" s="891"/>
      <c r="J232" s="887" t="s">
        <v>1106</v>
      </c>
      <c r="K232" s="399" t="str">
        <f t="shared" si="3"/>
        <v/>
      </c>
      <c r="L232" s="399"/>
      <c r="M232" s="887" t="s">
        <v>776</v>
      </c>
      <c r="N232" t="s">
        <v>50</v>
      </c>
    </row>
    <row r="233" spans="1:14" customFormat="1" ht="15.75" customHeight="1" thickBot="1">
      <c r="A233" s="931" t="s">
        <v>1076</v>
      </c>
      <c r="B233" s="924"/>
      <c r="C233" s="923" t="s">
        <v>51</v>
      </c>
      <c r="D233" s="923" t="s">
        <v>55</v>
      </c>
      <c r="E233" s="924"/>
      <c r="F233" s="923" t="s">
        <v>1071</v>
      </c>
      <c r="G233" s="921" t="s">
        <v>1077</v>
      </c>
      <c r="H233" s="921"/>
      <c r="I233" s="921"/>
      <c r="J233" s="887" t="s">
        <v>1106</v>
      </c>
      <c r="K233" s="399" t="str">
        <f t="shared" si="3"/>
        <v/>
      </c>
      <c r="L233" s="399"/>
      <c r="M233" s="887" t="s">
        <v>776</v>
      </c>
      <c r="N233" t="s">
        <v>50</v>
      </c>
    </row>
    <row r="234" spans="1:14" customFormat="1">
      <c r="A234" s="925" t="s">
        <v>547</v>
      </c>
      <c r="B234" s="926" t="s">
        <v>507</v>
      </c>
      <c r="C234" s="927">
        <v>8</v>
      </c>
      <c r="D234" s="925" t="s">
        <v>23</v>
      </c>
      <c r="E234" s="913"/>
      <c r="F234" s="929"/>
      <c r="G234" s="913"/>
      <c r="H234" s="913"/>
      <c r="I234" s="929"/>
      <c r="J234" s="887" t="s">
        <v>1106</v>
      </c>
      <c r="K234" s="399" t="str">
        <f t="shared" si="3"/>
        <v/>
      </c>
      <c r="L234" s="399"/>
      <c r="M234" s="887" t="s">
        <v>776</v>
      </c>
      <c r="N234" t="s">
        <v>50</v>
      </c>
    </row>
    <row r="235" spans="1:14" customFormat="1" ht="15.75" customHeight="1">
      <c r="A235" s="893"/>
      <c r="B235" s="893"/>
      <c r="C235" s="932"/>
      <c r="D235" s="932"/>
      <c r="E235" s="932"/>
      <c r="F235" s="932"/>
      <c r="G235" s="933" t="s">
        <v>1078</v>
      </c>
      <c r="H235" s="893"/>
      <c r="I235" s="888"/>
      <c r="J235" t="s">
        <v>1106</v>
      </c>
      <c r="K235" s="399" t="str">
        <f t="shared" si="3"/>
        <v/>
      </c>
      <c r="L235" s="399"/>
      <c r="M235" s="887" t="s">
        <v>776</v>
      </c>
      <c r="N235" t="s">
        <v>50</v>
      </c>
    </row>
    <row r="236" spans="1:14" customFormat="1" ht="15.75" customHeight="1" thickBot="1">
      <c r="A236" s="924"/>
      <c r="B236" s="924"/>
      <c r="C236" s="921"/>
      <c r="D236" s="921"/>
      <c r="E236" s="921"/>
      <c r="F236" s="921"/>
      <c r="G236" s="930" t="s">
        <v>1079</v>
      </c>
      <c r="H236" s="924"/>
      <c r="I236" s="889"/>
      <c r="J236" s="887" t="s">
        <v>1106</v>
      </c>
      <c r="K236" s="399" t="str">
        <f t="shared" si="3"/>
        <v/>
      </c>
      <c r="L236" s="399"/>
      <c r="M236" s="887" t="s">
        <v>776</v>
      </c>
      <c r="N236" t="s">
        <v>50</v>
      </c>
    </row>
    <row r="237" spans="1:14" customFormat="1" ht="15.75" customHeight="1">
      <c r="A237" s="893"/>
      <c r="B237" s="893"/>
      <c r="C237" s="932"/>
      <c r="D237" s="932"/>
      <c r="E237" s="932"/>
      <c r="F237" s="932"/>
      <c r="G237" s="933" t="s">
        <v>1080</v>
      </c>
      <c r="H237" s="893"/>
      <c r="I237" s="890"/>
      <c r="J237" t="s">
        <v>1106</v>
      </c>
      <c r="K237" s="399" t="str">
        <f t="shared" si="3"/>
        <v/>
      </c>
      <c r="L237" s="399"/>
      <c r="M237" s="887" t="s">
        <v>776</v>
      </c>
      <c r="N237" t="s">
        <v>50</v>
      </c>
    </row>
    <row r="238" spans="1:14" customFormat="1" ht="15.75" customHeight="1">
      <c r="A238" s="893"/>
      <c r="B238" s="893"/>
      <c r="C238" s="893"/>
      <c r="D238" s="893"/>
      <c r="E238" s="893"/>
      <c r="F238" s="893"/>
      <c r="G238" s="933" t="s">
        <v>1081</v>
      </c>
      <c r="H238" s="893"/>
      <c r="I238" s="934"/>
      <c r="J238" t="s">
        <v>1106</v>
      </c>
      <c r="K238" s="399" t="str">
        <f t="shared" si="3"/>
        <v/>
      </c>
      <c r="L238" s="399"/>
      <c r="M238" s="887" t="s">
        <v>776</v>
      </c>
      <c r="N238" t="s">
        <v>50</v>
      </c>
    </row>
    <row r="239" spans="1:14" customFormat="1" ht="15.75" customHeight="1" thickBot="1">
      <c r="A239" s="924"/>
      <c r="B239" s="924"/>
      <c r="C239" s="924"/>
      <c r="D239" s="924"/>
      <c r="E239" s="924"/>
      <c r="F239" s="924"/>
      <c r="G239" s="930" t="s">
        <v>1082</v>
      </c>
      <c r="H239" s="924"/>
      <c r="I239" s="889"/>
      <c r="J239" s="887" t="s">
        <v>1106</v>
      </c>
      <c r="K239" s="399" t="str">
        <f t="shared" si="3"/>
        <v/>
      </c>
      <c r="L239" s="399"/>
      <c r="M239" s="887" t="s">
        <v>776</v>
      </c>
      <c r="N239" t="s">
        <v>50</v>
      </c>
    </row>
    <row r="240" spans="1:14" customFormat="1" ht="15.75" customHeight="1" thickBot="1">
      <c r="A240" s="931" t="s">
        <v>813</v>
      </c>
      <c r="B240" s="924"/>
      <c r="C240" s="923" t="s">
        <v>51</v>
      </c>
      <c r="D240" s="923" t="s">
        <v>55</v>
      </c>
      <c r="E240" s="924"/>
      <c r="F240" s="923" t="s">
        <v>1083</v>
      </c>
      <c r="G240" s="921" t="s">
        <v>1084</v>
      </c>
      <c r="H240" s="921"/>
      <c r="I240" s="921"/>
      <c r="J240" s="887" t="s">
        <v>1106</v>
      </c>
      <c r="K240" s="399" t="str">
        <f t="shared" si="3"/>
        <v/>
      </c>
      <c r="L240" s="399"/>
      <c r="M240" s="887" t="s">
        <v>776</v>
      </c>
      <c r="N240" t="s">
        <v>50</v>
      </c>
    </row>
    <row r="241" spans="1:14" customFormat="1" ht="25.15" customHeight="1" thickBot="1">
      <c r="A241" s="924"/>
      <c r="B241" s="924"/>
      <c r="C241" s="921"/>
      <c r="D241" s="921"/>
      <c r="E241" s="921"/>
      <c r="F241" s="921"/>
      <c r="G241" s="930" t="s">
        <v>1085</v>
      </c>
      <c r="H241" s="924"/>
      <c r="I241" s="891"/>
      <c r="J241" s="887" t="s">
        <v>1106</v>
      </c>
      <c r="K241" s="399" t="str">
        <f t="shared" si="3"/>
        <v/>
      </c>
      <c r="L241" s="399"/>
      <c r="M241" s="887" t="s">
        <v>776</v>
      </c>
      <c r="N241" t="s">
        <v>50</v>
      </c>
    </row>
    <row r="242" spans="1:14" customFormat="1" ht="15.75" customHeight="1" thickBot="1">
      <c r="A242" s="931" t="s">
        <v>56</v>
      </c>
      <c r="B242" s="924"/>
      <c r="C242" s="923" t="s">
        <v>51</v>
      </c>
      <c r="D242" s="923" t="s">
        <v>55</v>
      </c>
      <c r="E242" s="924"/>
      <c r="F242" s="923" t="s">
        <v>1084</v>
      </c>
      <c r="G242" s="921" t="s">
        <v>1084</v>
      </c>
      <c r="H242" s="921"/>
      <c r="I242" s="921"/>
      <c r="J242" s="887" t="s">
        <v>1106</v>
      </c>
      <c r="K242" s="399" t="str">
        <f t="shared" si="3"/>
        <v/>
      </c>
      <c r="L242" s="399"/>
      <c r="M242" s="887" t="s">
        <v>776</v>
      </c>
      <c r="N242" t="s">
        <v>50</v>
      </c>
    </row>
    <row r="243" spans="1:14" ht="28.5">
      <c r="A243" s="925" t="s">
        <v>284</v>
      </c>
      <c r="B243" s="926" t="s">
        <v>57</v>
      </c>
      <c r="C243" s="927">
        <v>1</v>
      </c>
      <c r="D243" s="925" t="s">
        <v>9</v>
      </c>
      <c r="F243" s="929"/>
      <c r="I243" s="929"/>
      <c r="J243" s="887" t="s">
        <v>1106</v>
      </c>
      <c r="K243" s="399" t="str">
        <f t="shared" si="3"/>
        <v/>
      </c>
      <c r="L243" s="399"/>
      <c r="M243" s="887" t="s">
        <v>776</v>
      </c>
      <c r="N243" t="s">
        <v>50</v>
      </c>
    </row>
    <row r="244" spans="1:14" customFormat="1" ht="15.75" customHeight="1" thickBot="1">
      <c r="A244" s="924"/>
      <c r="B244" s="924"/>
      <c r="C244" s="921"/>
      <c r="D244" s="921"/>
      <c r="E244" s="921"/>
      <c r="F244" s="921"/>
      <c r="G244" s="930" t="s">
        <v>1086</v>
      </c>
      <c r="H244" s="924"/>
      <c r="I244" s="891"/>
      <c r="J244" s="887" t="s">
        <v>1106</v>
      </c>
      <c r="K244" s="399" t="str">
        <f t="shared" si="3"/>
        <v/>
      </c>
      <c r="L244" s="399"/>
      <c r="M244" s="887" t="s">
        <v>776</v>
      </c>
      <c r="N244" t="s">
        <v>50</v>
      </c>
    </row>
    <row r="245" spans="1:14" customFormat="1" ht="15.75" customHeight="1" thickBot="1">
      <c r="A245" s="924"/>
      <c r="B245" s="924"/>
      <c r="C245" s="924"/>
      <c r="D245" s="924"/>
      <c r="E245" s="924"/>
      <c r="F245" s="924"/>
      <c r="G245" s="930" t="s">
        <v>533</v>
      </c>
      <c r="H245" s="924"/>
      <c r="I245" s="889"/>
      <c r="J245" s="887" t="s">
        <v>1106</v>
      </c>
      <c r="K245" s="399" t="str">
        <f t="shared" si="3"/>
        <v/>
      </c>
      <c r="L245" s="399"/>
      <c r="M245" s="887" t="s">
        <v>776</v>
      </c>
      <c r="N245" t="s">
        <v>50</v>
      </c>
    </row>
    <row r="246" spans="1:14" customFormat="1" ht="15.75" customHeight="1" thickBot="1">
      <c r="A246" s="931" t="s">
        <v>1087</v>
      </c>
      <c r="B246" s="924"/>
      <c r="C246" s="923" t="s">
        <v>58</v>
      </c>
      <c r="D246" s="923" t="s">
        <v>51</v>
      </c>
      <c r="E246" s="923" t="s">
        <v>55</v>
      </c>
      <c r="F246" s="924"/>
      <c r="G246" s="923" t="s">
        <v>1084</v>
      </c>
      <c r="H246" s="921" t="s">
        <v>1084</v>
      </c>
      <c r="I246" s="921"/>
      <c r="J246" s="887" t="s">
        <v>1106</v>
      </c>
      <c r="K246" s="399" t="str">
        <f t="shared" si="3"/>
        <v/>
      </c>
      <c r="L246" s="399"/>
      <c r="M246" s="887" t="s">
        <v>776</v>
      </c>
      <c r="N246" t="s">
        <v>50</v>
      </c>
    </row>
    <row r="247" spans="1:14" ht="28.5">
      <c r="A247" s="925" t="s">
        <v>284</v>
      </c>
      <c r="B247" s="926" t="s">
        <v>59</v>
      </c>
      <c r="C247" s="925" t="s">
        <v>797</v>
      </c>
      <c r="D247" s="927">
        <v>1</v>
      </c>
      <c r="E247" s="925" t="s">
        <v>9</v>
      </c>
      <c r="G247" s="929"/>
      <c r="I247" s="929"/>
      <c r="J247" s="887" t="s">
        <v>1106</v>
      </c>
      <c r="K247" s="399" t="str">
        <f t="shared" si="3"/>
        <v/>
      </c>
      <c r="L247" s="399"/>
      <c r="M247" s="887" t="s">
        <v>776</v>
      </c>
      <c r="N247" t="s">
        <v>50</v>
      </c>
    </row>
    <row r="248" spans="1:14" customFormat="1" ht="15.75" customHeight="1" thickBot="1">
      <c r="A248" s="924"/>
      <c r="B248" s="924"/>
      <c r="C248" s="921"/>
      <c r="D248" s="921"/>
      <c r="E248" s="921"/>
      <c r="F248" s="921"/>
      <c r="G248" s="930" t="s">
        <v>1088</v>
      </c>
      <c r="H248" s="924"/>
      <c r="I248" s="889"/>
      <c r="J248" s="887" t="s">
        <v>1106</v>
      </c>
      <c r="K248" s="399" t="str">
        <f t="shared" si="3"/>
        <v/>
      </c>
      <c r="L248" s="399"/>
      <c r="M248" s="887" t="s">
        <v>776</v>
      </c>
      <c r="N248" t="s">
        <v>50</v>
      </c>
    </row>
    <row r="249" spans="1:14" customFormat="1" ht="15.75" customHeight="1" thickBot="1">
      <c r="A249" s="921" t="s">
        <v>60</v>
      </c>
      <c r="B249" s="921"/>
      <c r="C249" s="921" t="s">
        <v>51</v>
      </c>
      <c r="D249" s="921" t="s">
        <v>55</v>
      </c>
      <c r="E249" s="921" t="s">
        <v>61</v>
      </c>
      <c r="F249" s="921"/>
      <c r="G249" s="921"/>
      <c r="H249" s="913"/>
      <c r="I249" s="921" t="s">
        <v>1084</v>
      </c>
      <c r="J249" s="887" t="s">
        <v>1106</v>
      </c>
      <c r="K249" s="399" t="str">
        <f t="shared" si="3"/>
        <v/>
      </c>
      <c r="L249" s="399"/>
      <c r="M249" s="887" t="s">
        <v>776</v>
      </c>
      <c r="N249" t="s">
        <v>50</v>
      </c>
    </row>
    <row r="250" spans="1:14" customFormat="1" ht="15.75" customHeight="1" thickBot="1">
      <c r="A250" s="921"/>
      <c r="B250" s="921"/>
      <c r="C250" s="921"/>
      <c r="D250" s="921"/>
      <c r="E250" s="923" t="s">
        <v>62</v>
      </c>
      <c r="F250" s="923" t="s">
        <v>63</v>
      </c>
      <c r="G250" s="923" t="s">
        <v>64</v>
      </c>
      <c r="H250" s="924"/>
      <c r="I250" s="921"/>
      <c r="J250" s="887" t="s">
        <v>1106</v>
      </c>
      <c r="K250" s="399" t="str">
        <f t="shared" si="3"/>
        <v/>
      </c>
      <c r="L250" s="399"/>
      <c r="M250" s="887" t="s">
        <v>776</v>
      </c>
      <c r="N250" t="s">
        <v>50</v>
      </c>
    </row>
    <row r="251" spans="1:14" ht="28.5">
      <c r="A251" s="925" t="s">
        <v>284</v>
      </c>
      <c r="B251" s="926" t="s">
        <v>59</v>
      </c>
      <c r="C251" s="927">
        <v>1</v>
      </c>
      <c r="D251" s="925" t="s">
        <v>65</v>
      </c>
      <c r="E251" s="925" t="s">
        <v>798</v>
      </c>
      <c r="F251" s="925" t="s">
        <v>799</v>
      </c>
      <c r="G251" s="925" t="s">
        <v>800</v>
      </c>
      <c r="J251" s="887" t="s">
        <v>1106</v>
      </c>
      <c r="K251" s="399" t="str">
        <f t="shared" si="3"/>
        <v/>
      </c>
      <c r="L251" s="399"/>
      <c r="M251" s="887" t="s">
        <v>776</v>
      </c>
      <c r="N251" t="s">
        <v>50</v>
      </c>
    </row>
    <row r="252" spans="1:14" customFormat="1" ht="25.15" customHeight="1">
      <c r="A252" s="893"/>
      <c r="B252" s="893"/>
      <c r="C252" s="932"/>
      <c r="D252" s="932"/>
      <c r="E252" s="932"/>
      <c r="F252" s="932"/>
      <c r="G252" s="933" t="s">
        <v>1089</v>
      </c>
      <c r="H252" s="893"/>
      <c r="I252" s="893"/>
      <c r="J252" t="s">
        <v>1106</v>
      </c>
      <c r="K252" s="399" t="str">
        <f t="shared" si="3"/>
        <v/>
      </c>
      <c r="L252" s="399"/>
      <c r="M252" s="887" t="s">
        <v>776</v>
      </c>
      <c r="N252" t="s">
        <v>50</v>
      </c>
    </row>
    <row r="253" spans="1:14" customFormat="1" ht="15.75" customHeight="1" thickBot="1">
      <c r="A253" s="935"/>
      <c r="B253" s="935"/>
      <c r="C253" s="935"/>
      <c r="D253" s="935"/>
      <c r="E253" s="936" t="s">
        <v>1090</v>
      </c>
      <c r="F253" s="936"/>
      <c r="G253" s="936"/>
      <c r="H253" s="935"/>
      <c r="I253" s="937"/>
      <c r="J253" s="887" t="s">
        <v>1106</v>
      </c>
      <c r="K253" s="399" t="str">
        <f t="shared" si="3"/>
        <v/>
      </c>
      <c r="L253" s="399"/>
      <c r="M253" s="887" t="s">
        <v>776</v>
      </c>
      <c r="N253" t="s">
        <v>50</v>
      </c>
    </row>
    <row r="254" spans="1:14" customFormat="1" ht="23.25" customHeight="1" thickTop="1" thickBot="1">
      <c r="A254" s="909" t="s">
        <v>307</v>
      </c>
      <c r="B254" s="910"/>
      <c r="C254" s="910"/>
      <c r="D254" s="910"/>
      <c r="E254" s="910"/>
      <c r="F254" s="910"/>
      <c r="G254" s="910"/>
      <c r="H254" s="910"/>
      <c r="I254" s="911" t="s">
        <v>308</v>
      </c>
      <c r="J254" t="s">
        <v>1106</v>
      </c>
      <c r="K254" s="399" t="str">
        <f t="shared" si="3"/>
        <v/>
      </c>
      <c r="L254" s="399"/>
      <c r="M254" s="887" t="s">
        <v>782</v>
      </c>
      <c r="N254" t="s">
        <v>128</v>
      </c>
    </row>
    <row r="255" spans="1:14" customFormat="1" ht="18.75" customHeight="1" thickTop="1">
      <c r="A255" s="912" t="s">
        <v>48</v>
      </c>
      <c r="B255" s="913"/>
      <c r="C255" s="913"/>
      <c r="D255" s="912" t="s">
        <v>341</v>
      </c>
      <c r="E255" s="913"/>
      <c r="F255" s="913"/>
      <c r="G255" s="938" t="s">
        <v>1091</v>
      </c>
      <c r="H255" s="939">
        <v>2.725E-2</v>
      </c>
      <c r="I255" s="913"/>
      <c r="J255" s="887" t="s">
        <v>1106</v>
      </c>
      <c r="K255" s="399" t="str">
        <f t="shared" ref="K255:K318" si="4">IF(LEFT(A255,2)="E9",A255,"")</f>
        <v/>
      </c>
      <c r="L255" s="399"/>
      <c r="M255" s="887" t="s">
        <v>782</v>
      </c>
      <c r="N255" t="s">
        <v>128</v>
      </c>
    </row>
    <row r="256" spans="1:14" customFormat="1" ht="15.75" customHeight="1">
      <c r="A256" s="914" t="s">
        <v>49</v>
      </c>
      <c r="B256" s="913"/>
      <c r="C256" s="913"/>
      <c r="D256" s="914" t="s">
        <v>1066</v>
      </c>
      <c r="E256" s="913"/>
      <c r="F256" s="913"/>
      <c r="G256" s="915" t="s">
        <v>1067</v>
      </c>
      <c r="H256" s="916">
        <v>176.81</v>
      </c>
      <c r="I256" s="914" t="s">
        <v>7</v>
      </c>
      <c r="J256" s="887" t="s">
        <v>1106</v>
      </c>
      <c r="K256" s="399" t="str">
        <f t="shared" si="4"/>
        <v/>
      </c>
      <c r="L256" s="399"/>
      <c r="M256" s="887" t="s">
        <v>782</v>
      </c>
      <c r="N256" t="s">
        <v>128</v>
      </c>
    </row>
    <row r="257" spans="1:14" ht="30" customHeight="1" thickBot="1">
      <c r="A257" s="917" t="s">
        <v>782</v>
      </c>
      <c r="B257" s="919" t="s">
        <v>128</v>
      </c>
      <c r="C257" s="919"/>
      <c r="D257" s="919"/>
      <c r="E257" s="919"/>
      <c r="F257" s="919"/>
      <c r="G257" s="919"/>
      <c r="H257" s="920" t="s">
        <v>1068</v>
      </c>
      <c r="I257" s="920"/>
      <c r="J257" s="887" t="s">
        <v>1106</v>
      </c>
      <c r="K257" s="399" t="str">
        <f t="shared" si="4"/>
        <v/>
      </c>
      <c r="L257" s="399"/>
      <c r="M257" s="887" t="s">
        <v>782</v>
      </c>
      <c r="N257" t="s">
        <v>128</v>
      </c>
    </row>
    <row r="258" spans="1:14" customFormat="1" ht="15.75" customHeight="1" thickBot="1">
      <c r="A258" s="921" t="s">
        <v>1069</v>
      </c>
      <c r="B258" s="921"/>
      <c r="C258" s="921" t="s">
        <v>51</v>
      </c>
      <c r="D258" s="921" t="s">
        <v>1070</v>
      </c>
      <c r="E258" s="921"/>
      <c r="F258" s="921" t="s">
        <v>1071</v>
      </c>
      <c r="G258" s="921"/>
      <c r="H258" s="913"/>
      <c r="I258" s="922" t="s">
        <v>52</v>
      </c>
      <c r="J258" s="887" t="s">
        <v>1106</v>
      </c>
      <c r="K258" s="399" t="str">
        <f t="shared" si="4"/>
        <v/>
      </c>
      <c r="L258" s="399"/>
      <c r="M258" s="887" t="s">
        <v>782</v>
      </c>
      <c r="N258" t="s">
        <v>128</v>
      </c>
    </row>
    <row r="259" spans="1:14" customFormat="1" ht="15.75" customHeight="1" thickBot="1">
      <c r="A259" s="921"/>
      <c r="B259" s="921"/>
      <c r="C259" s="921"/>
      <c r="D259" s="923" t="s">
        <v>1072</v>
      </c>
      <c r="E259" s="923" t="s">
        <v>1073</v>
      </c>
      <c r="F259" s="923" t="s">
        <v>695</v>
      </c>
      <c r="G259" s="923" t="s">
        <v>696</v>
      </c>
      <c r="H259" s="924"/>
      <c r="I259" s="923" t="s">
        <v>1074</v>
      </c>
      <c r="J259" s="887" t="s">
        <v>1106</v>
      </c>
      <c r="K259" s="399" t="str">
        <f t="shared" si="4"/>
        <v/>
      </c>
      <c r="L259" s="399"/>
      <c r="M259" s="887" t="s">
        <v>782</v>
      </c>
      <c r="N259" t="s">
        <v>128</v>
      </c>
    </row>
    <row r="260" spans="1:14" customFormat="1">
      <c r="A260" s="925" t="s">
        <v>582</v>
      </c>
      <c r="B260" s="926" t="s">
        <v>583</v>
      </c>
      <c r="C260" s="927">
        <v>1</v>
      </c>
      <c r="D260" s="928">
        <v>1</v>
      </c>
      <c r="E260" s="928">
        <v>0</v>
      </c>
      <c r="F260" s="929"/>
      <c r="G260" s="929"/>
      <c r="H260" s="913"/>
      <c r="I260" s="929"/>
      <c r="J260" s="887" t="s">
        <v>1106</v>
      </c>
      <c r="K260" s="399" t="str">
        <f t="shared" si="4"/>
        <v>E9540</v>
      </c>
      <c r="L260" s="399">
        <v>1</v>
      </c>
      <c r="M260" s="887" t="s">
        <v>782</v>
      </c>
      <c r="N260" t="s">
        <v>128</v>
      </c>
    </row>
    <row r="261" spans="1:14" customFormat="1" ht="15.75" customHeight="1" thickBot="1">
      <c r="A261" s="924"/>
      <c r="B261" s="924"/>
      <c r="C261" s="924"/>
      <c r="D261" s="924"/>
      <c r="E261" s="924"/>
      <c r="F261" s="924"/>
      <c r="G261" s="930" t="s">
        <v>1075</v>
      </c>
      <c r="H261" s="924"/>
      <c r="I261" s="891"/>
      <c r="J261" s="887" t="s">
        <v>1106</v>
      </c>
      <c r="K261" s="399" t="str">
        <f t="shared" si="4"/>
        <v/>
      </c>
      <c r="L261" s="399"/>
      <c r="M261" s="887" t="s">
        <v>782</v>
      </c>
      <c r="N261" t="s">
        <v>128</v>
      </c>
    </row>
    <row r="262" spans="1:14" customFormat="1" ht="15.75" customHeight="1" thickBot="1">
      <c r="A262" s="931" t="s">
        <v>1076</v>
      </c>
      <c r="B262" s="924"/>
      <c r="C262" s="923" t="s">
        <v>51</v>
      </c>
      <c r="D262" s="923" t="s">
        <v>55</v>
      </c>
      <c r="E262" s="924"/>
      <c r="F262" s="923" t="s">
        <v>1071</v>
      </c>
      <c r="G262" s="921" t="s">
        <v>1077</v>
      </c>
      <c r="H262" s="921"/>
      <c r="I262" s="921"/>
      <c r="J262" s="887" t="s">
        <v>1106</v>
      </c>
      <c r="K262" s="399" t="str">
        <f t="shared" si="4"/>
        <v/>
      </c>
      <c r="L262" s="399"/>
      <c r="M262" s="887" t="s">
        <v>782</v>
      </c>
      <c r="N262" t="s">
        <v>128</v>
      </c>
    </row>
    <row r="263" spans="1:14" customFormat="1">
      <c r="A263" s="925" t="s">
        <v>547</v>
      </c>
      <c r="B263" s="926" t="s">
        <v>507</v>
      </c>
      <c r="C263" s="927">
        <v>1</v>
      </c>
      <c r="D263" s="925" t="s">
        <v>23</v>
      </c>
      <c r="E263" s="913"/>
      <c r="F263" s="929"/>
      <c r="G263" s="913"/>
      <c r="H263" s="913"/>
      <c r="I263" s="929"/>
      <c r="J263" s="887" t="s">
        <v>1106</v>
      </c>
      <c r="K263" s="399" t="str">
        <f t="shared" si="4"/>
        <v/>
      </c>
      <c r="L263" s="399"/>
      <c r="M263" s="887" t="s">
        <v>782</v>
      </c>
      <c r="N263" t="s">
        <v>128</v>
      </c>
    </row>
    <row r="264" spans="1:14" customFormat="1" ht="15.75" customHeight="1">
      <c r="A264" s="893"/>
      <c r="B264" s="893"/>
      <c r="C264" s="932"/>
      <c r="D264" s="932"/>
      <c r="E264" s="932"/>
      <c r="F264" s="932"/>
      <c r="G264" s="933" t="s">
        <v>1078</v>
      </c>
      <c r="H264" s="893"/>
      <c r="I264" s="888"/>
      <c r="J264" t="s">
        <v>1106</v>
      </c>
      <c r="K264" s="399" t="str">
        <f t="shared" si="4"/>
        <v/>
      </c>
      <c r="L264" s="399"/>
      <c r="M264" s="887" t="s">
        <v>782</v>
      </c>
      <c r="N264" t="s">
        <v>128</v>
      </c>
    </row>
    <row r="265" spans="1:14" customFormat="1" ht="15.75" customHeight="1" thickBot="1">
      <c r="A265" s="924"/>
      <c r="B265" s="924"/>
      <c r="C265" s="921"/>
      <c r="D265" s="921"/>
      <c r="E265" s="921"/>
      <c r="F265" s="921"/>
      <c r="G265" s="930" t="s">
        <v>1079</v>
      </c>
      <c r="H265" s="924"/>
      <c r="I265" s="889"/>
      <c r="J265" s="887" t="s">
        <v>1106</v>
      </c>
      <c r="K265" s="399" t="str">
        <f t="shared" si="4"/>
        <v/>
      </c>
      <c r="L265" s="399"/>
      <c r="M265" s="887" t="s">
        <v>782</v>
      </c>
      <c r="N265" t="s">
        <v>128</v>
      </c>
    </row>
    <row r="266" spans="1:14" customFormat="1" ht="15.75" customHeight="1">
      <c r="A266" s="893"/>
      <c r="B266" s="893"/>
      <c r="C266" s="932"/>
      <c r="D266" s="932"/>
      <c r="E266" s="932"/>
      <c r="F266" s="932"/>
      <c r="G266" s="933" t="s">
        <v>1080</v>
      </c>
      <c r="H266" s="893"/>
      <c r="I266" s="890"/>
      <c r="J266" t="s">
        <v>1106</v>
      </c>
      <c r="K266" s="399" t="str">
        <f t="shared" si="4"/>
        <v/>
      </c>
      <c r="L266" s="399"/>
      <c r="M266" s="887" t="s">
        <v>782</v>
      </c>
      <c r="N266" t="s">
        <v>128</v>
      </c>
    </row>
    <row r="267" spans="1:14" customFormat="1" ht="15.75" customHeight="1">
      <c r="A267" s="893"/>
      <c r="B267" s="893"/>
      <c r="C267" s="893"/>
      <c r="D267" s="893"/>
      <c r="E267" s="893"/>
      <c r="F267" s="893"/>
      <c r="G267" s="933" t="s">
        <v>1081</v>
      </c>
      <c r="H267" s="893"/>
      <c r="I267" s="934"/>
      <c r="J267" t="s">
        <v>1106</v>
      </c>
      <c r="K267" s="399" t="str">
        <f t="shared" si="4"/>
        <v/>
      </c>
      <c r="L267" s="399"/>
      <c r="M267" s="887" t="s">
        <v>782</v>
      </c>
      <c r="N267" t="s">
        <v>128</v>
      </c>
    </row>
    <row r="268" spans="1:14" customFormat="1" ht="15.75" customHeight="1" thickBot="1">
      <c r="A268" s="924"/>
      <c r="B268" s="924"/>
      <c r="C268" s="924"/>
      <c r="D268" s="924"/>
      <c r="E268" s="924"/>
      <c r="F268" s="924"/>
      <c r="G268" s="930" t="s">
        <v>1082</v>
      </c>
      <c r="H268" s="924"/>
      <c r="I268" s="889"/>
      <c r="J268" s="887" t="s">
        <v>1106</v>
      </c>
      <c r="K268" s="399" t="str">
        <f t="shared" si="4"/>
        <v/>
      </c>
      <c r="L268" s="399"/>
      <c r="M268" s="887" t="s">
        <v>782</v>
      </c>
      <c r="N268" t="s">
        <v>128</v>
      </c>
    </row>
    <row r="269" spans="1:14" customFormat="1" ht="15.75" customHeight="1" thickBot="1">
      <c r="A269" s="931" t="s">
        <v>813</v>
      </c>
      <c r="B269" s="924"/>
      <c r="C269" s="923" t="s">
        <v>51</v>
      </c>
      <c r="D269" s="923" t="s">
        <v>55</v>
      </c>
      <c r="E269" s="924"/>
      <c r="F269" s="923" t="s">
        <v>1083</v>
      </c>
      <c r="G269" s="921" t="s">
        <v>1084</v>
      </c>
      <c r="H269" s="921"/>
      <c r="I269" s="921"/>
      <c r="J269" s="887" t="s">
        <v>1106</v>
      </c>
      <c r="K269" s="399" t="str">
        <f t="shared" si="4"/>
        <v/>
      </c>
      <c r="L269" s="399"/>
      <c r="M269" s="887" t="s">
        <v>782</v>
      </c>
      <c r="N269" t="s">
        <v>128</v>
      </c>
    </row>
    <row r="270" spans="1:14" customFormat="1" ht="25.15" customHeight="1" thickBot="1">
      <c r="A270" s="924"/>
      <c r="B270" s="924"/>
      <c r="C270" s="921"/>
      <c r="D270" s="921"/>
      <c r="E270" s="921"/>
      <c r="F270" s="921"/>
      <c r="G270" s="930" t="s">
        <v>1085</v>
      </c>
      <c r="H270" s="924"/>
      <c r="I270" s="891"/>
      <c r="J270" s="887" t="s">
        <v>1106</v>
      </c>
      <c r="K270" s="399" t="str">
        <f t="shared" si="4"/>
        <v/>
      </c>
      <c r="L270" s="399"/>
      <c r="M270" s="887" t="s">
        <v>782</v>
      </c>
      <c r="N270" t="s">
        <v>128</v>
      </c>
    </row>
    <row r="271" spans="1:14" customFormat="1" ht="15.75" customHeight="1" thickBot="1">
      <c r="A271" s="931" t="s">
        <v>56</v>
      </c>
      <c r="B271" s="924"/>
      <c r="C271" s="923" t="s">
        <v>51</v>
      </c>
      <c r="D271" s="923" t="s">
        <v>55</v>
      </c>
      <c r="E271" s="924"/>
      <c r="F271" s="923" t="s">
        <v>1084</v>
      </c>
      <c r="G271" s="921" t="s">
        <v>1084</v>
      </c>
      <c r="H271" s="921"/>
      <c r="I271" s="921"/>
      <c r="J271" s="887" t="s">
        <v>1106</v>
      </c>
      <c r="K271" s="399" t="str">
        <f t="shared" si="4"/>
        <v/>
      </c>
      <c r="L271" s="399"/>
      <c r="M271" s="887" t="s">
        <v>782</v>
      </c>
      <c r="N271" t="s">
        <v>128</v>
      </c>
    </row>
    <row r="272" spans="1:14" customFormat="1" ht="25.15" customHeight="1" thickBot="1">
      <c r="A272" s="924"/>
      <c r="B272" s="924"/>
      <c r="C272" s="921"/>
      <c r="D272" s="921"/>
      <c r="E272" s="921"/>
      <c r="F272" s="921"/>
      <c r="G272" s="930" t="s">
        <v>1086</v>
      </c>
      <c r="H272" s="924"/>
      <c r="I272" s="891"/>
      <c r="J272" s="887" t="s">
        <v>1106</v>
      </c>
      <c r="K272" s="399" t="str">
        <f t="shared" si="4"/>
        <v/>
      </c>
      <c r="L272" s="399"/>
      <c r="M272" s="887" t="s">
        <v>782</v>
      </c>
      <c r="N272" t="s">
        <v>128</v>
      </c>
    </row>
    <row r="273" spans="1:14" customFormat="1" ht="15.75" customHeight="1" thickBot="1">
      <c r="A273" s="924"/>
      <c r="B273" s="924"/>
      <c r="C273" s="924"/>
      <c r="D273" s="924"/>
      <c r="E273" s="924"/>
      <c r="F273" s="924"/>
      <c r="G273" s="930" t="s">
        <v>533</v>
      </c>
      <c r="H273" s="924"/>
      <c r="I273" s="889"/>
      <c r="J273" s="887" t="s">
        <v>1106</v>
      </c>
      <c r="K273" s="399" t="str">
        <f t="shared" si="4"/>
        <v/>
      </c>
      <c r="L273" s="399"/>
      <c r="M273" s="887" t="s">
        <v>782</v>
      </c>
      <c r="N273" t="s">
        <v>128</v>
      </c>
    </row>
    <row r="274" spans="1:14" customFormat="1" ht="15.75" customHeight="1" thickBot="1">
      <c r="A274" s="931" t="s">
        <v>1087</v>
      </c>
      <c r="B274" s="924"/>
      <c r="C274" s="923" t="s">
        <v>58</v>
      </c>
      <c r="D274" s="923" t="s">
        <v>51</v>
      </c>
      <c r="E274" s="923" t="s">
        <v>55</v>
      </c>
      <c r="F274" s="924"/>
      <c r="G274" s="923" t="s">
        <v>1084</v>
      </c>
      <c r="H274" s="921" t="s">
        <v>1084</v>
      </c>
      <c r="I274" s="921"/>
      <c r="J274" s="887" t="s">
        <v>1106</v>
      </c>
      <c r="K274" s="399" t="str">
        <f t="shared" si="4"/>
        <v/>
      </c>
      <c r="L274" s="399"/>
      <c r="M274" s="887" t="s">
        <v>782</v>
      </c>
      <c r="N274" t="s">
        <v>128</v>
      </c>
    </row>
    <row r="275" spans="1:14" customFormat="1" ht="25.15" customHeight="1" thickBot="1">
      <c r="A275" s="924"/>
      <c r="B275" s="924"/>
      <c r="C275" s="921"/>
      <c r="D275" s="921"/>
      <c r="E275" s="921"/>
      <c r="F275" s="921"/>
      <c r="G275" s="930" t="s">
        <v>1088</v>
      </c>
      <c r="H275" s="924"/>
      <c r="I275" s="889"/>
      <c r="J275" s="887" t="s">
        <v>1106</v>
      </c>
      <c r="K275" s="399" t="str">
        <f t="shared" si="4"/>
        <v/>
      </c>
      <c r="L275" s="399"/>
      <c r="M275" s="887" t="s">
        <v>782</v>
      </c>
      <c r="N275" t="s">
        <v>128</v>
      </c>
    </row>
    <row r="276" spans="1:14" customFormat="1" ht="15.75" customHeight="1" thickBot="1">
      <c r="A276" s="921" t="s">
        <v>60</v>
      </c>
      <c r="B276" s="921"/>
      <c r="C276" s="921" t="s">
        <v>51</v>
      </c>
      <c r="D276" s="921" t="s">
        <v>55</v>
      </c>
      <c r="E276" s="921" t="s">
        <v>61</v>
      </c>
      <c r="F276" s="921"/>
      <c r="G276" s="921"/>
      <c r="H276" s="913"/>
      <c r="I276" s="921" t="s">
        <v>1084</v>
      </c>
      <c r="J276" s="887" t="s">
        <v>1106</v>
      </c>
      <c r="K276" s="399" t="str">
        <f t="shared" si="4"/>
        <v/>
      </c>
      <c r="L276" s="399"/>
      <c r="M276" s="887" t="s">
        <v>782</v>
      </c>
      <c r="N276" t="s">
        <v>128</v>
      </c>
    </row>
    <row r="277" spans="1:14" customFormat="1" ht="15.75" customHeight="1" thickBot="1">
      <c r="A277" s="921"/>
      <c r="B277" s="921"/>
      <c r="C277" s="921"/>
      <c r="D277" s="921"/>
      <c r="E277" s="923" t="s">
        <v>62</v>
      </c>
      <c r="F277" s="923" t="s">
        <v>63</v>
      </c>
      <c r="G277" s="923" t="s">
        <v>64</v>
      </c>
      <c r="H277" s="924"/>
      <c r="I277" s="921"/>
      <c r="J277" s="887" t="s">
        <v>1106</v>
      </c>
      <c r="K277" s="399" t="str">
        <f t="shared" si="4"/>
        <v/>
      </c>
      <c r="L277" s="399"/>
      <c r="M277" s="887" t="s">
        <v>782</v>
      </c>
      <c r="N277" t="s">
        <v>128</v>
      </c>
    </row>
    <row r="278" spans="1:14" customFormat="1" ht="25.15" customHeight="1">
      <c r="A278" s="893"/>
      <c r="B278" s="893"/>
      <c r="C278" s="932"/>
      <c r="D278" s="932"/>
      <c r="E278" s="932"/>
      <c r="F278" s="932"/>
      <c r="G278" s="933" t="s">
        <v>1089</v>
      </c>
      <c r="H278" s="893"/>
      <c r="I278" s="893"/>
      <c r="J278" t="s">
        <v>1106</v>
      </c>
      <c r="K278" s="399" t="str">
        <f t="shared" si="4"/>
        <v/>
      </c>
      <c r="L278" s="399"/>
      <c r="M278" s="887" t="s">
        <v>782</v>
      </c>
      <c r="N278" t="s">
        <v>128</v>
      </c>
    </row>
    <row r="279" spans="1:14" customFormat="1" ht="15.75" customHeight="1" thickBot="1">
      <c r="A279" s="935"/>
      <c r="B279" s="935"/>
      <c r="C279" s="935"/>
      <c r="D279" s="935"/>
      <c r="E279" s="936" t="s">
        <v>1090</v>
      </c>
      <c r="F279" s="936"/>
      <c r="G279" s="936"/>
      <c r="H279" s="935"/>
      <c r="I279" s="937"/>
      <c r="J279" s="887" t="s">
        <v>1106</v>
      </c>
      <c r="K279" s="399" t="str">
        <f t="shared" si="4"/>
        <v/>
      </c>
      <c r="L279" s="399"/>
      <c r="M279" s="887" t="s">
        <v>782</v>
      </c>
      <c r="N279" t="s">
        <v>128</v>
      </c>
    </row>
    <row r="280" spans="1:14" customFormat="1" ht="23.25" customHeight="1" thickTop="1" thickBot="1">
      <c r="A280" s="909" t="s">
        <v>307</v>
      </c>
      <c r="B280" s="910"/>
      <c r="C280" s="910"/>
      <c r="D280" s="910"/>
      <c r="E280" s="910"/>
      <c r="F280" s="910"/>
      <c r="G280" s="910"/>
      <c r="H280" s="910"/>
      <c r="I280" s="911" t="s">
        <v>308</v>
      </c>
      <c r="J280" t="s">
        <v>1106</v>
      </c>
      <c r="K280" s="399" t="str">
        <f t="shared" si="4"/>
        <v/>
      </c>
      <c r="L280" s="399"/>
      <c r="M280" s="887" t="s">
        <v>784</v>
      </c>
      <c r="N280" t="s">
        <v>312</v>
      </c>
    </row>
    <row r="281" spans="1:14" customFormat="1" ht="18.75" customHeight="1" thickTop="1">
      <c r="A281" s="912" t="s">
        <v>48</v>
      </c>
      <c r="B281" s="913"/>
      <c r="C281" s="913"/>
      <c r="D281" s="912" t="s">
        <v>341</v>
      </c>
      <c r="E281" s="913"/>
      <c r="F281" s="913"/>
      <c r="G281" s="913"/>
      <c r="H281" s="913"/>
      <c r="I281" s="913"/>
      <c r="J281" s="887" t="s">
        <v>1106</v>
      </c>
      <c r="K281" s="399" t="str">
        <f t="shared" si="4"/>
        <v/>
      </c>
      <c r="L281" s="399"/>
      <c r="M281" s="887" t="s">
        <v>784</v>
      </c>
      <c r="N281" t="s">
        <v>312</v>
      </c>
    </row>
    <row r="282" spans="1:14" customFormat="1" ht="15.75" customHeight="1">
      <c r="A282" s="914" t="s">
        <v>49</v>
      </c>
      <c r="B282" s="913"/>
      <c r="C282" s="913"/>
      <c r="D282" s="914" t="s">
        <v>1066</v>
      </c>
      <c r="E282" s="913"/>
      <c r="F282" s="913"/>
      <c r="G282" s="915" t="s">
        <v>1067</v>
      </c>
      <c r="H282" s="916">
        <v>155.59</v>
      </c>
      <c r="I282" s="914" t="s">
        <v>6</v>
      </c>
      <c r="J282" s="887" t="s">
        <v>1106</v>
      </c>
      <c r="K282" s="399" t="str">
        <f t="shared" si="4"/>
        <v/>
      </c>
      <c r="L282" s="399"/>
      <c r="M282" s="887" t="s">
        <v>784</v>
      </c>
      <c r="N282" t="s">
        <v>312</v>
      </c>
    </row>
    <row r="283" spans="1:14" ht="30" customHeight="1" thickBot="1">
      <c r="A283" s="917" t="s">
        <v>784</v>
      </c>
      <c r="B283" s="919" t="s">
        <v>312</v>
      </c>
      <c r="C283" s="919"/>
      <c r="D283" s="919"/>
      <c r="E283" s="919"/>
      <c r="F283" s="919"/>
      <c r="G283" s="919"/>
      <c r="H283" s="920" t="s">
        <v>1068</v>
      </c>
      <c r="I283" s="920"/>
      <c r="J283" s="887" t="s">
        <v>1106</v>
      </c>
      <c r="K283" s="399" t="str">
        <f t="shared" si="4"/>
        <v/>
      </c>
      <c r="L283" s="399"/>
      <c r="M283" s="887" t="s">
        <v>784</v>
      </c>
      <c r="N283" t="s">
        <v>312</v>
      </c>
    </row>
    <row r="284" spans="1:14" customFormat="1" ht="15.75" customHeight="1" thickBot="1">
      <c r="A284" s="921" t="s">
        <v>1069</v>
      </c>
      <c r="B284" s="921"/>
      <c r="C284" s="921" t="s">
        <v>51</v>
      </c>
      <c r="D284" s="921" t="s">
        <v>1070</v>
      </c>
      <c r="E284" s="921"/>
      <c r="F284" s="921" t="s">
        <v>1071</v>
      </c>
      <c r="G284" s="921"/>
      <c r="H284" s="913"/>
      <c r="I284" s="922" t="s">
        <v>52</v>
      </c>
      <c r="J284" s="887" t="s">
        <v>1106</v>
      </c>
      <c r="K284" s="399" t="str">
        <f t="shared" si="4"/>
        <v/>
      </c>
      <c r="L284" s="399"/>
      <c r="M284" s="887" t="s">
        <v>784</v>
      </c>
      <c r="N284" t="s">
        <v>312</v>
      </c>
    </row>
    <row r="285" spans="1:14" customFormat="1" ht="15.75" customHeight="1" thickBot="1">
      <c r="A285" s="921"/>
      <c r="B285" s="921"/>
      <c r="C285" s="921"/>
      <c r="D285" s="923" t="s">
        <v>1072</v>
      </c>
      <c r="E285" s="923" t="s">
        <v>1073</v>
      </c>
      <c r="F285" s="923" t="s">
        <v>695</v>
      </c>
      <c r="G285" s="923" t="s">
        <v>696</v>
      </c>
      <c r="H285" s="924"/>
      <c r="I285" s="923" t="s">
        <v>1074</v>
      </c>
      <c r="J285" s="887" t="s">
        <v>1106</v>
      </c>
      <c r="K285" s="399" t="str">
        <f t="shared" si="4"/>
        <v/>
      </c>
      <c r="L285" s="399"/>
      <c r="M285" s="887" t="s">
        <v>784</v>
      </c>
      <c r="N285" t="s">
        <v>312</v>
      </c>
    </row>
    <row r="286" spans="1:14" customFormat="1" ht="28.5">
      <c r="A286" s="925" t="s">
        <v>577</v>
      </c>
      <c r="B286" s="926" t="s">
        <v>578</v>
      </c>
      <c r="C286" s="927">
        <v>1</v>
      </c>
      <c r="D286" s="928">
        <v>1</v>
      </c>
      <c r="E286" s="928">
        <v>0</v>
      </c>
      <c r="F286" s="929"/>
      <c r="G286" s="929"/>
      <c r="H286" s="913"/>
      <c r="I286" s="929"/>
      <c r="J286" s="887" t="s">
        <v>1106</v>
      </c>
      <c r="K286" s="399" t="str">
        <f t="shared" si="4"/>
        <v>E9256</v>
      </c>
      <c r="L286" s="399">
        <v>1</v>
      </c>
      <c r="M286" s="887" t="s">
        <v>784</v>
      </c>
      <c r="N286" t="s">
        <v>312</v>
      </c>
    </row>
    <row r="287" spans="1:14" customFormat="1">
      <c r="A287" s="925" t="s">
        <v>575</v>
      </c>
      <c r="B287" s="926" t="s">
        <v>576</v>
      </c>
      <c r="C287" s="927">
        <v>1</v>
      </c>
      <c r="D287" s="928">
        <v>1</v>
      </c>
      <c r="E287" s="928">
        <v>0</v>
      </c>
      <c r="F287" s="929"/>
      <c r="G287" s="929"/>
      <c r="H287" s="913"/>
      <c r="I287" s="929"/>
      <c r="J287" s="887" t="s">
        <v>1106</v>
      </c>
      <c r="K287" s="399" t="str">
        <f t="shared" si="4"/>
        <v>E9156</v>
      </c>
      <c r="L287" s="399">
        <v>1</v>
      </c>
      <c r="M287" s="887" t="s">
        <v>784</v>
      </c>
      <c r="N287" t="s">
        <v>312</v>
      </c>
    </row>
    <row r="288" spans="1:14" customFormat="1">
      <c r="A288" s="925" t="s">
        <v>75</v>
      </c>
      <c r="B288" s="926" t="s">
        <v>592</v>
      </c>
      <c r="C288" s="927">
        <v>1</v>
      </c>
      <c r="D288" s="928">
        <v>1</v>
      </c>
      <c r="E288" s="928">
        <v>0</v>
      </c>
      <c r="F288" s="929"/>
      <c r="G288" s="929"/>
      <c r="H288" s="913"/>
      <c r="I288" s="929"/>
      <c r="J288" s="887" t="s">
        <v>1106</v>
      </c>
      <c r="K288" s="399" t="str">
        <f t="shared" si="4"/>
        <v>E9577</v>
      </c>
      <c r="L288" s="399"/>
      <c r="M288" s="887" t="s">
        <v>784</v>
      </c>
      <c r="N288" t="s">
        <v>312</v>
      </c>
    </row>
    <row r="289" spans="1:14" customFormat="1" ht="15.75" customHeight="1" thickBot="1">
      <c r="A289" s="924"/>
      <c r="B289" s="924"/>
      <c r="C289" s="924"/>
      <c r="D289" s="924"/>
      <c r="E289" s="924"/>
      <c r="F289" s="924"/>
      <c r="G289" s="930" t="s">
        <v>1075</v>
      </c>
      <c r="H289" s="924"/>
      <c r="I289" s="891"/>
      <c r="J289" s="887" t="s">
        <v>1106</v>
      </c>
      <c r="K289" s="399" t="str">
        <f t="shared" si="4"/>
        <v/>
      </c>
      <c r="L289" s="399"/>
      <c r="M289" s="887" t="s">
        <v>784</v>
      </c>
      <c r="N289" t="s">
        <v>312</v>
      </c>
    </row>
    <row r="290" spans="1:14" customFormat="1" ht="15.75" customHeight="1" thickBot="1">
      <c r="A290" s="931" t="s">
        <v>1076</v>
      </c>
      <c r="B290" s="924"/>
      <c r="C290" s="923" t="s">
        <v>51</v>
      </c>
      <c r="D290" s="923" t="s">
        <v>55</v>
      </c>
      <c r="E290" s="924"/>
      <c r="F290" s="923" t="s">
        <v>1071</v>
      </c>
      <c r="G290" s="921" t="s">
        <v>1077</v>
      </c>
      <c r="H290" s="921"/>
      <c r="I290" s="921"/>
      <c r="J290" s="887" t="s">
        <v>1106</v>
      </c>
      <c r="K290" s="399" t="str">
        <f t="shared" si="4"/>
        <v/>
      </c>
      <c r="L290" s="399"/>
      <c r="M290" s="887" t="s">
        <v>784</v>
      </c>
      <c r="N290" t="s">
        <v>312</v>
      </c>
    </row>
    <row r="291" spans="1:14" customFormat="1">
      <c r="A291" s="925" t="s">
        <v>547</v>
      </c>
      <c r="B291" s="926" t="s">
        <v>507</v>
      </c>
      <c r="C291" s="927">
        <v>2</v>
      </c>
      <c r="D291" s="925" t="s">
        <v>23</v>
      </c>
      <c r="E291" s="913"/>
      <c r="F291" s="929"/>
      <c r="G291" s="913"/>
      <c r="H291" s="913"/>
      <c r="I291" s="929"/>
      <c r="J291" s="887" t="s">
        <v>1106</v>
      </c>
      <c r="K291" s="399" t="str">
        <f t="shared" si="4"/>
        <v/>
      </c>
      <c r="L291" s="399"/>
      <c r="M291" s="887" t="s">
        <v>784</v>
      </c>
      <c r="N291" t="s">
        <v>312</v>
      </c>
    </row>
    <row r="292" spans="1:14" customFormat="1" ht="15.75" customHeight="1">
      <c r="A292" s="893"/>
      <c r="B292" s="893"/>
      <c r="C292" s="932"/>
      <c r="D292" s="932"/>
      <c r="E292" s="932"/>
      <c r="F292" s="932"/>
      <c r="G292" s="933" t="s">
        <v>1078</v>
      </c>
      <c r="H292" s="893"/>
      <c r="I292" s="888"/>
      <c r="J292" t="s">
        <v>1106</v>
      </c>
      <c r="K292" s="399" t="str">
        <f t="shared" si="4"/>
        <v/>
      </c>
      <c r="L292" s="399"/>
      <c r="M292" s="887" t="s">
        <v>784</v>
      </c>
      <c r="N292" t="s">
        <v>312</v>
      </c>
    </row>
    <row r="293" spans="1:14" customFormat="1" ht="15.75" customHeight="1" thickBot="1">
      <c r="A293" s="924"/>
      <c r="B293" s="924"/>
      <c r="C293" s="921"/>
      <c r="D293" s="921"/>
      <c r="E293" s="921"/>
      <c r="F293" s="921"/>
      <c r="G293" s="930" t="s">
        <v>1079</v>
      </c>
      <c r="H293" s="924"/>
      <c r="I293" s="889"/>
      <c r="J293" s="887" t="s">
        <v>1106</v>
      </c>
      <c r="K293" s="399" t="str">
        <f t="shared" si="4"/>
        <v/>
      </c>
      <c r="L293" s="399"/>
      <c r="M293" s="887" t="s">
        <v>784</v>
      </c>
      <c r="N293" t="s">
        <v>312</v>
      </c>
    </row>
    <row r="294" spans="1:14" customFormat="1" ht="15.75" customHeight="1">
      <c r="A294" s="893"/>
      <c r="B294" s="893"/>
      <c r="C294" s="932"/>
      <c r="D294" s="932"/>
      <c r="E294" s="932"/>
      <c r="F294" s="932"/>
      <c r="G294" s="933" t="s">
        <v>1080</v>
      </c>
      <c r="H294" s="893"/>
      <c r="I294" s="890"/>
      <c r="J294" t="s">
        <v>1106</v>
      </c>
      <c r="K294" s="399" t="str">
        <f t="shared" si="4"/>
        <v/>
      </c>
      <c r="L294" s="399"/>
      <c r="M294" s="887" t="s">
        <v>784</v>
      </c>
      <c r="N294" t="s">
        <v>312</v>
      </c>
    </row>
    <row r="295" spans="1:14" customFormat="1" ht="15.75" customHeight="1">
      <c r="A295" s="893"/>
      <c r="B295" s="893"/>
      <c r="C295" s="893"/>
      <c r="D295" s="893"/>
      <c r="E295" s="893"/>
      <c r="F295" s="893"/>
      <c r="G295" s="933" t="s">
        <v>1081</v>
      </c>
      <c r="H295" s="893"/>
      <c r="I295" s="934"/>
      <c r="J295" t="s">
        <v>1106</v>
      </c>
      <c r="K295" s="399" t="str">
        <f t="shared" si="4"/>
        <v/>
      </c>
      <c r="L295" s="399"/>
      <c r="M295" s="887" t="s">
        <v>784</v>
      </c>
      <c r="N295" t="s">
        <v>312</v>
      </c>
    </row>
    <row r="296" spans="1:14" customFormat="1" ht="15.75" customHeight="1" thickBot="1">
      <c r="A296" s="924"/>
      <c r="B296" s="924"/>
      <c r="C296" s="924"/>
      <c r="D296" s="924"/>
      <c r="E296" s="924"/>
      <c r="F296" s="924"/>
      <c r="G296" s="930" t="s">
        <v>1082</v>
      </c>
      <c r="H296" s="924"/>
      <c r="I296" s="889"/>
      <c r="J296" s="887" t="s">
        <v>1106</v>
      </c>
      <c r="K296" s="399" t="str">
        <f t="shared" si="4"/>
        <v/>
      </c>
      <c r="L296" s="399"/>
      <c r="M296" s="887" t="s">
        <v>784</v>
      </c>
      <c r="N296" t="s">
        <v>312</v>
      </c>
    </row>
    <row r="297" spans="1:14" customFormat="1" ht="15.75" customHeight="1" thickBot="1">
      <c r="A297" s="931" t="s">
        <v>813</v>
      </c>
      <c r="B297" s="924"/>
      <c r="C297" s="923" t="s">
        <v>51</v>
      </c>
      <c r="D297" s="923" t="s">
        <v>55</v>
      </c>
      <c r="E297" s="924"/>
      <c r="F297" s="923" t="s">
        <v>1083</v>
      </c>
      <c r="G297" s="921" t="s">
        <v>1084</v>
      </c>
      <c r="H297" s="921"/>
      <c r="I297" s="921"/>
      <c r="J297" s="887" t="s">
        <v>1106</v>
      </c>
      <c r="K297" s="399" t="str">
        <f t="shared" si="4"/>
        <v/>
      </c>
      <c r="L297" s="399"/>
      <c r="M297" s="887" t="s">
        <v>784</v>
      </c>
      <c r="N297" t="s">
        <v>312</v>
      </c>
    </row>
    <row r="298" spans="1:14" customFormat="1">
      <c r="A298" s="925" t="s">
        <v>646</v>
      </c>
      <c r="B298" s="926" t="s">
        <v>647</v>
      </c>
      <c r="C298" s="927">
        <v>0.41654999999999998</v>
      </c>
      <c r="D298" s="925" t="s">
        <v>22</v>
      </c>
      <c r="E298" s="913"/>
      <c r="F298" s="929"/>
      <c r="G298" s="913"/>
      <c r="H298" s="913"/>
      <c r="I298" s="929"/>
      <c r="J298" s="887" t="s">
        <v>1106</v>
      </c>
      <c r="K298" s="399" t="str">
        <f t="shared" si="4"/>
        <v/>
      </c>
      <c r="L298" s="399"/>
      <c r="M298" s="887" t="s">
        <v>784</v>
      </c>
      <c r="N298" t="s">
        <v>312</v>
      </c>
    </row>
    <row r="299" spans="1:14" customFormat="1">
      <c r="A299" s="925" t="s">
        <v>649</v>
      </c>
      <c r="B299" s="926" t="s">
        <v>650</v>
      </c>
      <c r="C299" s="927">
        <v>6.8999999999999997E-4</v>
      </c>
      <c r="D299" s="925" t="s">
        <v>637</v>
      </c>
      <c r="E299" s="913"/>
      <c r="F299" s="929"/>
      <c r="G299" s="913"/>
      <c r="H299" s="913"/>
      <c r="I299" s="929"/>
      <c r="J299" s="887" t="s">
        <v>1106</v>
      </c>
      <c r="K299" s="399" t="str">
        <f t="shared" si="4"/>
        <v/>
      </c>
      <c r="L299" s="399"/>
      <c r="M299" s="887" t="s">
        <v>784</v>
      </c>
      <c r="N299" t="s">
        <v>312</v>
      </c>
    </row>
    <row r="300" spans="1:14" customFormat="1">
      <c r="A300" s="925" t="s">
        <v>640</v>
      </c>
      <c r="B300" s="926" t="s">
        <v>641</v>
      </c>
      <c r="C300" s="927">
        <v>1.389E-2</v>
      </c>
      <c r="D300" s="925" t="s">
        <v>637</v>
      </c>
      <c r="E300" s="913"/>
      <c r="F300" s="929"/>
      <c r="G300" s="913"/>
      <c r="H300" s="913"/>
      <c r="I300" s="929"/>
      <c r="J300" s="887" t="s">
        <v>1106</v>
      </c>
      <c r="K300" s="399" t="str">
        <f t="shared" si="4"/>
        <v/>
      </c>
      <c r="L300" s="399"/>
      <c r="M300" s="887" t="s">
        <v>784</v>
      </c>
      <c r="N300" t="s">
        <v>312</v>
      </c>
    </row>
    <row r="301" spans="1:14" customFormat="1" ht="15.75" customHeight="1" thickBot="1">
      <c r="A301" s="924"/>
      <c r="B301" s="924"/>
      <c r="C301" s="921"/>
      <c r="D301" s="921"/>
      <c r="E301" s="921"/>
      <c r="F301" s="921"/>
      <c r="G301" s="930" t="s">
        <v>1085</v>
      </c>
      <c r="H301" s="924"/>
      <c r="I301" s="891"/>
      <c r="J301" s="887" t="s">
        <v>1106</v>
      </c>
      <c r="K301" s="399" t="str">
        <f t="shared" si="4"/>
        <v/>
      </c>
      <c r="L301" s="399"/>
      <c r="M301" s="887" t="s">
        <v>784</v>
      </c>
      <c r="N301" t="s">
        <v>312</v>
      </c>
    </row>
    <row r="302" spans="1:14" customFormat="1" ht="15.75" customHeight="1" thickBot="1">
      <c r="A302" s="931" t="s">
        <v>56</v>
      </c>
      <c r="B302" s="924"/>
      <c r="C302" s="923" t="s">
        <v>51</v>
      </c>
      <c r="D302" s="923" t="s">
        <v>55</v>
      </c>
      <c r="E302" s="924"/>
      <c r="F302" s="923" t="s">
        <v>1084</v>
      </c>
      <c r="G302" s="921" t="s">
        <v>1084</v>
      </c>
      <c r="H302" s="921"/>
      <c r="I302" s="921"/>
      <c r="J302" s="887" t="s">
        <v>1106</v>
      </c>
      <c r="K302" s="399" t="str">
        <f t="shared" si="4"/>
        <v/>
      </c>
      <c r="L302" s="399"/>
      <c r="M302" s="887" t="s">
        <v>784</v>
      </c>
      <c r="N302" t="s">
        <v>312</v>
      </c>
    </row>
    <row r="303" spans="1:14" customFormat="1" ht="25.15" customHeight="1" thickBot="1">
      <c r="A303" s="924"/>
      <c r="B303" s="924"/>
      <c r="C303" s="921"/>
      <c r="D303" s="921"/>
      <c r="E303" s="921"/>
      <c r="F303" s="921"/>
      <c r="G303" s="930" t="s">
        <v>1086</v>
      </c>
      <c r="H303" s="924"/>
      <c r="I303" s="891"/>
      <c r="J303" s="887" t="s">
        <v>1106</v>
      </c>
      <c r="K303" s="399" t="str">
        <f t="shared" si="4"/>
        <v/>
      </c>
      <c r="L303" s="399"/>
      <c r="M303" s="887" t="s">
        <v>784</v>
      </c>
      <c r="N303" t="s">
        <v>312</v>
      </c>
    </row>
    <row r="304" spans="1:14" customFormat="1" ht="15.75" customHeight="1" thickBot="1">
      <c r="A304" s="924"/>
      <c r="B304" s="924"/>
      <c r="C304" s="924"/>
      <c r="D304" s="924"/>
      <c r="E304" s="924"/>
      <c r="F304" s="924"/>
      <c r="G304" s="930" t="s">
        <v>533</v>
      </c>
      <c r="H304" s="924"/>
      <c r="I304" s="889"/>
      <c r="J304" s="887" t="s">
        <v>1106</v>
      </c>
      <c r="K304" s="399" t="str">
        <f t="shared" si="4"/>
        <v/>
      </c>
      <c r="L304" s="399"/>
      <c r="M304" s="887" t="s">
        <v>784</v>
      </c>
      <c r="N304" t="s">
        <v>312</v>
      </c>
    </row>
    <row r="305" spans="1:14" customFormat="1" ht="15.75" customHeight="1" thickBot="1">
      <c r="A305" s="931" t="s">
        <v>1087</v>
      </c>
      <c r="B305" s="924"/>
      <c r="C305" s="923" t="s">
        <v>58</v>
      </c>
      <c r="D305" s="923" t="s">
        <v>51</v>
      </c>
      <c r="E305" s="923" t="s">
        <v>55</v>
      </c>
      <c r="F305" s="924"/>
      <c r="G305" s="923" t="s">
        <v>1084</v>
      </c>
      <c r="H305" s="921" t="s">
        <v>1084</v>
      </c>
      <c r="I305" s="921"/>
      <c r="J305" s="887" t="s">
        <v>1106</v>
      </c>
      <c r="K305" s="399" t="str">
        <f t="shared" si="4"/>
        <v/>
      </c>
      <c r="L305" s="399"/>
      <c r="M305" s="887" t="s">
        <v>784</v>
      </c>
      <c r="N305" t="s">
        <v>312</v>
      </c>
    </row>
    <row r="306" spans="1:14" customFormat="1" ht="25.15" customHeight="1" thickBot="1">
      <c r="A306" s="924"/>
      <c r="B306" s="924"/>
      <c r="C306" s="921"/>
      <c r="D306" s="921"/>
      <c r="E306" s="921"/>
      <c r="F306" s="921"/>
      <c r="G306" s="930" t="s">
        <v>1088</v>
      </c>
      <c r="H306" s="924"/>
      <c r="I306" s="889"/>
      <c r="J306" s="887" t="s">
        <v>1106</v>
      </c>
      <c r="K306" s="399" t="str">
        <f t="shared" si="4"/>
        <v/>
      </c>
      <c r="L306" s="399"/>
      <c r="M306" s="887" t="s">
        <v>784</v>
      </c>
      <c r="N306" t="s">
        <v>312</v>
      </c>
    </row>
    <row r="307" spans="1:14" customFormat="1" ht="15.75" customHeight="1" thickBot="1">
      <c r="A307" s="921" t="s">
        <v>60</v>
      </c>
      <c r="B307" s="921"/>
      <c r="C307" s="921" t="s">
        <v>51</v>
      </c>
      <c r="D307" s="921" t="s">
        <v>55</v>
      </c>
      <c r="E307" s="921" t="s">
        <v>61</v>
      </c>
      <c r="F307" s="921"/>
      <c r="G307" s="921"/>
      <c r="H307" s="913"/>
      <c r="I307" s="921" t="s">
        <v>1084</v>
      </c>
      <c r="J307" s="887" t="s">
        <v>1106</v>
      </c>
      <c r="K307" s="399" t="str">
        <f t="shared" si="4"/>
        <v/>
      </c>
      <c r="L307" s="399"/>
      <c r="M307" s="887" t="s">
        <v>784</v>
      </c>
      <c r="N307" t="s">
        <v>312</v>
      </c>
    </row>
    <row r="308" spans="1:14" customFormat="1" ht="15.75" customHeight="1" thickBot="1">
      <c r="A308" s="921"/>
      <c r="B308" s="921"/>
      <c r="C308" s="921"/>
      <c r="D308" s="921"/>
      <c r="E308" s="923" t="s">
        <v>62</v>
      </c>
      <c r="F308" s="923" t="s">
        <v>63</v>
      </c>
      <c r="G308" s="923" t="s">
        <v>64</v>
      </c>
      <c r="H308" s="924"/>
      <c r="I308" s="921"/>
      <c r="J308" s="887" t="s">
        <v>1106</v>
      </c>
      <c r="K308" s="399" t="str">
        <f t="shared" si="4"/>
        <v/>
      </c>
      <c r="L308" s="399"/>
      <c r="M308" s="887" t="s">
        <v>784</v>
      </c>
      <c r="N308" t="s">
        <v>312</v>
      </c>
    </row>
    <row r="309" spans="1:14" customFormat="1" ht="25.15" customHeight="1">
      <c r="A309" s="893"/>
      <c r="B309" s="893"/>
      <c r="C309" s="932"/>
      <c r="D309" s="932"/>
      <c r="E309" s="932"/>
      <c r="F309" s="932"/>
      <c r="G309" s="933" t="s">
        <v>1089</v>
      </c>
      <c r="H309" s="893"/>
      <c r="I309" s="893"/>
      <c r="J309" t="s">
        <v>1106</v>
      </c>
      <c r="K309" s="399" t="str">
        <f t="shared" si="4"/>
        <v/>
      </c>
      <c r="L309" s="399"/>
      <c r="M309" s="887" t="s">
        <v>784</v>
      </c>
      <c r="N309" t="s">
        <v>312</v>
      </c>
    </row>
    <row r="310" spans="1:14" customFormat="1" ht="15.75" customHeight="1" thickBot="1">
      <c r="A310" s="935"/>
      <c r="B310" s="935"/>
      <c r="C310" s="935"/>
      <c r="D310" s="935"/>
      <c r="E310" s="936" t="s">
        <v>1090</v>
      </c>
      <c r="F310" s="936"/>
      <c r="G310" s="936"/>
      <c r="H310" s="935"/>
      <c r="I310" s="937"/>
      <c r="J310" s="887" t="s">
        <v>1106</v>
      </c>
      <c r="K310" s="399" t="str">
        <f t="shared" si="4"/>
        <v/>
      </c>
      <c r="L310" s="399"/>
      <c r="M310" s="887" t="s">
        <v>784</v>
      </c>
      <c r="N310" t="s">
        <v>312</v>
      </c>
    </row>
    <row r="311" spans="1:14" customFormat="1" ht="23.25" customHeight="1" thickTop="1" thickBot="1">
      <c r="A311" s="909" t="s">
        <v>307</v>
      </c>
      <c r="B311" s="910"/>
      <c r="C311" s="910"/>
      <c r="D311" s="910"/>
      <c r="E311" s="910"/>
      <c r="F311" s="910"/>
      <c r="G311" s="910"/>
      <c r="H311" s="910"/>
      <c r="I311" s="911" t="s">
        <v>308</v>
      </c>
      <c r="J311" t="s">
        <v>1106</v>
      </c>
      <c r="K311" s="399" t="str">
        <f t="shared" si="4"/>
        <v/>
      </c>
      <c r="L311" s="399"/>
      <c r="M311" s="887" t="s">
        <v>785</v>
      </c>
      <c r="N311" t="s">
        <v>313</v>
      </c>
    </row>
    <row r="312" spans="1:14" customFormat="1" ht="18.75" customHeight="1" thickTop="1">
      <c r="A312" s="912" t="s">
        <v>48</v>
      </c>
      <c r="B312" s="913"/>
      <c r="C312" s="913"/>
      <c r="D312" s="912" t="s">
        <v>341</v>
      </c>
      <c r="E312" s="913"/>
      <c r="F312" s="913"/>
      <c r="G312" s="913"/>
      <c r="H312" s="913"/>
      <c r="I312" s="913"/>
      <c r="J312" s="887" t="s">
        <v>1106</v>
      </c>
      <c r="K312" s="399" t="str">
        <f t="shared" si="4"/>
        <v/>
      </c>
      <c r="L312" s="399"/>
      <c r="M312" s="887" t="s">
        <v>785</v>
      </c>
      <c r="N312" t="s">
        <v>313</v>
      </c>
    </row>
    <row r="313" spans="1:14" customFormat="1" ht="15.75" customHeight="1">
      <c r="A313" s="914" t="s">
        <v>49</v>
      </c>
      <c r="B313" s="913"/>
      <c r="C313" s="913"/>
      <c r="D313" s="914" t="s">
        <v>1066</v>
      </c>
      <c r="E313" s="913"/>
      <c r="F313" s="913"/>
      <c r="G313" s="915" t="s">
        <v>1067</v>
      </c>
      <c r="H313" s="916">
        <v>177.07</v>
      </c>
      <c r="I313" s="914" t="s">
        <v>6</v>
      </c>
      <c r="J313" s="887" t="s">
        <v>1106</v>
      </c>
      <c r="K313" s="399" t="str">
        <f t="shared" si="4"/>
        <v/>
      </c>
      <c r="L313" s="399"/>
      <c r="M313" s="887" t="s">
        <v>785</v>
      </c>
      <c r="N313" t="s">
        <v>313</v>
      </c>
    </row>
    <row r="314" spans="1:14" ht="30" customHeight="1" thickBot="1">
      <c r="A314" s="917" t="s">
        <v>785</v>
      </c>
      <c r="B314" s="919" t="s">
        <v>313</v>
      </c>
      <c r="C314" s="919"/>
      <c r="D314" s="919"/>
      <c r="E314" s="919"/>
      <c r="F314" s="919"/>
      <c r="G314" s="919"/>
      <c r="H314" s="920" t="s">
        <v>1068</v>
      </c>
      <c r="I314" s="920"/>
      <c r="J314" s="887" t="s">
        <v>1106</v>
      </c>
      <c r="K314" s="399" t="str">
        <f t="shared" si="4"/>
        <v/>
      </c>
      <c r="L314" s="399"/>
      <c r="M314" s="887" t="s">
        <v>785</v>
      </c>
      <c r="N314" t="s">
        <v>313</v>
      </c>
    </row>
    <row r="315" spans="1:14" customFormat="1" ht="15.75" customHeight="1" thickBot="1">
      <c r="A315" s="921" t="s">
        <v>1069</v>
      </c>
      <c r="B315" s="921"/>
      <c r="C315" s="921" t="s">
        <v>51</v>
      </c>
      <c r="D315" s="921" t="s">
        <v>1070</v>
      </c>
      <c r="E315" s="921"/>
      <c r="F315" s="921" t="s">
        <v>1071</v>
      </c>
      <c r="G315" s="921"/>
      <c r="H315" s="913"/>
      <c r="I315" s="922" t="s">
        <v>52</v>
      </c>
      <c r="J315" s="887" t="s">
        <v>1106</v>
      </c>
      <c r="K315" s="399" t="str">
        <f t="shared" si="4"/>
        <v/>
      </c>
      <c r="L315" s="399"/>
      <c r="M315" s="887" t="s">
        <v>785</v>
      </c>
      <c r="N315" t="s">
        <v>313</v>
      </c>
    </row>
    <row r="316" spans="1:14" customFormat="1" ht="15.75" customHeight="1" thickBot="1">
      <c r="A316" s="921"/>
      <c r="B316" s="921"/>
      <c r="C316" s="921"/>
      <c r="D316" s="923" t="s">
        <v>1072</v>
      </c>
      <c r="E316" s="923" t="s">
        <v>1073</v>
      </c>
      <c r="F316" s="923" t="s">
        <v>695</v>
      </c>
      <c r="G316" s="923" t="s">
        <v>696</v>
      </c>
      <c r="H316" s="924"/>
      <c r="I316" s="923" t="s">
        <v>1074</v>
      </c>
      <c r="J316" s="887" t="s">
        <v>1106</v>
      </c>
      <c r="K316" s="399" t="str">
        <f t="shared" si="4"/>
        <v/>
      </c>
      <c r="L316" s="399"/>
      <c r="M316" s="887" t="s">
        <v>785</v>
      </c>
      <c r="N316" t="s">
        <v>313</v>
      </c>
    </row>
    <row r="317" spans="1:14" customFormat="1" ht="28.5">
      <c r="A317" s="925" t="s">
        <v>76</v>
      </c>
      <c r="B317" s="926" t="s">
        <v>77</v>
      </c>
      <c r="C317" s="927">
        <v>1</v>
      </c>
      <c r="D317" s="928">
        <v>1</v>
      </c>
      <c r="E317" s="928">
        <v>0</v>
      </c>
      <c r="F317" s="929"/>
      <c r="G317" s="929"/>
      <c r="H317" s="913"/>
      <c r="I317" s="929"/>
      <c r="J317" s="887" t="s">
        <v>1106</v>
      </c>
      <c r="K317" s="399" t="str">
        <f t="shared" si="4"/>
        <v>E9644</v>
      </c>
      <c r="L317" s="399">
        <v>1</v>
      </c>
      <c r="M317" s="887" t="s">
        <v>785</v>
      </c>
      <c r="N317" t="s">
        <v>313</v>
      </c>
    </row>
    <row r="318" spans="1:14" customFormat="1" ht="15.75" customHeight="1" thickBot="1">
      <c r="A318" s="924"/>
      <c r="B318" s="924"/>
      <c r="C318" s="924"/>
      <c r="D318" s="924"/>
      <c r="E318" s="924"/>
      <c r="F318" s="924"/>
      <c r="G318" s="930" t="s">
        <v>1075</v>
      </c>
      <c r="H318" s="924"/>
      <c r="I318" s="891"/>
      <c r="J318" s="887" t="s">
        <v>1106</v>
      </c>
      <c r="K318" s="399" t="str">
        <f t="shared" si="4"/>
        <v/>
      </c>
      <c r="L318" s="399"/>
      <c r="M318" s="887" t="s">
        <v>785</v>
      </c>
      <c r="N318" t="s">
        <v>313</v>
      </c>
    </row>
    <row r="319" spans="1:14" customFormat="1" ht="15.75" customHeight="1" thickBot="1">
      <c r="A319" s="931" t="s">
        <v>1076</v>
      </c>
      <c r="B319" s="924"/>
      <c r="C319" s="923" t="s">
        <v>51</v>
      </c>
      <c r="D319" s="923" t="s">
        <v>55</v>
      </c>
      <c r="E319" s="924"/>
      <c r="F319" s="923" t="s">
        <v>1071</v>
      </c>
      <c r="G319" s="921" t="s">
        <v>1077</v>
      </c>
      <c r="H319" s="921"/>
      <c r="I319" s="921"/>
      <c r="J319" s="887" t="s">
        <v>1106</v>
      </c>
      <c r="K319" s="399" t="str">
        <f t="shared" ref="K319:K382" si="5">IF(LEFT(A319,2)="E9",A319,"")</f>
        <v/>
      </c>
      <c r="L319" s="399"/>
      <c r="M319" s="887" t="s">
        <v>785</v>
      </c>
      <c r="N319" t="s">
        <v>313</v>
      </c>
    </row>
    <row r="320" spans="1:14" customFormat="1">
      <c r="A320" s="925" t="s">
        <v>554</v>
      </c>
      <c r="B320" s="926" t="s">
        <v>555</v>
      </c>
      <c r="C320" s="927">
        <v>1</v>
      </c>
      <c r="D320" s="925" t="s">
        <v>23</v>
      </c>
      <c r="E320" s="913"/>
      <c r="F320" s="929"/>
      <c r="G320" s="913"/>
      <c r="H320" s="913"/>
      <c r="I320" s="929"/>
      <c r="J320" s="887" t="s">
        <v>1106</v>
      </c>
      <c r="K320" s="399" t="str">
        <f t="shared" si="5"/>
        <v/>
      </c>
      <c r="L320" s="399"/>
      <c r="M320" s="887" t="s">
        <v>785</v>
      </c>
      <c r="N320" t="s">
        <v>313</v>
      </c>
    </row>
    <row r="321" spans="1:14" customFormat="1">
      <c r="A321" s="925" t="s">
        <v>547</v>
      </c>
      <c r="B321" s="926" t="s">
        <v>507</v>
      </c>
      <c r="C321" s="927">
        <v>4</v>
      </c>
      <c r="D321" s="925" t="s">
        <v>23</v>
      </c>
      <c r="E321" s="913"/>
      <c r="F321" s="929"/>
      <c r="G321" s="913"/>
      <c r="H321" s="913"/>
      <c r="I321" s="929"/>
      <c r="J321" s="887" t="s">
        <v>1106</v>
      </c>
      <c r="K321" s="399" t="str">
        <f t="shared" si="5"/>
        <v/>
      </c>
      <c r="L321" s="399"/>
      <c r="M321" s="887" t="s">
        <v>785</v>
      </c>
      <c r="N321" t="s">
        <v>313</v>
      </c>
    </row>
    <row r="322" spans="1:14" customFormat="1" ht="15.75" customHeight="1">
      <c r="A322" s="893"/>
      <c r="B322" s="893"/>
      <c r="C322" s="932"/>
      <c r="D322" s="932"/>
      <c r="E322" s="932"/>
      <c r="F322" s="932"/>
      <c r="G322" s="933" t="s">
        <v>1078</v>
      </c>
      <c r="H322" s="893"/>
      <c r="I322" s="888"/>
      <c r="J322" t="s">
        <v>1106</v>
      </c>
      <c r="K322" s="399" t="str">
        <f t="shared" si="5"/>
        <v/>
      </c>
      <c r="L322" s="399"/>
      <c r="M322" s="887" t="s">
        <v>785</v>
      </c>
      <c r="N322" t="s">
        <v>313</v>
      </c>
    </row>
    <row r="323" spans="1:14" customFormat="1" ht="15.75" customHeight="1" thickBot="1">
      <c r="A323" s="924"/>
      <c r="B323" s="924"/>
      <c r="C323" s="921"/>
      <c r="D323" s="921"/>
      <c r="E323" s="921"/>
      <c r="F323" s="921"/>
      <c r="G323" s="930" t="s">
        <v>1079</v>
      </c>
      <c r="H323" s="924"/>
      <c r="I323" s="889"/>
      <c r="J323" s="887" t="s">
        <v>1106</v>
      </c>
      <c r="K323" s="399" t="str">
        <f t="shared" si="5"/>
        <v/>
      </c>
      <c r="L323" s="399"/>
      <c r="M323" s="887" t="s">
        <v>785</v>
      </c>
      <c r="N323" t="s">
        <v>313</v>
      </c>
    </row>
    <row r="324" spans="1:14" customFormat="1" ht="15.75" customHeight="1">
      <c r="A324" s="893"/>
      <c r="B324" s="893"/>
      <c r="C324" s="932"/>
      <c r="D324" s="932"/>
      <c r="E324" s="932"/>
      <c r="F324" s="932"/>
      <c r="G324" s="933" t="s">
        <v>1080</v>
      </c>
      <c r="H324" s="893"/>
      <c r="I324" s="890"/>
      <c r="J324" t="s">
        <v>1106</v>
      </c>
      <c r="K324" s="399" t="str">
        <f t="shared" si="5"/>
        <v/>
      </c>
      <c r="L324" s="399"/>
      <c r="M324" s="887" t="s">
        <v>785</v>
      </c>
      <c r="N324" t="s">
        <v>313</v>
      </c>
    </row>
    <row r="325" spans="1:14" customFormat="1" ht="15.75" customHeight="1">
      <c r="A325" s="893"/>
      <c r="B325" s="893"/>
      <c r="C325" s="893"/>
      <c r="D325" s="893"/>
      <c r="E325" s="893"/>
      <c r="F325" s="893"/>
      <c r="G325" s="933" t="s">
        <v>1081</v>
      </c>
      <c r="H325" s="893"/>
      <c r="I325" s="934"/>
      <c r="J325" t="s">
        <v>1106</v>
      </c>
      <c r="K325" s="399" t="str">
        <f t="shared" si="5"/>
        <v/>
      </c>
      <c r="L325" s="399"/>
      <c r="M325" s="887" t="s">
        <v>785</v>
      </c>
      <c r="N325" t="s">
        <v>313</v>
      </c>
    </row>
    <row r="326" spans="1:14" customFormat="1" ht="15.75" customHeight="1" thickBot="1">
      <c r="A326" s="924"/>
      <c r="B326" s="924"/>
      <c r="C326" s="924"/>
      <c r="D326" s="924"/>
      <c r="E326" s="924"/>
      <c r="F326" s="924"/>
      <c r="G326" s="930" t="s">
        <v>1082</v>
      </c>
      <c r="H326" s="924"/>
      <c r="I326" s="889"/>
      <c r="J326" s="887" t="s">
        <v>1106</v>
      </c>
      <c r="K326" s="399" t="str">
        <f t="shared" si="5"/>
        <v/>
      </c>
      <c r="L326" s="399"/>
      <c r="M326" s="887" t="s">
        <v>785</v>
      </c>
      <c r="N326" t="s">
        <v>313</v>
      </c>
    </row>
    <row r="327" spans="1:14" customFormat="1" ht="15.75" customHeight="1" thickBot="1">
      <c r="A327" s="931" t="s">
        <v>813</v>
      </c>
      <c r="B327" s="924"/>
      <c r="C327" s="923" t="s">
        <v>51</v>
      </c>
      <c r="D327" s="923" t="s">
        <v>55</v>
      </c>
      <c r="E327" s="924"/>
      <c r="F327" s="923" t="s">
        <v>1083</v>
      </c>
      <c r="G327" s="921" t="s">
        <v>1084</v>
      </c>
      <c r="H327" s="921"/>
      <c r="I327" s="921"/>
      <c r="J327" s="887" t="s">
        <v>1106</v>
      </c>
      <c r="K327" s="399" t="str">
        <f t="shared" si="5"/>
        <v/>
      </c>
      <c r="L327" s="399"/>
      <c r="M327" s="887" t="s">
        <v>785</v>
      </c>
      <c r="N327" t="s">
        <v>313</v>
      </c>
    </row>
    <row r="328" spans="1:14" customFormat="1">
      <c r="A328" s="925" t="s">
        <v>668</v>
      </c>
      <c r="B328" s="926" t="s">
        <v>669</v>
      </c>
      <c r="C328" s="927">
        <v>0.08</v>
      </c>
      <c r="D328" s="925" t="s">
        <v>22</v>
      </c>
      <c r="E328" s="913"/>
      <c r="F328" s="929"/>
      <c r="G328" s="913"/>
      <c r="H328" s="913"/>
      <c r="I328" s="929"/>
      <c r="J328" s="887" t="s">
        <v>1106</v>
      </c>
      <c r="K328" s="399" t="str">
        <f t="shared" si="5"/>
        <v/>
      </c>
      <c r="L328" s="399"/>
      <c r="M328" s="887" t="s">
        <v>785</v>
      </c>
      <c r="N328" t="s">
        <v>313</v>
      </c>
    </row>
    <row r="329" spans="1:14" customFormat="1">
      <c r="A329" s="925" t="s">
        <v>670</v>
      </c>
      <c r="B329" s="926" t="s">
        <v>671</v>
      </c>
      <c r="C329" s="927">
        <v>0.35</v>
      </c>
      <c r="D329" s="925" t="s">
        <v>22</v>
      </c>
      <c r="E329" s="913"/>
      <c r="F329" s="929"/>
      <c r="G329" s="913"/>
      <c r="H329" s="913"/>
      <c r="I329" s="929"/>
      <c r="J329" s="887" t="s">
        <v>1106</v>
      </c>
      <c r="K329" s="399" t="str">
        <f t="shared" si="5"/>
        <v/>
      </c>
      <c r="L329" s="399"/>
      <c r="M329" s="887" t="s">
        <v>785</v>
      </c>
      <c r="N329" t="s">
        <v>313</v>
      </c>
    </row>
    <row r="330" spans="1:14" customFormat="1">
      <c r="A330" s="925" t="s">
        <v>666</v>
      </c>
      <c r="B330" s="926" t="s">
        <v>667</v>
      </c>
      <c r="C330" s="927">
        <v>0.02</v>
      </c>
      <c r="D330" s="925" t="s">
        <v>637</v>
      </c>
      <c r="E330" s="913"/>
      <c r="F330" s="929"/>
      <c r="G330" s="913"/>
      <c r="H330" s="913"/>
      <c r="I330" s="929"/>
      <c r="J330" s="887" t="s">
        <v>1106</v>
      </c>
      <c r="K330" s="399" t="str">
        <f t="shared" si="5"/>
        <v/>
      </c>
      <c r="L330" s="399"/>
      <c r="M330" s="887" t="s">
        <v>785</v>
      </c>
      <c r="N330" t="s">
        <v>313</v>
      </c>
    </row>
    <row r="331" spans="1:14" customFormat="1" ht="28.5">
      <c r="A331" s="925" t="s">
        <v>672</v>
      </c>
      <c r="B331" s="926" t="s">
        <v>673</v>
      </c>
      <c r="C331" s="927">
        <v>9.7000000000000005E-4</v>
      </c>
      <c r="D331" s="925" t="s">
        <v>637</v>
      </c>
      <c r="E331" s="913"/>
      <c r="F331" s="929"/>
      <c r="G331" s="913"/>
      <c r="H331" s="913"/>
      <c r="I331" s="929"/>
      <c r="J331" s="887" t="s">
        <v>1106</v>
      </c>
      <c r="K331" s="399" t="str">
        <f t="shared" si="5"/>
        <v/>
      </c>
      <c r="L331" s="399"/>
      <c r="M331" s="887" t="s">
        <v>785</v>
      </c>
      <c r="N331" t="s">
        <v>313</v>
      </c>
    </row>
    <row r="332" spans="1:14" customFormat="1" ht="28.5">
      <c r="A332" s="925" t="s">
        <v>664</v>
      </c>
      <c r="B332" s="926" t="s">
        <v>665</v>
      </c>
      <c r="C332" s="927">
        <v>0.4</v>
      </c>
      <c r="D332" s="925" t="s">
        <v>637</v>
      </c>
      <c r="E332" s="913"/>
      <c r="F332" s="929"/>
      <c r="G332" s="913"/>
      <c r="H332" s="913"/>
      <c r="I332" s="929"/>
      <c r="J332" s="887" t="s">
        <v>1106</v>
      </c>
      <c r="K332" s="399" t="str">
        <f t="shared" si="5"/>
        <v/>
      </c>
      <c r="L332" s="399"/>
      <c r="M332" s="887" t="s">
        <v>785</v>
      </c>
      <c r="N332" t="s">
        <v>313</v>
      </c>
    </row>
    <row r="333" spans="1:14" customFormat="1" ht="15.75" customHeight="1" thickBot="1">
      <c r="A333" s="924"/>
      <c r="B333" s="924"/>
      <c r="C333" s="921"/>
      <c r="D333" s="921"/>
      <c r="E333" s="921"/>
      <c r="F333" s="921"/>
      <c r="G333" s="930" t="s">
        <v>1085</v>
      </c>
      <c r="H333" s="924"/>
      <c r="I333" s="891"/>
      <c r="J333" s="887" t="s">
        <v>1106</v>
      </c>
      <c r="K333" s="399" t="str">
        <f t="shared" si="5"/>
        <v/>
      </c>
      <c r="L333" s="399"/>
      <c r="M333" s="887" t="s">
        <v>785</v>
      </c>
      <c r="N333" t="s">
        <v>313</v>
      </c>
    </row>
    <row r="334" spans="1:14" customFormat="1" ht="15.75" customHeight="1" thickBot="1">
      <c r="A334" s="931" t="s">
        <v>56</v>
      </c>
      <c r="B334" s="924"/>
      <c r="C334" s="923" t="s">
        <v>51</v>
      </c>
      <c r="D334" s="923" t="s">
        <v>55</v>
      </c>
      <c r="E334" s="924"/>
      <c r="F334" s="923" t="s">
        <v>1084</v>
      </c>
      <c r="G334" s="921" t="s">
        <v>1084</v>
      </c>
      <c r="H334" s="921"/>
      <c r="I334" s="921"/>
      <c r="J334" s="887" t="s">
        <v>1106</v>
      </c>
      <c r="K334" s="399" t="str">
        <f t="shared" si="5"/>
        <v/>
      </c>
      <c r="L334" s="399"/>
      <c r="M334" s="887" t="s">
        <v>785</v>
      </c>
      <c r="N334" t="s">
        <v>313</v>
      </c>
    </row>
    <row r="335" spans="1:14" customFormat="1" ht="25.15" customHeight="1" thickBot="1">
      <c r="A335" s="924"/>
      <c r="B335" s="924"/>
      <c r="C335" s="921"/>
      <c r="D335" s="921"/>
      <c r="E335" s="921"/>
      <c r="F335" s="921"/>
      <c r="G335" s="930" t="s">
        <v>1086</v>
      </c>
      <c r="H335" s="924"/>
      <c r="I335" s="891"/>
      <c r="J335" s="887" t="s">
        <v>1106</v>
      </c>
      <c r="K335" s="399" t="str">
        <f t="shared" si="5"/>
        <v/>
      </c>
      <c r="L335" s="399"/>
      <c r="M335" s="887" t="s">
        <v>785</v>
      </c>
      <c r="N335" t="s">
        <v>313</v>
      </c>
    </row>
    <row r="336" spans="1:14" customFormat="1" ht="15.75" customHeight="1" thickBot="1">
      <c r="A336" s="924"/>
      <c r="B336" s="924"/>
      <c r="C336" s="924"/>
      <c r="D336" s="924"/>
      <c r="E336" s="924"/>
      <c r="F336" s="924"/>
      <c r="G336" s="930" t="s">
        <v>533</v>
      </c>
      <c r="H336" s="924"/>
      <c r="I336" s="889"/>
      <c r="J336" s="887" t="s">
        <v>1106</v>
      </c>
      <c r="K336" s="399" t="str">
        <f t="shared" si="5"/>
        <v/>
      </c>
      <c r="L336" s="399"/>
      <c r="M336" s="887" t="s">
        <v>785</v>
      </c>
      <c r="N336" t="s">
        <v>313</v>
      </c>
    </row>
    <row r="337" spans="1:14" customFormat="1" ht="15.75" customHeight="1" thickBot="1">
      <c r="A337" s="931" t="s">
        <v>1087</v>
      </c>
      <c r="B337" s="924"/>
      <c r="C337" s="923" t="s">
        <v>58</v>
      </c>
      <c r="D337" s="923" t="s">
        <v>51</v>
      </c>
      <c r="E337" s="923" t="s">
        <v>55</v>
      </c>
      <c r="F337" s="924"/>
      <c r="G337" s="923" t="s">
        <v>1084</v>
      </c>
      <c r="H337" s="921" t="s">
        <v>1084</v>
      </c>
      <c r="I337" s="921"/>
      <c r="J337" s="887" t="s">
        <v>1106</v>
      </c>
      <c r="K337" s="399" t="str">
        <f t="shared" si="5"/>
        <v/>
      </c>
      <c r="L337" s="399"/>
      <c r="M337" s="887" t="s">
        <v>785</v>
      </c>
      <c r="N337" t="s">
        <v>313</v>
      </c>
    </row>
    <row r="338" spans="1:14" customFormat="1" ht="28.5">
      <c r="A338" s="925" t="s">
        <v>668</v>
      </c>
      <c r="B338" s="926" t="s">
        <v>1093</v>
      </c>
      <c r="C338" s="925" t="s">
        <v>796</v>
      </c>
      <c r="D338" s="927">
        <v>8.0000000000000007E-5</v>
      </c>
      <c r="E338" s="925" t="s">
        <v>9</v>
      </c>
      <c r="F338" s="913"/>
      <c r="G338" s="929"/>
      <c r="H338" s="913"/>
      <c r="I338" s="929"/>
      <c r="J338" s="887" t="s">
        <v>1106</v>
      </c>
      <c r="K338" s="399" t="str">
        <f t="shared" si="5"/>
        <v/>
      </c>
      <c r="L338" s="399"/>
      <c r="M338" s="887" t="s">
        <v>785</v>
      </c>
      <c r="N338" t="s">
        <v>313</v>
      </c>
    </row>
    <row r="339" spans="1:14" customFormat="1" ht="28.5">
      <c r="A339" s="925" t="s">
        <v>670</v>
      </c>
      <c r="B339" s="926" t="s">
        <v>1094</v>
      </c>
      <c r="C339" s="925" t="s">
        <v>796</v>
      </c>
      <c r="D339" s="927">
        <v>3.5E-4</v>
      </c>
      <c r="E339" s="925" t="s">
        <v>9</v>
      </c>
      <c r="F339" s="913"/>
      <c r="G339" s="929"/>
      <c r="H339" s="913"/>
      <c r="I339" s="929"/>
      <c r="J339" s="887" t="s">
        <v>1106</v>
      </c>
      <c r="K339" s="399" t="str">
        <f t="shared" si="5"/>
        <v/>
      </c>
      <c r="L339" s="399"/>
      <c r="M339" s="887" t="s">
        <v>785</v>
      </c>
      <c r="N339" t="s">
        <v>313</v>
      </c>
    </row>
    <row r="340" spans="1:14" customFormat="1" ht="28.5">
      <c r="A340" s="925" t="s">
        <v>666</v>
      </c>
      <c r="B340" s="926" t="s">
        <v>1095</v>
      </c>
      <c r="C340" s="925" t="s">
        <v>796</v>
      </c>
      <c r="D340" s="927">
        <v>2.0000000000000002E-5</v>
      </c>
      <c r="E340" s="925" t="s">
        <v>9</v>
      </c>
      <c r="F340" s="913"/>
      <c r="G340" s="929"/>
      <c r="H340" s="913"/>
      <c r="I340" s="929"/>
      <c r="J340" s="887" t="s">
        <v>1106</v>
      </c>
      <c r="K340" s="399" t="str">
        <f t="shared" si="5"/>
        <v/>
      </c>
      <c r="L340" s="399"/>
      <c r="M340" s="887" t="s">
        <v>785</v>
      </c>
      <c r="N340" t="s">
        <v>313</v>
      </c>
    </row>
    <row r="341" spans="1:14" customFormat="1" ht="28.5">
      <c r="A341" s="925" t="s">
        <v>664</v>
      </c>
      <c r="B341" s="926" t="s">
        <v>1096</v>
      </c>
      <c r="C341" s="925" t="s">
        <v>796</v>
      </c>
      <c r="D341" s="927">
        <v>5.5000000000000003E-4</v>
      </c>
      <c r="E341" s="925" t="s">
        <v>9</v>
      </c>
      <c r="F341" s="913"/>
      <c r="G341" s="929"/>
      <c r="H341" s="913"/>
      <c r="I341" s="929"/>
      <c r="J341" s="887" t="s">
        <v>1106</v>
      </c>
      <c r="K341" s="399" t="str">
        <f t="shared" si="5"/>
        <v/>
      </c>
      <c r="L341" s="399"/>
      <c r="M341" s="887" t="s">
        <v>785</v>
      </c>
      <c r="N341" t="s">
        <v>313</v>
      </c>
    </row>
    <row r="342" spans="1:14" customFormat="1" ht="25.15" customHeight="1" thickBot="1">
      <c r="A342" s="924"/>
      <c r="B342" s="924"/>
      <c r="C342" s="921"/>
      <c r="D342" s="921"/>
      <c r="E342" s="921"/>
      <c r="F342" s="921"/>
      <c r="G342" s="930" t="s">
        <v>1088</v>
      </c>
      <c r="H342" s="924"/>
      <c r="I342" s="889"/>
      <c r="J342" s="887" t="s">
        <v>1106</v>
      </c>
      <c r="K342" s="399" t="str">
        <f t="shared" si="5"/>
        <v/>
      </c>
      <c r="L342" s="399"/>
      <c r="M342" s="887" t="s">
        <v>785</v>
      </c>
      <c r="N342" t="s">
        <v>313</v>
      </c>
    </row>
    <row r="343" spans="1:14" customFormat="1" ht="15.75" customHeight="1" thickBot="1">
      <c r="A343" s="921" t="s">
        <v>60</v>
      </c>
      <c r="B343" s="921"/>
      <c r="C343" s="921" t="s">
        <v>51</v>
      </c>
      <c r="D343" s="921" t="s">
        <v>55</v>
      </c>
      <c r="E343" s="921" t="s">
        <v>61</v>
      </c>
      <c r="F343" s="921"/>
      <c r="G343" s="921"/>
      <c r="H343" s="913"/>
      <c r="I343" s="921" t="s">
        <v>1084</v>
      </c>
      <c r="J343" s="887" t="s">
        <v>1106</v>
      </c>
      <c r="K343" s="399" t="str">
        <f t="shared" si="5"/>
        <v/>
      </c>
      <c r="L343" s="399"/>
      <c r="M343" s="887" t="s">
        <v>785</v>
      </c>
      <c r="N343" t="s">
        <v>313</v>
      </c>
    </row>
    <row r="344" spans="1:14" customFormat="1" ht="15.75" customHeight="1" thickBot="1">
      <c r="A344" s="921"/>
      <c r="B344" s="921"/>
      <c r="C344" s="921"/>
      <c r="D344" s="921"/>
      <c r="E344" s="923" t="s">
        <v>62</v>
      </c>
      <c r="F344" s="923" t="s">
        <v>63</v>
      </c>
      <c r="G344" s="923" t="s">
        <v>64</v>
      </c>
      <c r="H344" s="924"/>
      <c r="I344" s="921"/>
      <c r="J344" s="887" t="s">
        <v>1106</v>
      </c>
      <c r="K344" s="399" t="str">
        <f t="shared" si="5"/>
        <v/>
      </c>
      <c r="L344" s="399"/>
      <c r="M344" s="887" t="s">
        <v>785</v>
      </c>
      <c r="N344" t="s">
        <v>313</v>
      </c>
    </row>
    <row r="345" spans="1:14" customFormat="1" ht="28.5">
      <c r="A345" s="925" t="s">
        <v>668</v>
      </c>
      <c r="B345" s="926" t="s">
        <v>1093</v>
      </c>
      <c r="C345" s="927">
        <v>8.0000000000000007E-5</v>
      </c>
      <c r="D345" s="925" t="s">
        <v>65</v>
      </c>
      <c r="E345" s="925" t="s">
        <v>801</v>
      </c>
      <c r="F345" s="925" t="s">
        <v>802</v>
      </c>
      <c r="G345" s="925" t="s">
        <v>803</v>
      </c>
      <c r="H345" s="913"/>
      <c r="I345" s="913"/>
      <c r="J345" s="887" t="s">
        <v>1106</v>
      </c>
      <c r="K345" s="399" t="str">
        <f t="shared" si="5"/>
        <v/>
      </c>
      <c r="L345" s="399"/>
      <c r="M345" s="887" t="s">
        <v>785</v>
      </c>
      <c r="N345" t="s">
        <v>313</v>
      </c>
    </row>
    <row r="346" spans="1:14" customFormat="1" ht="28.5">
      <c r="A346" s="925" t="s">
        <v>670</v>
      </c>
      <c r="B346" s="926" t="s">
        <v>1094</v>
      </c>
      <c r="C346" s="927">
        <v>3.5E-4</v>
      </c>
      <c r="D346" s="925" t="s">
        <v>65</v>
      </c>
      <c r="E346" s="925" t="s">
        <v>801</v>
      </c>
      <c r="F346" s="925" t="s">
        <v>802</v>
      </c>
      <c r="G346" s="925" t="s">
        <v>803</v>
      </c>
      <c r="H346" s="913"/>
      <c r="I346" s="913"/>
      <c r="J346" s="887" t="s">
        <v>1106</v>
      </c>
      <c r="K346" s="399" t="str">
        <f t="shared" si="5"/>
        <v/>
      </c>
      <c r="L346" s="399"/>
      <c r="M346" s="887" t="s">
        <v>785</v>
      </c>
      <c r="N346" t="s">
        <v>313</v>
      </c>
    </row>
    <row r="347" spans="1:14" customFormat="1" ht="28.5">
      <c r="A347" s="925" t="s">
        <v>666</v>
      </c>
      <c r="B347" s="926" t="s">
        <v>1095</v>
      </c>
      <c r="C347" s="927">
        <v>2.0000000000000002E-5</v>
      </c>
      <c r="D347" s="925" t="s">
        <v>65</v>
      </c>
      <c r="E347" s="925" t="s">
        <v>801</v>
      </c>
      <c r="F347" s="925" t="s">
        <v>802</v>
      </c>
      <c r="G347" s="925" t="s">
        <v>803</v>
      </c>
      <c r="H347" s="913"/>
      <c r="I347" s="913"/>
      <c r="J347" s="887" t="s">
        <v>1106</v>
      </c>
      <c r="K347" s="399" t="str">
        <f t="shared" si="5"/>
        <v/>
      </c>
      <c r="L347" s="399"/>
      <c r="M347" s="887" t="s">
        <v>785</v>
      </c>
      <c r="N347" t="s">
        <v>313</v>
      </c>
    </row>
    <row r="348" spans="1:14" customFormat="1" ht="28.5">
      <c r="A348" s="925" t="s">
        <v>664</v>
      </c>
      <c r="B348" s="926" t="s">
        <v>1096</v>
      </c>
      <c r="C348" s="927">
        <v>5.5000000000000003E-4</v>
      </c>
      <c r="D348" s="925" t="s">
        <v>65</v>
      </c>
      <c r="E348" s="925" t="s">
        <v>801</v>
      </c>
      <c r="F348" s="925" t="s">
        <v>802</v>
      </c>
      <c r="G348" s="925" t="s">
        <v>803</v>
      </c>
      <c r="H348" s="913"/>
      <c r="I348" s="913"/>
      <c r="J348" s="887" t="s">
        <v>1106</v>
      </c>
      <c r="K348" s="399" t="str">
        <f t="shared" si="5"/>
        <v/>
      </c>
      <c r="L348" s="399"/>
      <c r="M348" s="887" t="s">
        <v>785</v>
      </c>
      <c r="N348" t="s">
        <v>313</v>
      </c>
    </row>
    <row r="349" spans="1:14" customFormat="1" ht="25.15" customHeight="1">
      <c r="A349" s="893"/>
      <c r="B349" s="893"/>
      <c r="C349" s="932"/>
      <c r="D349" s="932"/>
      <c r="E349" s="932"/>
      <c r="F349" s="932"/>
      <c r="G349" s="933" t="s">
        <v>1089</v>
      </c>
      <c r="H349" s="893"/>
      <c r="I349" s="893"/>
      <c r="J349" t="s">
        <v>1106</v>
      </c>
      <c r="K349" s="399" t="str">
        <f t="shared" si="5"/>
        <v/>
      </c>
      <c r="L349" s="399"/>
      <c r="M349" s="887" t="s">
        <v>785</v>
      </c>
      <c r="N349" t="s">
        <v>313</v>
      </c>
    </row>
    <row r="350" spans="1:14" customFormat="1" ht="15.75" customHeight="1" thickBot="1">
      <c r="A350" s="935"/>
      <c r="B350" s="935"/>
      <c r="C350" s="935"/>
      <c r="D350" s="935"/>
      <c r="E350" s="936" t="s">
        <v>1090</v>
      </c>
      <c r="F350" s="936"/>
      <c r="G350" s="936"/>
      <c r="H350" s="935"/>
      <c r="I350" s="937"/>
      <c r="J350" s="887" t="s">
        <v>1106</v>
      </c>
      <c r="K350" s="399" t="str">
        <f t="shared" si="5"/>
        <v/>
      </c>
      <c r="L350" s="399"/>
      <c r="M350" s="887" t="s">
        <v>785</v>
      </c>
      <c r="N350" t="s">
        <v>313</v>
      </c>
    </row>
    <row r="351" spans="1:14" customFormat="1" ht="23.25" customHeight="1" thickTop="1" thickBot="1">
      <c r="A351" s="909" t="s">
        <v>307</v>
      </c>
      <c r="B351" s="910"/>
      <c r="C351" s="910"/>
      <c r="D351" s="910"/>
      <c r="E351" s="910"/>
      <c r="F351" s="910"/>
      <c r="G351" s="910"/>
      <c r="H351" s="910"/>
      <c r="I351" s="911" t="s">
        <v>308</v>
      </c>
      <c r="J351" t="s">
        <v>1106</v>
      </c>
      <c r="K351" s="399" t="str">
        <f t="shared" si="5"/>
        <v/>
      </c>
      <c r="L351" s="399"/>
      <c r="M351" s="887" t="s">
        <v>788</v>
      </c>
      <c r="N351" t="s">
        <v>298</v>
      </c>
    </row>
    <row r="352" spans="1:14" customFormat="1" ht="18.75" customHeight="1" thickTop="1">
      <c r="A352" s="912" t="s">
        <v>48</v>
      </c>
      <c r="B352" s="913"/>
      <c r="C352" s="913"/>
      <c r="D352" s="912" t="s">
        <v>341</v>
      </c>
      <c r="E352" s="913"/>
      <c r="F352" s="913"/>
      <c r="G352" s="913"/>
      <c r="H352" s="913"/>
      <c r="I352" s="913"/>
      <c r="J352" s="887" t="s">
        <v>1106</v>
      </c>
      <c r="K352" s="399" t="str">
        <f t="shared" si="5"/>
        <v/>
      </c>
      <c r="L352" s="399"/>
      <c r="M352" s="887" t="s">
        <v>788</v>
      </c>
      <c r="N352" t="s">
        <v>298</v>
      </c>
    </row>
    <row r="353" spans="1:14" customFormat="1" ht="15.75" customHeight="1">
      <c r="A353" s="914" t="s">
        <v>49</v>
      </c>
      <c r="B353" s="913"/>
      <c r="C353" s="913"/>
      <c r="D353" s="914" t="s">
        <v>1066</v>
      </c>
      <c r="E353" s="913"/>
      <c r="F353" s="913"/>
      <c r="G353" s="915" t="s">
        <v>1067</v>
      </c>
      <c r="H353" s="940">
        <v>3</v>
      </c>
      <c r="I353" s="914" t="s">
        <v>37</v>
      </c>
      <c r="J353" s="887" t="s">
        <v>1106</v>
      </c>
      <c r="K353" s="399" t="str">
        <f t="shared" si="5"/>
        <v/>
      </c>
      <c r="L353" s="399"/>
      <c r="M353" s="887" t="s">
        <v>788</v>
      </c>
      <c r="N353" t="s">
        <v>298</v>
      </c>
    </row>
    <row r="354" spans="1:14" ht="30" customHeight="1" thickBot="1">
      <c r="A354" s="917" t="s">
        <v>788</v>
      </c>
      <c r="B354" s="919" t="s">
        <v>298</v>
      </c>
      <c r="C354" s="919"/>
      <c r="D354" s="919"/>
      <c r="E354" s="919"/>
      <c r="F354" s="919"/>
      <c r="G354" s="919"/>
      <c r="H354" s="920" t="s">
        <v>1068</v>
      </c>
      <c r="I354" s="920"/>
      <c r="J354" s="887" t="s">
        <v>1106</v>
      </c>
      <c r="K354" s="399" t="str">
        <f t="shared" si="5"/>
        <v/>
      </c>
      <c r="L354" s="399"/>
      <c r="M354" s="887" t="s">
        <v>788</v>
      </c>
      <c r="N354" t="s">
        <v>298</v>
      </c>
    </row>
    <row r="355" spans="1:14" customFormat="1" ht="15.75" customHeight="1" thickBot="1">
      <c r="A355" s="921" t="s">
        <v>1069</v>
      </c>
      <c r="B355" s="921"/>
      <c r="C355" s="921" t="s">
        <v>51</v>
      </c>
      <c r="D355" s="921" t="s">
        <v>1070</v>
      </c>
      <c r="E355" s="921"/>
      <c r="F355" s="921" t="s">
        <v>1071</v>
      </c>
      <c r="G355" s="921"/>
      <c r="H355" s="913"/>
      <c r="I355" s="922" t="s">
        <v>52</v>
      </c>
      <c r="J355" s="887" t="s">
        <v>1106</v>
      </c>
      <c r="K355" s="399" t="str">
        <f t="shared" si="5"/>
        <v/>
      </c>
      <c r="L355" s="399"/>
      <c r="M355" s="887" t="s">
        <v>788</v>
      </c>
      <c r="N355" t="s">
        <v>298</v>
      </c>
    </row>
    <row r="356" spans="1:14" customFormat="1" ht="15.75" customHeight="1" thickBot="1">
      <c r="A356" s="921"/>
      <c r="B356" s="921"/>
      <c r="C356" s="921"/>
      <c r="D356" s="923" t="s">
        <v>1072</v>
      </c>
      <c r="E356" s="923" t="s">
        <v>1073</v>
      </c>
      <c r="F356" s="923" t="s">
        <v>695</v>
      </c>
      <c r="G356" s="923" t="s">
        <v>696</v>
      </c>
      <c r="H356" s="924"/>
      <c r="I356" s="923" t="s">
        <v>1074</v>
      </c>
      <c r="J356" s="887" t="s">
        <v>1106</v>
      </c>
      <c r="K356" s="399" t="str">
        <f t="shared" si="5"/>
        <v/>
      </c>
      <c r="L356" s="399"/>
      <c r="M356" s="887" t="s">
        <v>788</v>
      </c>
      <c r="N356" t="s">
        <v>298</v>
      </c>
    </row>
    <row r="357" spans="1:14" customFormat="1">
      <c r="A357" s="925" t="s">
        <v>45</v>
      </c>
      <c r="B357" s="926" t="s">
        <v>46</v>
      </c>
      <c r="C357" s="927">
        <v>1</v>
      </c>
      <c r="D357" s="928">
        <v>0.3</v>
      </c>
      <c r="E357" s="928">
        <v>0.7</v>
      </c>
      <c r="F357" s="929"/>
      <c r="G357" s="929"/>
      <c r="H357" s="913"/>
      <c r="I357" s="929"/>
      <c r="J357" s="887" t="s">
        <v>1106</v>
      </c>
      <c r="K357" s="399" t="str">
        <f t="shared" si="5"/>
        <v>E9687</v>
      </c>
      <c r="L357" s="399">
        <v>1</v>
      </c>
      <c r="M357" s="887" t="s">
        <v>788</v>
      </c>
      <c r="N357" t="s">
        <v>298</v>
      </c>
    </row>
    <row r="358" spans="1:14" customFormat="1" ht="15.75" customHeight="1" thickBot="1">
      <c r="A358" s="924"/>
      <c r="B358" s="924"/>
      <c r="C358" s="924"/>
      <c r="D358" s="924"/>
      <c r="E358" s="924"/>
      <c r="F358" s="924"/>
      <c r="G358" s="930" t="s">
        <v>1075</v>
      </c>
      <c r="H358" s="924"/>
      <c r="I358" s="891"/>
      <c r="J358" s="887" t="s">
        <v>1106</v>
      </c>
      <c r="K358" s="399" t="str">
        <f t="shared" si="5"/>
        <v/>
      </c>
      <c r="L358" s="399"/>
      <c r="M358" s="887" t="s">
        <v>788</v>
      </c>
      <c r="N358" t="s">
        <v>298</v>
      </c>
    </row>
    <row r="359" spans="1:14" customFormat="1" ht="15.75" customHeight="1" thickBot="1">
      <c r="A359" s="931" t="s">
        <v>1076</v>
      </c>
      <c r="B359" s="924"/>
      <c r="C359" s="923" t="s">
        <v>51</v>
      </c>
      <c r="D359" s="923" t="s">
        <v>55</v>
      </c>
      <c r="E359" s="924"/>
      <c r="F359" s="923" t="s">
        <v>1071</v>
      </c>
      <c r="G359" s="921" t="s">
        <v>1077</v>
      </c>
      <c r="H359" s="921"/>
      <c r="I359" s="921"/>
      <c r="J359" s="887" t="s">
        <v>1106</v>
      </c>
      <c r="K359" s="399" t="str">
        <f t="shared" si="5"/>
        <v/>
      </c>
      <c r="L359" s="399"/>
      <c r="M359" s="887" t="s">
        <v>788</v>
      </c>
      <c r="N359" t="s">
        <v>298</v>
      </c>
    </row>
    <row r="360" spans="1:14" customFormat="1">
      <c r="A360" s="925" t="s">
        <v>549</v>
      </c>
      <c r="B360" s="926" t="s">
        <v>550</v>
      </c>
      <c r="C360" s="927">
        <v>1</v>
      </c>
      <c r="D360" s="925" t="s">
        <v>23</v>
      </c>
      <c r="E360" s="913"/>
      <c r="F360" s="929"/>
      <c r="G360" s="913"/>
      <c r="H360" s="913"/>
      <c r="I360" s="929"/>
      <c r="J360" s="887" t="s">
        <v>1106</v>
      </c>
      <c r="K360" s="399" t="str">
        <f t="shared" si="5"/>
        <v/>
      </c>
      <c r="L360" s="399"/>
      <c r="M360" s="887" t="s">
        <v>788</v>
      </c>
      <c r="N360" t="s">
        <v>298</v>
      </c>
    </row>
    <row r="361" spans="1:14" customFormat="1">
      <c r="A361" s="925" t="s">
        <v>547</v>
      </c>
      <c r="B361" s="926" t="s">
        <v>507</v>
      </c>
      <c r="C361" s="927">
        <v>2</v>
      </c>
      <c r="D361" s="925" t="s">
        <v>23</v>
      </c>
      <c r="E361" s="913"/>
      <c r="F361" s="929"/>
      <c r="G361" s="913"/>
      <c r="H361" s="913"/>
      <c r="I361" s="929"/>
      <c r="J361" s="887" t="s">
        <v>1106</v>
      </c>
      <c r="K361" s="399" t="str">
        <f t="shared" si="5"/>
        <v/>
      </c>
      <c r="L361" s="399"/>
      <c r="M361" s="887" t="s">
        <v>788</v>
      </c>
      <c r="N361" t="s">
        <v>298</v>
      </c>
    </row>
    <row r="362" spans="1:14" customFormat="1" ht="15.75" customHeight="1">
      <c r="A362" s="893"/>
      <c r="B362" s="893"/>
      <c r="C362" s="932"/>
      <c r="D362" s="932"/>
      <c r="E362" s="932"/>
      <c r="F362" s="932"/>
      <c r="G362" s="933" t="s">
        <v>1078</v>
      </c>
      <c r="H362" s="893"/>
      <c r="I362" s="888"/>
      <c r="J362" t="s">
        <v>1106</v>
      </c>
      <c r="K362" s="399" t="str">
        <f t="shared" si="5"/>
        <v/>
      </c>
      <c r="L362" s="399"/>
      <c r="M362" s="887" t="s">
        <v>788</v>
      </c>
      <c r="N362" t="s">
        <v>298</v>
      </c>
    </row>
    <row r="363" spans="1:14" customFormat="1" ht="15.75" customHeight="1" thickBot="1">
      <c r="A363" s="924"/>
      <c r="B363" s="924"/>
      <c r="C363" s="921"/>
      <c r="D363" s="921"/>
      <c r="E363" s="921"/>
      <c r="F363" s="921"/>
      <c r="G363" s="930" t="s">
        <v>1079</v>
      </c>
      <c r="H363" s="924"/>
      <c r="I363" s="889"/>
      <c r="J363" s="887" t="s">
        <v>1106</v>
      </c>
      <c r="K363" s="399" t="str">
        <f t="shared" si="5"/>
        <v/>
      </c>
      <c r="L363" s="399"/>
      <c r="M363" s="887" t="s">
        <v>788</v>
      </c>
      <c r="N363" t="s">
        <v>298</v>
      </c>
    </row>
    <row r="364" spans="1:14" customFormat="1" ht="15.75" customHeight="1">
      <c r="A364" s="893"/>
      <c r="B364" s="893"/>
      <c r="C364" s="932"/>
      <c r="D364" s="932"/>
      <c r="E364" s="932"/>
      <c r="F364" s="932"/>
      <c r="G364" s="933" t="s">
        <v>1080</v>
      </c>
      <c r="H364" s="893"/>
      <c r="I364" s="890"/>
      <c r="J364" t="s">
        <v>1106</v>
      </c>
      <c r="K364" s="399" t="str">
        <f t="shared" si="5"/>
        <v/>
      </c>
      <c r="L364" s="399"/>
      <c r="M364" s="887" t="s">
        <v>788</v>
      </c>
      <c r="N364" t="s">
        <v>298</v>
      </c>
    </row>
    <row r="365" spans="1:14" customFormat="1" ht="15.75" customHeight="1">
      <c r="A365" s="893"/>
      <c r="B365" s="893"/>
      <c r="C365" s="893"/>
      <c r="D365" s="893"/>
      <c r="E365" s="893"/>
      <c r="F365" s="893"/>
      <c r="G365" s="933" t="s">
        <v>1081</v>
      </c>
      <c r="H365" s="893"/>
      <c r="I365" s="934"/>
      <c r="J365" t="s">
        <v>1106</v>
      </c>
      <c r="K365" s="399" t="str">
        <f t="shared" si="5"/>
        <v/>
      </c>
      <c r="L365" s="399"/>
      <c r="M365" s="887" t="s">
        <v>788</v>
      </c>
      <c r="N365" t="s">
        <v>298</v>
      </c>
    </row>
    <row r="366" spans="1:14" customFormat="1" ht="15.75" customHeight="1" thickBot="1">
      <c r="A366" s="924"/>
      <c r="B366" s="924"/>
      <c r="C366" s="924"/>
      <c r="D366" s="924"/>
      <c r="E366" s="924"/>
      <c r="F366" s="924"/>
      <c r="G366" s="930" t="s">
        <v>1082</v>
      </c>
      <c r="H366" s="924"/>
      <c r="I366" s="889"/>
      <c r="J366" s="887" t="s">
        <v>1106</v>
      </c>
      <c r="K366" s="399" t="str">
        <f t="shared" si="5"/>
        <v/>
      </c>
      <c r="L366" s="399"/>
      <c r="M366" s="887" t="s">
        <v>788</v>
      </c>
      <c r="N366" t="s">
        <v>298</v>
      </c>
    </row>
    <row r="367" spans="1:14" customFormat="1" ht="15.75" customHeight="1" thickBot="1">
      <c r="A367" s="931" t="s">
        <v>813</v>
      </c>
      <c r="B367" s="924"/>
      <c r="C367" s="923" t="s">
        <v>51</v>
      </c>
      <c r="D367" s="923" t="s">
        <v>55</v>
      </c>
      <c r="E367" s="924"/>
      <c r="F367" s="923" t="s">
        <v>1083</v>
      </c>
      <c r="G367" s="921" t="s">
        <v>1084</v>
      </c>
      <c r="H367" s="921"/>
      <c r="I367" s="921"/>
      <c r="J367" s="887" t="s">
        <v>1106</v>
      </c>
      <c r="K367" s="399" t="str">
        <f t="shared" si="5"/>
        <v/>
      </c>
      <c r="L367" s="399"/>
      <c r="M367" s="887" t="s">
        <v>788</v>
      </c>
      <c r="N367" t="s">
        <v>298</v>
      </c>
    </row>
    <row r="368" spans="1:14" customFormat="1" ht="25.15" customHeight="1" thickBot="1">
      <c r="A368" s="924"/>
      <c r="B368" s="924"/>
      <c r="C368" s="921"/>
      <c r="D368" s="921"/>
      <c r="E368" s="921"/>
      <c r="F368" s="921"/>
      <c r="G368" s="930" t="s">
        <v>1085</v>
      </c>
      <c r="H368" s="924"/>
      <c r="I368" s="891"/>
      <c r="J368" s="887" t="s">
        <v>1106</v>
      </c>
      <c r="K368" s="399" t="str">
        <f t="shared" si="5"/>
        <v/>
      </c>
      <c r="L368" s="399"/>
      <c r="M368" s="887" t="s">
        <v>788</v>
      </c>
      <c r="N368" t="s">
        <v>298</v>
      </c>
    </row>
    <row r="369" spans="1:14" customFormat="1" ht="15.75" customHeight="1" thickBot="1">
      <c r="A369" s="931" t="s">
        <v>56</v>
      </c>
      <c r="B369" s="924"/>
      <c r="C369" s="923" t="s">
        <v>51</v>
      </c>
      <c r="D369" s="923" t="s">
        <v>55</v>
      </c>
      <c r="E369" s="924"/>
      <c r="F369" s="923" t="s">
        <v>1084</v>
      </c>
      <c r="G369" s="921" t="s">
        <v>1084</v>
      </c>
      <c r="H369" s="921"/>
      <c r="I369" s="921"/>
      <c r="J369" s="887" t="s">
        <v>1106</v>
      </c>
      <c r="K369" s="399" t="str">
        <f t="shared" si="5"/>
        <v/>
      </c>
      <c r="L369" s="399"/>
      <c r="M369" s="887" t="s">
        <v>788</v>
      </c>
      <c r="N369" t="s">
        <v>298</v>
      </c>
    </row>
    <row r="370" spans="1:14" ht="28.5">
      <c r="A370" s="925" t="s">
        <v>789</v>
      </c>
      <c r="B370" s="926" t="s">
        <v>299</v>
      </c>
      <c r="C370" s="927">
        <v>0.35993999999999998</v>
      </c>
      <c r="D370" s="925" t="s">
        <v>6</v>
      </c>
      <c r="F370" s="929"/>
      <c r="I370" s="929"/>
      <c r="J370" s="887" t="s">
        <v>1106</v>
      </c>
      <c r="K370" s="399" t="str">
        <f t="shared" si="5"/>
        <v/>
      </c>
      <c r="L370" s="399"/>
      <c r="M370" s="887" t="s">
        <v>788</v>
      </c>
      <c r="N370" t="s">
        <v>298</v>
      </c>
    </row>
    <row r="371" spans="1:14" customFormat="1" ht="15.75" customHeight="1" thickBot="1">
      <c r="A371" s="924"/>
      <c r="B371" s="924"/>
      <c r="C371" s="921"/>
      <c r="D371" s="921"/>
      <c r="E371" s="921"/>
      <c r="F371" s="921"/>
      <c r="G371" s="930" t="s">
        <v>1086</v>
      </c>
      <c r="H371" s="924"/>
      <c r="I371" s="891"/>
      <c r="J371" s="887" t="s">
        <v>1106</v>
      </c>
      <c r="K371" s="399" t="str">
        <f t="shared" si="5"/>
        <v/>
      </c>
      <c r="L371" s="399"/>
      <c r="M371" s="887" t="s">
        <v>788</v>
      </c>
      <c r="N371" t="s">
        <v>298</v>
      </c>
    </row>
    <row r="372" spans="1:14" customFormat="1" ht="15.75" customHeight="1" thickBot="1">
      <c r="A372" s="924"/>
      <c r="B372" s="924"/>
      <c r="C372" s="924"/>
      <c r="D372" s="924"/>
      <c r="E372" s="924"/>
      <c r="F372" s="924"/>
      <c r="G372" s="930" t="s">
        <v>533</v>
      </c>
      <c r="H372" s="924"/>
      <c r="I372" s="889"/>
      <c r="J372" s="887" t="s">
        <v>1106</v>
      </c>
      <c r="K372" s="399" t="str">
        <f t="shared" si="5"/>
        <v/>
      </c>
      <c r="L372" s="399"/>
      <c r="M372" s="887" t="s">
        <v>788</v>
      </c>
      <c r="N372" t="s">
        <v>298</v>
      </c>
    </row>
    <row r="373" spans="1:14" customFormat="1" ht="15.75" customHeight="1" thickBot="1">
      <c r="A373" s="931" t="s">
        <v>1087</v>
      </c>
      <c r="B373" s="924"/>
      <c r="C373" s="923" t="s">
        <v>58</v>
      </c>
      <c r="D373" s="923" t="s">
        <v>51</v>
      </c>
      <c r="E373" s="923" t="s">
        <v>55</v>
      </c>
      <c r="F373" s="924"/>
      <c r="G373" s="923" t="s">
        <v>1084</v>
      </c>
      <c r="H373" s="921" t="s">
        <v>1084</v>
      </c>
      <c r="I373" s="921"/>
      <c r="J373" s="887" t="s">
        <v>1106</v>
      </c>
      <c r="K373" s="399" t="str">
        <f t="shared" si="5"/>
        <v/>
      </c>
      <c r="L373" s="399"/>
      <c r="M373" s="887" t="s">
        <v>788</v>
      </c>
      <c r="N373" t="s">
        <v>298</v>
      </c>
    </row>
    <row r="374" spans="1:14" customFormat="1" ht="15.75" customHeight="1" thickBot="1">
      <c r="A374" s="924"/>
      <c r="B374" s="924"/>
      <c r="C374" s="921"/>
      <c r="D374" s="921"/>
      <c r="E374" s="921"/>
      <c r="F374" s="921"/>
      <c r="G374" s="930" t="s">
        <v>1088</v>
      </c>
      <c r="H374" s="924"/>
      <c r="I374" s="889"/>
      <c r="J374" s="887" t="s">
        <v>1106</v>
      </c>
      <c r="K374" s="399" t="str">
        <f t="shared" si="5"/>
        <v/>
      </c>
      <c r="L374" s="399"/>
      <c r="M374" s="887" t="s">
        <v>788</v>
      </c>
      <c r="N374" t="s">
        <v>298</v>
      </c>
    </row>
    <row r="375" spans="1:14" customFormat="1" ht="15.75" customHeight="1" thickBot="1">
      <c r="A375" s="921" t="s">
        <v>60</v>
      </c>
      <c r="B375" s="921"/>
      <c r="C375" s="921" t="s">
        <v>51</v>
      </c>
      <c r="D375" s="921" t="s">
        <v>55</v>
      </c>
      <c r="E375" s="921" t="s">
        <v>61</v>
      </c>
      <c r="F375" s="921"/>
      <c r="G375" s="921"/>
      <c r="H375" s="913"/>
      <c r="I375" s="921" t="s">
        <v>1084</v>
      </c>
      <c r="J375" s="887" t="s">
        <v>1106</v>
      </c>
      <c r="K375" s="399" t="str">
        <f t="shared" si="5"/>
        <v/>
      </c>
      <c r="L375" s="399"/>
      <c r="M375" s="887" t="s">
        <v>788</v>
      </c>
      <c r="N375" t="s">
        <v>298</v>
      </c>
    </row>
    <row r="376" spans="1:14" customFormat="1" ht="15.75" customHeight="1" thickBot="1">
      <c r="A376" s="921"/>
      <c r="B376" s="921"/>
      <c r="C376" s="921"/>
      <c r="D376" s="921"/>
      <c r="E376" s="923" t="s">
        <v>62</v>
      </c>
      <c r="F376" s="923" t="s">
        <v>63</v>
      </c>
      <c r="G376" s="923" t="s">
        <v>64</v>
      </c>
      <c r="H376" s="924"/>
      <c r="I376" s="921"/>
      <c r="J376" s="887" t="s">
        <v>1106</v>
      </c>
      <c r="K376" s="399" t="str">
        <f t="shared" si="5"/>
        <v/>
      </c>
      <c r="L376" s="399"/>
      <c r="M376" s="887" t="s">
        <v>788</v>
      </c>
      <c r="N376" t="s">
        <v>298</v>
      </c>
    </row>
    <row r="377" spans="1:14" customFormat="1" ht="25.15" customHeight="1">
      <c r="A377" s="893"/>
      <c r="B377" s="893"/>
      <c r="C377" s="932"/>
      <c r="D377" s="932"/>
      <c r="E377" s="932"/>
      <c r="F377" s="932"/>
      <c r="G377" s="933" t="s">
        <v>1089</v>
      </c>
      <c r="H377" s="893"/>
      <c r="I377" s="893"/>
      <c r="J377" t="s">
        <v>1106</v>
      </c>
      <c r="K377" s="399" t="str">
        <f t="shared" si="5"/>
        <v/>
      </c>
      <c r="L377" s="399"/>
      <c r="M377" s="887" t="s">
        <v>788</v>
      </c>
      <c r="N377" t="s">
        <v>298</v>
      </c>
    </row>
    <row r="378" spans="1:14" customFormat="1" ht="15.75" customHeight="1" thickBot="1">
      <c r="A378" s="935"/>
      <c r="B378" s="935"/>
      <c r="C378" s="935"/>
      <c r="D378" s="935"/>
      <c r="E378" s="936" t="s">
        <v>1090</v>
      </c>
      <c r="F378" s="936"/>
      <c r="G378" s="936"/>
      <c r="H378" s="935"/>
      <c r="I378" s="937"/>
      <c r="J378" s="887" t="s">
        <v>1106</v>
      </c>
      <c r="K378" s="399" t="str">
        <f t="shared" si="5"/>
        <v/>
      </c>
      <c r="L378" s="399"/>
      <c r="M378" s="887" t="s">
        <v>788</v>
      </c>
      <c r="N378" t="s">
        <v>298</v>
      </c>
    </row>
    <row r="379" spans="1:14" customFormat="1" ht="23.25" customHeight="1" thickTop="1" thickBot="1">
      <c r="A379" s="909" t="s">
        <v>307</v>
      </c>
      <c r="B379" s="910"/>
      <c r="C379" s="910"/>
      <c r="D379" s="910"/>
      <c r="E379" s="910"/>
      <c r="F379" s="910"/>
      <c r="G379" s="910"/>
      <c r="H379" s="910"/>
      <c r="I379" s="911" t="s">
        <v>308</v>
      </c>
      <c r="J379" t="s">
        <v>1106</v>
      </c>
      <c r="K379" s="399" t="str">
        <f t="shared" si="5"/>
        <v/>
      </c>
      <c r="L379" s="399"/>
      <c r="M379" s="887" t="s">
        <v>787</v>
      </c>
      <c r="N379" t="s">
        <v>315</v>
      </c>
    </row>
    <row r="380" spans="1:14" customFormat="1" ht="18.75" customHeight="1" thickTop="1">
      <c r="A380" s="912" t="s">
        <v>48</v>
      </c>
      <c r="B380" s="913"/>
      <c r="C380" s="913"/>
      <c r="D380" s="912" t="s">
        <v>341</v>
      </c>
      <c r="E380" s="913"/>
      <c r="F380" s="913"/>
      <c r="G380" s="913"/>
      <c r="H380" s="913"/>
      <c r="I380" s="913"/>
      <c r="J380" s="887" t="s">
        <v>1106</v>
      </c>
      <c r="K380" s="399" t="str">
        <f t="shared" si="5"/>
        <v/>
      </c>
      <c r="L380" s="399"/>
      <c r="M380" s="887" t="s">
        <v>787</v>
      </c>
      <c r="N380" t="s">
        <v>315</v>
      </c>
    </row>
    <row r="381" spans="1:14" customFormat="1" ht="15.75" customHeight="1">
      <c r="A381" s="914" t="s">
        <v>49</v>
      </c>
      <c r="B381" s="913"/>
      <c r="C381" s="913"/>
      <c r="D381" s="914" t="s">
        <v>1066</v>
      </c>
      <c r="E381" s="913"/>
      <c r="F381" s="913"/>
      <c r="G381" s="915" t="s">
        <v>1067</v>
      </c>
      <c r="H381" s="940">
        <v>3</v>
      </c>
      <c r="I381" s="914" t="s">
        <v>37</v>
      </c>
      <c r="J381" s="887" t="s">
        <v>1106</v>
      </c>
      <c r="K381" s="399" t="str">
        <f t="shared" si="5"/>
        <v/>
      </c>
      <c r="L381" s="399"/>
      <c r="M381" s="887" t="s">
        <v>787</v>
      </c>
      <c r="N381" t="s">
        <v>315</v>
      </c>
    </row>
    <row r="382" spans="1:14" ht="30" customHeight="1" thickBot="1">
      <c r="A382" s="917" t="s">
        <v>787</v>
      </c>
      <c r="B382" s="919" t="s">
        <v>315</v>
      </c>
      <c r="C382" s="919"/>
      <c r="D382" s="919"/>
      <c r="E382" s="919"/>
      <c r="F382" s="919"/>
      <c r="G382" s="919"/>
      <c r="H382" s="920" t="s">
        <v>1068</v>
      </c>
      <c r="I382" s="920"/>
      <c r="J382" s="887" t="s">
        <v>1106</v>
      </c>
      <c r="K382" s="399" t="str">
        <f t="shared" si="5"/>
        <v/>
      </c>
      <c r="L382" s="399"/>
      <c r="M382" s="887" t="s">
        <v>787</v>
      </c>
      <c r="N382" t="s">
        <v>315</v>
      </c>
    </row>
    <row r="383" spans="1:14" customFormat="1" ht="15.75" customHeight="1" thickBot="1">
      <c r="A383" s="921" t="s">
        <v>1069</v>
      </c>
      <c r="B383" s="921"/>
      <c r="C383" s="921" t="s">
        <v>51</v>
      </c>
      <c r="D383" s="921" t="s">
        <v>1070</v>
      </c>
      <c r="E383" s="921"/>
      <c r="F383" s="921" t="s">
        <v>1071</v>
      </c>
      <c r="G383" s="921"/>
      <c r="H383" s="913"/>
      <c r="I383" s="922" t="s">
        <v>52</v>
      </c>
      <c r="J383" s="887" t="s">
        <v>1106</v>
      </c>
      <c r="K383" s="399" t="str">
        <f t="shared" ref="K383:K446" si="6">IF(LEFT(A383,2)="E9",A383,"")</f>
        <v/>
      </c>
      <c r="L383" s="399"/>
      <c r="M383" s="887" t="s">
        <v>787</v>
      </c>
      <c r="N383" t="s">
        <v>315</v>
      </c>
    </row>
    <row r="384" spans="1:14" customFormat="1" ht="15.75" customHeight="1" thickBot="1">
      <c r="A384" s="921"/>
      <c r="B384" s="921"/>
      <c r="C384" s="921"/>
      <c r="D384" s="923" t="s">
        <v>1072</v>
      </c>
      <c r="E384" s="923" t="s">
        <v>1073</v>
      </c>
      <c r="F384" s="923" t="s">
        <v>695</v>
      </c>
      <c r="G384" s="923" t="s">
        <v>696</v>
      </c>
      <c r="H384" s="924"/>
      <c r="I384" s="923" t="s">
        <v>1074</v>
      </c>
      <c r="J384" s="887" t="s">
        <v>1106</v>
      </c>
      <c r="K384" s="399" t="str">
        <f t="shared" si="6"/>
        <v/>
      </c>
      <c r="L384" s="399"/>
      <c r="M384" s="887" t="s">
        <v>787</v>
      </c>
      <c r="N384" t="s">
        <v>315</v>
      </c>
    </row>
    <row r="385" spans="1:14" customFormat="1">
      <c r="A385" s="925" t="s">
        <v>45</v>
      </c>
      <c r="B385" s="926" t="s">
        <v>46</v>
      </c>
      <c r="C385" s="927">
        <v>1</v>
      </c>
      <c r="D385" s="928">
        <v>0.3</v>
      </c>
      <c r="E385" s="928">
        <v>0.7</v>
      </c>
      <c r="F385" s="929"/>
      <c r="G385" s="929"/>
      <c r="H385" s="913"/>
      <c r="I385" s="929"/>
      <c r="J385" s="887" t="s">
        <v>1106</v>
      </c>
      <c r="K385" s="399" t="str">
        <f t="shared" si="6"/>
        <v>E9687</v>
      </c>
      <c r="L385" s="399"/>
      <c r="M385" s="887" t="s">
        <v>787</v>
      </c>
      <c r="N385" t="s">
        <v>315</v>
      </c>
    </row>
    <row r="386" spans="1:14" customFormat="1" ht="15.75" customHeight="1" thickBot="1">
      <c r="A386" s="924"/>
      <c r="B386" s="924"/>
      <c r="C386" s="924"/>
      <c r="D386" s="924"/>
      <c r="E386" s="924"/>
      <c r="F386" s="924"/>
      <c r="G386" s="930" t="s">
        <v>1075</v>
      </c>
      <c r="H386" s="924"/>
      <c r="I386" s="891"/>
      <c r="J386" s="887" t="s">
        <v>1106</v>
      </c>
      <c r="K386" s="399" t="str">
        <f t="shared" si="6"/>
        <v/>
      </c>
      <c r="L386" s="399"/>
      <c r="M386" s="887" t="s">
        <v>787</v>
      </c>
      <c r="N386" t="s">
        <v>315</v>
      </c>
    </row>
    <row r="387" spans="1:14" customFormat="1" ht="15.75" customHeight="1" thickBot="1">
      <c r="A387" s="931" t="s">
        <v>1076</v>
      </c>
      <c r="B387" s="924"/>
      <c r="C387" s="923" t="s">
        <v>51</v>
      </c>
      <c r="D387" s="923" t="s">
        <v>55</v>
      </c>
      <c r="E387" s="924"/>
      <c r="F387" s="923" t="s">
        <v>1071</v>
      </c>
      <c r="G387" s="921" t="s">
        <v>1077</v>
      </c>
      <c r="H387" s="921"/>
      <c r="I387" s="921"/>
      <c r="J387" s="887" t="s">
        <v>1106</v>
      </c>
      <c r="K387" s="399" t="str">
        <f t="shared" si="6"/>
        <v/>
      </c>
      <c r="L387" s="399"/>
      <c r="M387" s="887" t="s">
        <v>787</v>
      </c>
      <c r="N387" t="s">
        <v>315</v>
      </c>
    </row>
    <row r="388" spans="1:14" customFormat="1">
      <c r="A388" s="925" t="s">
        <v>549</v>
      </c>
      <c r="B388" s="926" t="s">
        <v>550</v>
      </c>
      <c r="C388" s="927">
        <v>1</v>
      </c>
      <c r="D388" s="925" t="s">
        <v>23</v>
      </c>
      <c r="E388" s="913"/>
      <c r="F388" s="929"/>
      <c r="G388" s="913"/>
      <c r="H388" s="913"/>
      <c r="I388" s="929"/>
      <c r="J388" s="887" t="s">
        <v>1106</v>
      </c>
      <c r="K388" s="399" t="str">
        <f t="shared" si="6"/>
        <v/>
      </c>
      <c r="L388" s="399"/>
      <c r="M388" s="887" t="s">
        <v>787</v>
      </c>
      <c r="N388" t="s">
        <v>315</v>
      </c>
    </row>
    <row r="389" spans="1:14" customFormat="1">
      <c r="A389" s="925" t="s">
        <v>547</v>
      </c>
      <c r="B389" s="926" t="s">
        <v>507</v>
      </c>
      <c r="C389" s="927">
        <v>2</v>
      </c>
      <c r="D389" s="925" t="s">
        <v>23</v>
      </c>
      <c r="E389" s="913"/>
      <c r="F389" s="929"/>
      <c r="G389" s="913"/>
      <c r="H389" s="913"/>
      <c r="I389" s="929"/>
      <c r="J389" s="887" t="s">
        <v>1106</v>
      </c>
      <c r="K389" s="399" t="str">
        <f t="shared" si="6"/>
        <v/>
      </c>
      <c r="L389" s="399"/>
      <c r="M389" s="887" t="s">
        <v>787</v>
      </c>
      <c r="N389" t="s">
        <v>315</v>
      </c>
    </row>
    <row r="390" spans="1:14" customFormat="1" ht="15.75" customHeight="1">
      <c r="A390" s="893"/>
      <c r="B390" s="893"/>
      <c r="C390" s="932"/>
      <c r="D390" s="932"/>
      <c r="E390" s="932"/>
      <c r="F390" s="932"/>
      <c r="G390" s="933" t="s">
        <v>1078</v>
      </c>
      <c r="H390" s="893"/>
      <c r="I390" s="888"/>
      <c r="J390" t="s">
        <v>1106</v>
      </c>
      <c r="K390" s="399" t="str">
        <f t="shared" si="6"/>
        <v/>
      </c>
      <c r="L390" s="399"/>
      <c r="M390" s="887" t="s">
        <v>787</v>
      </c>
      <c r="N390" t="s">
        <v>315</v>
      </c>
    </row>
    <row r="391" spans="1:14" customFormat="1" ht="15.75" customHeight="1" thickBot="1">
      <c r="A391" s="924"/>
      <c r="B391" s="924"/>
      <c r="C391" s="921"/>
      <c r="D391" s="921"/>
      <c r="E391" s="921"/>
      <c r="F391" s="921"/>
      <c r="G391" s="930" t="s">
        <v>1079</v>
      </c>
      <c r="H391" s="924"/>
      <c r="I391" s="889"/>
      <c r="J391" s="887" t="s">
        <v>1106</v>
      </c>
      <c r="K391" s="399" t="str">
        <f t="shared" si="6"/>
        <v/>
      </c>
      <c r="L391" s="399"/>
      <c r="M391" s="887" t="s">
        <v>787</v>
      </c>
      <c r="N391" t="s">
        <v>315</v>
      </c>
    </row>
    <row r="392" spans="1:14" customFormat="1" ht="15.75" customHeight="1">
      <c r="A392" s="893"/>
      <c r="B392" s="893"/>
      <c r="C392" s="932"/>
      <c r="D392" s="932"/>
      <c r="E392" s="932"/>
      <c r="F392" s="932"/>
      <c r="G392" s="933" t="s">
        <v>1080</v>
      </c>
      <c r="H392" s="893"/>
      <c r="I392" s="890"/>
      <c r="J392" t="s">
        <v>1106</v>
      </c>
      <c r="K392" s="399" t="str">
        <f t="shared" si="6"/>
        <v/>
      </c>
      <c r="L392" s="399"/>
      <c r="M392" s="887" t="s">
        <v>787</v>
      </c>
      <c r="N392" t="s">
        <v>315</v>
      </c>
    </row>
    <row r="393" spans="1:14" customFormat="1" ht="15.75" customHeight="1">
      <c r="A393" s="893"/>
      <c r="B393" s="893"/>
      <c r="C393" s="893"/>
      <c r="D393" s="893"/>
      <c r="E393" s="893"/>
      <c r="F393" s="893"/>
      <c r="G393" s="933" t="s">
        <v>1081</v>
      </c>
      <c r="H393" s="893"/>
      <c r="I393" s="934"/>
      <c r="J393" t="s">
        <v>1106</v>
      </c>
      <c r="K393" s="399" t="str">
        <f t="shared" si="6"/>
        <v/>
      </c>
      <c r="L393" s="399"/>
      <c r="M393" s="887" t="s">
        <v>787</v>
      </c>
      <c r="N393" t="s">
        <v>315</v>
      </c>
    </row>
    <row r="394" spans="1:14" customFormat="1" ht="15.75" customHeight="1" thickBot="1">
      <c r="A394" s="924"/>
      <c r="B394" s="924"/>
      <c r="C394" s="924"/>
      <c r="D394" s="924"/>
      <c r="E394" s="924"/>
      <c r="F394" s="924"/>
      <c r="G394" s="930" t="s">
        <v>1082</v>
      </c>
      <c r="H394" s="924"/>
      <c r="I394" s="889"/>
      <c r="J394" s="887" t="s">
        <v>1106</v>
      </c>
      <c r="K394" s="399" t="str">
        <f t="shared" si="6"/>
        <v/>
      </c>
      <c r="L394" s="399"/>
      <c r="M394" s="887" t="s">
        <v>787</v>
      </c>
      <c r="N394" t="s">
        <v>315</v>
      </c>
    </row>
    <row r="395" spans="1:14" customFormat="1" ht="15.75" customHeight="1" thickBot="1">
      <c r="A395" s="931" t="s">
        <v>813</v>
      </c>
      <c r="B395" s="924"/>
      <c r="C395" s="923" t="s">
        <v>51</v>
      </c>
      <c r="D395" s="923" t="s">
        <v>55</v>
      </c>
      <c r="E395" s="924"/>
      <c r="F395" s="923" t="s">
        <v>1083</v>
      </c>
      <c r="G395" s="921" t="s">
        <v>1084</v>
      </c>
      <c r="H395" s="921"/>
      <c r="I395" s="921"/>
      <c r="J395" s="887" t="s">
        <v>1106</v>
      </c>
      <c r="K395" s="399" t="str">
        <f t="shared" si="6"/>
        <v/>
      </c>
      <c r="L395" s="399"/>
      <c r="M395" s="887" t="s">
        <v>787</v>
      </c>
      <c r="N395" t="s">
        <v>315</v>
      </c>
    </row>
    <row r="396" spans="1:14" customFormat="1" ht="25.15" customHeight="1" thickBot="1">
      <c r="A396" s="924"/>
      <c r="B396" s="924"/>
      <c r="C396" s="921"/>
      <c r="D396" s="921"/>
      <c r="E396" s="921"/>
      <c r="F396" s="921"/>
      <c r="G396" s="930" t="s">
        <v>1085</v>
      </c>
      <c r="H396" s="924"/>
      <c r="I396" s="891"/>
      <c r="J396" s="887" t="s">
        <v>1106</v>
      </c>
      <c r="K396" s="399" t="str">
        <f t="shared" si="6"/>
        <v/>
      </c>
      <c r="L396" s="399"/>
      <c r="M396" s="887" t="s">
        <v>787</v>
      </c>
      <c r="N396" t="s">
        <v>315</v>
      </c>
    </row>
    <row r="397" spans="1:14" customFormat="1" ht="15.75" customHeight="1" thickBot="1">
      <c r="A397" s="931" t="s">
        <v>56</v>
      </c>
      <c r="B397" s="924"/>
      <c r="C397" s="923" t="s">
        <v>51</v>
      </c>
      <c r="D397" s="923" t="s">
        <v>55</v>
      </c>
      <c r="E397" s="924"/>
      <c r="F397" s="923" t="s">
        <v>1084</v>
      </c>
      <c r="G397" s="921" t="s">
        <v>1084</v>
      </c>
      <c r="H397" s="921"/>
      <c r="I397" s="921"/>
      <c r="J397" s="887" t="s">
        <v>1106</v>
      </c>
      <c r="K397" s="399" t="str">
        <f t="shared" si="6"/>
        <v/>
      </c>
      <c r="L397" s="399"/>
      <c r="M397" s="887" t="s">
        <v>787</v>
      </c>
      <c r="N397" t="s">
        <v>315</v>
      </c>
    </row>
    <row r="398" spans="1:14" ht="28.5">
      <c r="A398" s="925" t="s">
        <v>789</v>
      </c>
      <c r="B398" s="926" t="s">
        <v>299</v>
      </c>
      <c r="C398" s="927">
        <v>0.36</v>
      </c>
      <c r="D398" s="925" t="s">
        <v>6</v>
      </c>
      <c r="F398" s="929"/>
      <c r="I398" s="929"/>
      <c r="J398" s="887" t="s">
        <v>1106</v>
      </c>
      <c r="K398" s="399" t="str">
        <f t="shared" si="6"/>
        <v/>
      </c>
      <c r="L398" s="399"/>
      <c r="M398" s="887" t="s">
        <v>787</v>
      </c>
      <c r="N398" t="s">
        <v>315</v>
      </c>
    </row>
    <row r="399" spans="1:14" customFormat="1" ht="15.75" customHeight="1" thickBot="1">
      <c r="A399" s="924"/>
      <c r="B399" s="924"/>
      <c r="C399" s="921"/>
      <c r="D399" s="921"/>
      <c r="E399" s="921"/>
      <c r="F399" s="921"/>
      <c r="G399" s="930" t="s">
        <v>1086</v>
      </c>
      <c r="H399" s="924"/>
      <c r="I399" s="891"/>
      <c r="J399" s="887" t="s">
        <v>1106</v>
      </c>
      <c r="K399" s="399" t="str">
        <f t="shared" si="6"/>
        <v/>
      </c>
      <c r="L399" s="399"/>
      <c r="M399" s="887" t="s">
        <v>787</v>
      </c>
      <c r="N399" t="s">
        <v>315</v>
      </c>
    </row>
    <row r="400" spans="1:14" customFormat="1" ht="15.75" customHeight="1" thickBot="1">
      <c r="A400" s="924"/>
      <c r="B400" s="924"/>
      <c r="C400" s="924"/>
      <c r="D400" s="924"/>
      <c r="E400" s="924"/>
      <c r="F400" s="924"/>
      <c r="G400" s="930" t="s">
        <v>533</v>
      </c>
      <c r="H400" s="924"/>
      <c r="I400" s="889"/>
      <c r="J400" s="887" t="s">
        <v>1106</v>
      </c>
      <c r="K400" s="399" t="str">
        <f t="shared" si="6"/>
        <v/>
      </c>
      <c r="L400" s="399"/>
      <c r="M400" s="887" t="s">
        <v>787</v>
      </c>
      <c r="N400" t="s">
        <v>315</v>
      </c>
    </row>
    <row r="401" spans="1:14" customFormat="1" ht="15.75" customHeight="1" thickBot="1">
      <c r="A401" s="931" t="s">
        <v>1087</v>
      </c>
      <c r="B401" s="924"/>
      <c r="C401" s="923" t="s">
        <v>58</v>
      </c>
      <c r="D401" s="923" t="s">
        <v>51</v>
      </c>
      <c r="E401" s="923" t="s">
        <v>55</v>
      </c>
      <c r="F401" s="924"/>
      <c r="G401" s="923" t="s">
        <v>1084</v>
      </c>
      <c r="H401" s="921" t="s">
        <v>1084</v>
      </c>
      <c r="I401" s="921"/>
      <c r="J401" s="887" t="s">
        <v>1106</v>
      </c>
      <c r="K401" s="399" t="str">
        <f t="shared" si="6"/>
        <v/>
      </c>
      <c r="L401" s="399"/>
      <c r="M401" s="887" t="s">
        <v>787</v>
      </c>
      <c r="N401" t="s">
        <v>315</v>
      </c>
    </row>
    <row r="402" spans="1:14" customFormat="1" ht="15.75" customHeight="1" thickBot="1">
      <c r="A402" s="924"/>
      <c r="B402" s="924"/>
      <c r="C402" s="921"/>
      <c r="D402" s="921"/>
      <c r="E402" s="921"/>
      <c r="F402" s="921"/>
      <c r="G402" s="930" t="s">
        <v>1088</v>
      </c>
      <c r="H402" s="924"/>
      <c r="I402" s="889"/>
      <c r="J402" s="887" t="s">
        <v>1106</v>
      </c>
      <c r="K402" s="399" t="str">
        <f t="shared" si="6"/>
        <v/>
      </c>
      <c r="L402" s="399"/>
      <c r="M402" s="887" t="s">
        <v>787</v>
      </c>
      <c r="N402" t="s">
        <v>315</v>
      </c>
    </row>
    <row r="403" spans="1:14" customFormat="1" ht="15.75" customHeight="1" thickBot="1">
      <c r="A403" s="921" t="s">
        <v>60</v>
      </c>
      <c r="B403" s="921"/>
      <c r="C403" s="921" t="s">
        <v>51</v>
      </c>
      <c r="D403" s="921" t="s">
        <v>55</v>
      </c>
      <c r="E403" s="921" t="s">
        <v>61</v>
      </c>
      <c r="F403" s="921"/>
      <c r="G403" s="921"/>
      <c r="H403" s="913"/>
      <c r="I403" s="921" t="s">
        <v>1084</v>
      </c>
      <c r="J403" s="887" t="s">
        <v>1106</v>
      </c>
      <c r="K403" s="399" t="str">
        <f t="shared" si="6"/>
        <v/>
      </c>
      <c r="L403" s="399"/>
      <c r="M403" s="887" t="s">
        <v>787</v>
      </c>
      <c r="N403" t="s">
        <v>315</v>
      </c>
    </row>
    <row r="404" spans="1:14" customFormat="1" ht="15.75" customHeight="1" thickBot="1">
      <c r="A404" s="921"/>
      <c r="B404" s="921"/>
      <c r="C404" s="921"/>
      <c r="D404" s="921"/>
      <c r="E404" s="923" t="s">
        <v>62</v>
      </c>
      <c r="F404" s="923" t="s">
        <v>63</v>
      </c>
      <c r="G404" s="923" t="s">
        <v>64</v>
      </c>
      <c r="H404" s="924"/>
      <c r="I404" s="921"/>
      <c r="J404" s="887" t="s">
        <v>1106</v>
      </c>
      <c r="K404" s="399" t="str">
        <f t="shared" si="6"/>
        <v/>
      </c>
      <c r="L404" s="399"/>
      <c r="M404" s="887" t="s">
        <v>787</v>
      </c>
      <c r="N404" t="s">
        <v>315</v>
      </c>
    </row>
    <row r="405" spans="1:14" customFormat="1" ht="25.15" customHeight="1">
      <c r="A405" s="893"/>
      <c r="B405" s="893"/>
      <c r="C405" s="932"/>
      <c r="D405" s="932"/>
      <c r="E405" s="932"/>
      <c r="F405" s="932"/>
      <c r="G405" s="933" t="s">
        <v>1089</v>
      </c>
      <c r="H405" s="893"/>
      <c r="I405" s="893"/>
      <c r="J405" t="s">
        <v>1106</v>
      </c>
      <c r="K405" s="399" t="str">
        <f t="shared" si="6"/>
        <v/>
      </c>
      <c r="L405" s="399"/>
      <c r="M405" s="887" t="s">
        <v>787</v>
      </c>
      <c r="N405" t="s">
        <v>315</v>
      </c>
    </row>
    <row r="406" spans="1:14" customFormat="1" ht="15.75" customHeight="1" thickBot="1">
      <c r="A406" s="935"/>
      <c r="B406" s="935"/>
      <c r="C406" s="935"/>
      <c r="D406" s="935"/>
      <c r="E406" s="936" t="s">
        <v>1090</v>
      </c>
      <c r="F406" s="936"/>
      <c r="G406" s="936"/>
      <c r="H406" s="935"/>
      <c r="I406" s="937"/>
      <c r="J406" s="887" t="s">
        <v>1106</v>
      </c>
      <c r="K406" s="399" t="str">
        <f t="shared" si="6"/>
        <v/>
      </c>
      <c r="L406" s="399"/>
      <c r="M406" s="887" t="s">
        <v>787</v>
      </c>
      <c r="N406" t="s">
        <v>315</v>
      </c>
    </row>
    <row r="407" spans="1:14" customFormat="1" ht="23.25" customHeight="1" thickTop="1" thickBot="1">
      <c r="A407" s="909" t="s">
        <v>307</v>
      </c>
      <c r="B407" s="910"/>
      <c r="C407" s="910"/>
      <c r="D407" s="910"/>
      <c r="E407" s="910"/>
      <c r="F407" s="910"/>
      <c r="G407" s="910"/>
      <c r="H407" s="910"/>
      <c r="I407" s="911" t="s">
        <v>308</v>
      </c>
      <c r="J407" t="s">
        <v>1106</v>
      </c>
      <c r="K407" s="399" t="str">
        <f t="shared" si="6"/>
        <v/>
      </c>
      <c r="L407" s="399"/>
      <c r="M407" s="887" t="s">
        <v>790</v>
      </c>
      <c r="N407" t="s">
        <v>251</v>
      </c>
    </row>
    <row r="408" spans="1:14" customFormat="1" ht="18.75" customHeight="1" thickTop="1">
      <c r="A408" s="912" t="s">
        <v>48</v>
      </c>
      <c r="B408" s="913"/>
      <c r="C408" s="913"/>
      <c r="D408" s="912" t="s">
        <v>341</v>
      </c>
      <c r="E408" s="913"/>
      <c r="F408" s="913"/>
      <c r="G408" s="913"/>
      <c r="H408" s="913"/>
      <c r="I408" s="913"/>
      <c r="J408" s="887" t="s">
        <v>1106</v>
      </c>
      <c r="K408" s="399" t="str">
        <f t="shared" si="6"/>
        <v/>
      </c>
      <c r="L408" s="399"/>
      <c r="M408" s="887" t="s">
        <v>790</v>
      </c>
      <c r="N408" t="s">
        <v>251</v>
      </c>
    </row>
    <row r="409" spans="1:14" customFormat="1" ht="15.75" customHeight="1">
      <c r="A409" s="914" t="s">
        <v>49</v>
      </c>
      <c r="B409" s="913"/>
      <c r="C409" s="913"/>
      <c r="D409" s="914" t="s">
        <v>1066</v>
      </c>
      <c r="E409" s="913"/>
      <c r="F409" s="913"/>
      <c r="G409" s="915" t="s">
        <v>1067</v>
      </c>
      <c r="H409" s="940">
        <v>4.0999999999999996</v>
      </c>
      <c r="I409" s="914" t="s">
        <v>37</v>
      </c>
      <c r="J409" s="887" t="s">
        <v>1106</v>
      </c>
      <c r="K409" s="399" t="str">
        <f t="shared" si="6"/>
        <v/>
      </c>
      <c r="L409" s="399"/>
      <c r="M409" s="887" t="s">
        <v>790</v>
      </c>
      <c r="N409" t="s">
        <v>251</v>
      </c>
    </row>
    <row r="410" spans="1:14" ht="30" customHeight="1" thickBot="1">
      <c r="A410" s="917" t="s">
        <v>790</v>
      </c>
      <c r="B410" s="919" t="s">
        <v>251</v>
      </c>
      <c r="C410" s="919"/>
      <c r="D410" s="919"/>
      <c r="E410" s="919"/>
      <c r="F410" s="919"/>
      <c r="G410" s="919"/>
      <c r="H410" s="920" t="s">
        <v>1068</v>
      </c>
      <c r="I410" s="920"/>
      <c r="J410" s="887" t="s">
        <v>1106</v>
      </c>
      <c r="K410" s="399" t="str">
        <f t="shared" si="6"/>
        <v/>
      </c>
      <c r="L410" s="399"/>
      <c r="M410" s="887" t="s">
        <v>790</v>
      </c>
      <c r="N410" t="s">
        <v>251</v>
      </c>
    </row>
    <row r="411" spans="1:14" customFormat="1" ht="15.75" customHeight="1" thickBot="1">
      <c r="A411" s="921" t="s">
        <v>1069</v>
      </c>
      <c r="B411" s="921"/>
      <c r="C411" s="921" t="s">
        <v>51</v>
      </c>
      <c r="D411" s="921" t="s">
        <v>1070</v>
      </c>
      <c r="E411" s="921"/>
      <c r="F411" s="921" t="s">
        <v>1071</v>
      </c>
      <c r="G411" s="921"/>
      <c r="H411" s="913"/>
      <c r="I411" s="922" t="s">
        <v>52</v>
      </c>
      <c r="J411" s="887" t="s">
        <v>1106</v>
      </c>
      <c r="K411" s="399" t="str">
        <f t="shared" si="6"/>
        <v/>
      </c>
      <c r="L411" s="399"/>
      <c r="M411" s="887" t="s">
        <v>790</v>
      </c>
      <c r="N411" t="s">
        <v>251</v>
      </c>
    </row>
    <row r="412" spans="1:14" customFormat="1" ht="15.75" customHeight="1" thickBot="1">
      <c r="A412" s="921"/>
      <c r="B412" s="921"/>
      <c r="C412" s="921"/>
      <c r="D412" s="923" t="s">
        <v>1072</v>
      </c>
      <c r="E412" s="923" t="s">
        <v>1073</v>
      </c>
      <c r="F412" s="923" t="s">
        <v>695</v>
      </c>
      <c r="G412" s="923" t="s">
        <v>696</v>
      </c>
      <c r="H412" s="924"/>
      <c r="I412" s="923" t="s">
        <v>1074</v>
      </c>
      <c r="J412" s="887" t="s">
        <v>1106</v>
      </c>
      <c r="K412" s="399" t="str">
        <f t="shared" si="6"/>
        <v/>
      </c>
      <c r="L412" s="399"/>
      <c r="M412" s="887" t="s">
        <v>790</v>
      </c>
      <c r="N412" t="s">
        <v>251</v>
      </c>
    </row>
    <row r="413" spans="1:14" customFormat="1">
      <c r="A413" s="925" t="s">
        <v>45</v>
      </c>
      <c r="B413" s="926" t="s">
        <v>46</v>
      </c>
      <c r="C413" s="927">
        <v>1</v>
      </c>
      <c r="D413" s="928">
        <v>0.3</v>
      </c>
      <c r="E413" s="928">
        <v>0.7</v>
      </c>
      <c r="F413" s="929"/>
      <c r="G413" s="929"/>
      <c r="H413" s="913"/>
      <c r="I413" s="929"/>
      <c r="J413" s="887" t="s">
        <v>1106</v>
      </c>
      <c r="K413" s="399" t="str">
        <f t="shared" si="6"/>
        <v>E9687</v>
      </c>
      <c r="L413" s="399"/>
      <c r="M413" s="887" t="s">
        <v>790</v>
      </c>
      <c r="N413" t="s">
        <v>251</v>
      </c>
    </row>
    <row r="414" spans="1:14" customFormat="1" ht="15.75" customHeight="1" thickBot="1">
      <c r="A414" s="924"/>
      <c r="B414" s="924"/>
      <c r="C414" s="924"/>
      <c r="D414" s="924"/>
      <c r="E414" s="924"/>
      <c r="F414" s="924"/>
      <c r="G414" s="930" t="s">
        <v>1075</v>
      </c>
      <c r="H414" s="924"/>
      <c r="I414" s="891"/>
      <c r="J414" s="887" t="s">
        <v>1106</v>
      </c>
      <c r="K414" s="399" t="str">
        <f t="shared" si="6"/>
        <v/>
      </c>
      <c r="L414" s="399"/>
      <c r="M414" s="887" t="s">
        <v>790</v>
      </c>
      <c r="N414" t="s">
        <v>251</v>
      </c>
    </row>
    <row r="415" spans="1:14" customFormat="1" ht="15.75" customHeight="1" thickBot="1">
      <c r="A415" s="931" t="s">
        <v>1076</v>
      </c>
      <c r="B415" s="924"/>
      <c r="C415" s="923" t="s">
        <v>51</v>
      </c>
      <c r="D415" s="923" t="s">
        <v>55</v>
      </c>
      <c r="E415" s="924"/>
      <c r="F415" s="923" t="s">
        <v>1071</v>
      </c>
      <c r="G415" s="921" t="s">
        <v>1077</v>
      </c>
      <c r="H415" s="921"/>
      <c r="I415" s="921"/>
      <c r="J415" s="887" t="s">
        <v>1106</v>
      </c>
      <c r="K415" s="399" t="str">
        <f t="shared" si="6"/>
        <v/>
      </c>
      <c r="L415" s="399"/>
      <c r="M415" s="887" t="s">
        <v>790</v>
      </c>
      <c r="N415" t="s">
        <v>251</v>
      </c>
    </row>
    <row r="416" spans="1:14" customFormat="1">
      <c r="A416" s="925" t="s">
        <v>549</v>
      </c>
      <c r="B416" s="926" t="s">
        <v>550</v>
      </c>
      <c r="C416" s="927">
        <v>1</v>
      </c>
      <c r="D416" s="925" t="s">
        <v>23</v>
      </c>
      <c r="E416" s="913"/>
      <c r="F416" s="929"/>
      <c r="G416" s="913"/>
      <c r="H416" s="913"/>
      <c r="I416" s="929"/>
      <c r="J416" s="887" t="s">
        <v>1106</v>
      </c>
      <c r="K416" s="399" t="str">
        <f t="shared" si="6"/>
        <v/>
      </c>
      <c r="L416" s="399"/>
      <c r="M416" s="887" t="s">
        <v>790</v>
      </c>
      <c r="N416" t="s">
        <v>251</v>
      </c>
    </row>
    <row r="417" spans="1:14" customFormat="1">
      <c r="A417" s="925" t="s">
        <v>547</v>
      </c>
      <c r="B417" s="926" t="s">
        <v>507</v>
      </c>
      <c r="C417" s="927">
        <v>1</v>
      </c>
      <c r="D417" s="925" t="s">
        <v>23</v>
      </c>
      <c r="E417" s="913"/>
      <c r="F417" s="929"/>
      <c r="G417" s="913"/>
      <c r="H417" s="913"/>
      <c r="I417" s="929"/>
      <c r="J417" s="887" t="s">
        <v>1106</v>
      </c>
      <c r="K417" s="399" t="str">
        <f t="shared" si="6"/>
        <v/>
      </c>
      <c r="L417" s="399"/>
      <c r="M417" s="887" t="s">
        <v>790</v>
      </c>
      <c r="N417" t="s">
        <v>251</v>
      </c>
    </row>
    <row r="418" spans="1:14" customFormat="1" ht="15.75" customHeight="1">
      <c r="A418" s="893"/>
      <c r="B418" s="893"/>
      <c r="C418" s="932"/>
      <c r="D418" s="932"/>
      <c r="E418" s="932"/>
      <c r="F418" s="932"/>
      <c r="G418" s="933" t="s">
        <v>1078</v>
      </c>
      <c r="H418" s="893"/>
      <c r="I418" s="888"/>
      <c r="J418" t="s">
        <v>1106</v>
      </c>
      <c r="K418" s="399" t="str">
        <f t="shared" si="6"/>
        <v/>
      </c>
      <c r="L418" s="399"/>
      <c r="M418" s="887" t="s">
        <v>790</v>
      </c>
      <c r="N418" t="s">
        <v>251</v>
      </c>
    </row>
    <row r="419" spans="1:14" customFormat="1" ht="15.75" customHeight="1" thickBot="1">
      <c r="A419" s="924"/>
      <c r="B419" s="924"/>
      <c r="C419" s="921"/>
      <c r="D419" s="921"/>
      <c r="E419" s="921"/>
      <c r="F419" s="921"/>
      <c r="G419" s="930" t="s">
        <v>1079</v>
      </c>
      <c r="H419" s="924"/>
      <c r="I419" s="889"/>
      <c r="J419" s="887" t="s">
        <v>1106</v>
      </c>
      <c r="K419" s="399" t="str">
        <f t="shared" si="6"/>
        <v/>
      </c>
      <c r="L419" s="399"/>
      <c r="M419" s="887" t="s">
        <v>790</v>
      </c>
      <c r="N419" t="s">
        <v>251</v>
      </c>
    </row>
    <row r="420" spans="1:14" customFormat="1" ht="15.75" customHeight="1">
      <c r="A420" s="893"/>
      <c r="B420" s="893"/>
      <c r="C420" s="932"/>
      <c r="D420" s="932"/>
      <c r="E420" s="932"/>
      <c r="F420" s="932"/>
      <c r="G420" s="933" t="s">
        <v>1080</v>
      </c>
      <c r="H420" s="893"/>
      <c r="I420" s="890"/>
      <c r="J420" t="s">
        <v>1106</v>
      </c>
      <c r="K420" s="399" t="str">
        <f t="shared" si="6"/>
        <v/>
      </c>
      <c r="L420" s="399"/>
      <c r="M420" s="887" t="s">
        <v>790</v>
      </c>
      <c r="N420" t="s">
        <v>251</v>
      </c>
    </row>
    <row r="421" spans="1:14" customFormat="1" ht="15.75" customHeight="1">
      <c r="A421" s="893"/>
      <c r="B421" s="893"/>
      <c r="C421" s="893"/>
      <c r="D421" s="893"/>
      <c r="E421" s="893"/>
      <c r="F421" s="893"/>
      <c r="G421" s="933" t="s">
        <v>1081</v>
      </c>
      <c r="H421" s="893"/>
      <c r="I421" s="934"/>
      <c r="J421" t="s">
        <v>1106</v>
      </c>
      <c r="K421" s="399" t="str">
        <f t="shared" si="6"/>
        <v/>
      </c>
      <c r="L421" s="399"/>
      <c r="M421" s="887" t="s">
        <v>790</v>
      </c>
      <c r="N421" t="s">
        <v>251</v>
      </c>
    </row>
    <row r="422" spans="1:14" customFormat="1" ht="15.75" customHeight="1" thickBot="1">
      <c r="A422" s="924"/>
      <c r="B422" s="924"/>
      <c r="C422" s="924"/>
      <c r="D422" s="924"/>
      <c r="E422" s="924"/>
      <c r="F422" s="924"/>
      <c r="G422" s="930" t="s">
        <v>1082</v>
      </c>
      <c r="H422" s="924"/>
      <c r="I422" s="889"/>
      <c r="J422" s="887" t="s">
        <v>1106</v>
      </c>
      <c r="K422" s="399" t="str">
        <f t="shared" si="6"/>
        <v/>
      </c>
      <c r="L422" s="399"/>
      <c r="M422" s="887" t="s">
        <v>790</v>
      </c>
      <c r="N422" t="s">
        <v>251</v>
      </c>
    </row>
    <row r="423" spans="1:14" customFormat="1" ht="15.75" customHeight="1" thickBot="1">
      <c r="A423" s="931" t="s">
        <v>813</v>
      </c>
      <c r="B423" s="924"/>
      <c r="C423" s="923" t="s">
        <v>51</v>
      </c>
      <c r="D423" s="923" t="s">
        <v>55</v>
      </c>
      <c r="E423" s="924"/>
      <c r="F423" s="923" t="s">
        <v>1083</v>
      </c>
      <c r="G423" s="921" t="s">
        <v>1084</v>
      </c>
      <c r="H423" s="921"/>
      <c r="I423" s="921"/>
      <c r="J423" s="887" t="s">
        <v>1106</v>
      </c>
      <c r="K423" s="399" t="str">
        <f t="shared" si="6"/>
        <v/>
      </c>
      <c r="L423" s="399"/>
      <c r="M423" s="887" t="s">
        <v>790</v>
      </c>
      <c r="N423" t="s">
        <v>251</v>
      </c>
    </row>
    <row r="424" spans="1:14" customFormat="1" ht="28.5">
      <c r="A424" s="925" t="s">
        <v>653</v>
      </c>
      <c r="B424" s="926" t="s">
        <v>654</v>
      </c>
      <c r="C424" s="927">
        <v>0.69699999999999995</v>
      </c>
      <c r="D424" s="925" t="s">
        <v>22</v>
      </c>
      <c r="E424" s="913"/>
      <c r="F424" s="929"/>
      <c r="G424" s="913"/>
      <c r="H424" s="913"/>
      <c r="I424" s="929"/>
      <c r="J424" s="887" t="s">
        <v>1106</v>
      </c>
      <c r="K424" s="399" t="str">
        <f t="shared" si="6"/>
        <v/>
      </c>
      <c r="L424" s="399"/>
      <c r="M424" s="887" t="s">
        <v>790</v>
      </c>
      <c r="N424" t="s">
        <v>251</v>
      </c>
    </row>
    <row r="425" spans="1:14" customFormat="1" ht="28.5">
      <c r="A425" s="925" t="s">
        <v>651</v>
      </c>
      <c r="B425" s="926" t="s">
        <v>652</v>
      </c>
      <c r="C425" s="927">
        <v>12.717000000000001</v>
      </c>
      <c r="D425" s="925" t="s">
        <v>22</v>
      </c>
      <c r="E425" s="913"/>
      <c r="F425" s="929"/>
      <c r="G425" s="913"/>
      <c r="H425" s="913"/>
      <c r="I425" s="929"/>
      <c r="J425" s="887" t="s">
        <v>1106</v>
      </c>
      <c r="K425" s="399" t="str">
        <f t="shared" si="6"/>
        <v/>
      </c>
      <c r="L425" s="399"/>
      <c r="M425" s="887" t="s">
        <v>790</v>
      </c>
      <c r="N425" t="s">
        <v>251</v>
      </c>
    </row>
    <row r="426" spans="1:14" customFormat="1" ht="15.75" customHeight="1" thickBot="1">
      <c r="A426" s="924"/>
      <c r="B426" s="924"/>
      <c r="C426" s="921"/>
      <c r="D426" s="921"/>
      <c r="E426" s="921"/>
      <c r="F426" s="921"/>
      <c r="G426" s="930" t="s">
        <v>1085</v>
      </c>
      <c r="H426" s="924"/>
      <c r="I426" s="891"/>
      <c r="J426" s="887" t="s">
        <v>1106</v>
      </c>
      <c r="K426" s="399" t="str">
        <f t="shared" si="6"/>
        <v/>
      </c>
      <c r="L426" s="399"/>
      <c r="M426" s="887" t="s">
        <v>790</v>
      </c>
      <c r="N426" t="s">
        <v>251</v>
      </c>
    </row>
    <row r="427" spans="1:14" customFormat="1" ht="15.75" customHeight="1" thickBot="1">
      <c r="A427" s="931" t="s">
        <v>56</v>
      </c>
      <c r="B427" s="924"/>
      <c r="C427" s="923" t="s">
        <v>51</v>
      </c>
      <c r="D427" s="923" t="s">
        <v>55</v>
      </c>
      <c r="E427" s="924"/>
      <c r="F427" s="923" t="s">
        <v>1084</v>
      </c>
      <c r="G427" s="921" t="s">
        <v>1084</v>
      </c>
      <c r="H427" s="921"/>
      <c r="I427" s="921"/>
      <c r="J427" s="887" t="s">
        <v>1106</v>
      </c>
      <c r="K427" s="399" t="str">
        <f t="shared" si="6"/>
        <v/>
      </c>
      <c r="L427" s="399"/>
      <c r="M427" s="887" t="s">
        <v>790</v>
      </c>
      <c r="N427" t="s">
        <v>251</v>
      </c>
    </row>
    <row r="428" spans="1:14" ht="28.5">
      <c r="A428" s="925" t="s">
        <v>1097</v>
      </c>
      <c r="B428" s="926" t="s">
        <v>300</v>
      </c>
      <c r="C428" s="927">
        <v>5.0270000000000002E-2</v>
      </c>
      <c r="D428" s="925" t="s">
        <v>7</v>
      </c>
      <c r="F428" s="929"/>
      <c r="I428" s="929"/>
      <c r="J428" s="887" t="s">
        <v>1106</v>
      </c>
      <c r="K428" s="399" t="str">
        <f t="shared" si="6"/>
        <v/>
      </c>
      <c r="L428" s="399"/>
      <c r="M428" s="887" t="s">
        <v>790</v>
      </c>
      <c r="N428" t="s">
        <v>251</v>
      </c>
    </row>
    <row r="429" spans="1:14" ht="28.5">
      <c r="A429" s="925" t="s">
        <v>783</v>
      </c>
      <c r="B429" s="926" t="s">
        <v>301</v>
      </c>
      <c r="C429" s="927">
        <v>5.0270000000000002E-2</v>
      </c>
      <c r="D429" s="925" t="s">
        <v>7</v>
      </c>
      <c r="F429" s="929"/>
      <c r="I429" s="929"/>
      <c r="J429" s="887" t="s">
        <v>1106</v>
      </c>
      <c r="K429" s="399" t="str">
        <f t="shared" si="6"/>
        <v/>
      </c>
      <c r="L429" s="399"/>
      <c r="M429" s="887" t="s">
        <v>790</v>
      </c>
      <c r="N429" t="s">
        <v>251</v>
      </c>
    </row>
    <row r="430" spans="1:14" customFormat="1" ht="15.75" customHeight="1" thickBot="1">
      <c r="A430" s="924"/>
      <c r="B430" s="924"/>
      <c r="C430" s="921"/>
      <c r="D430" s="921"/>
      <c r="E430" s="921"/>
      <c r="F430" s="921"/>
      <c r="G430" s="930" t="s">
        <v>1086</v>
      </c>
      <c r="H430" s="924"/>
      <c r="I430" s="891"/>
      <c r="J430" s="887" t="s">
        <v>1106</v>
      </c>
      <c r="K430" s="399" t="str">
        <f t="shared" si="6"/>
        <v/>
      </c>
      <c r="L430" s="399"/>
      <c r="M430" s="887" t="s">
        <v>790</v>
      </c>
      <c r="N430" t="s">
        <v>251</v>
      </c>
    </row>
    <row r="431" spans="1:14" customFormat="1" ht="15.75" customHeight="1" thickBot="1">
      <c r="A431" s="924"/>
      <c r="B431" s="924"/>
      <c r="C431" s="924"/>
      <c r="D431" s="924"/>
      <c r="E431" s="924"/>
      <c r="F431" s="924"/>
      <c r="G431" s="930" t="s">
        <v>533</v>
      </c>
      <c r="H431" s="924"/>
      <c r="I431" s="889"/>
      <c r="J431" s="887" t="s">
        <v>1106</v>
      </c>
      <c r="K431" s="399" t="str">
        <f t="shared" si="6"/>
        <v/>
      </c>
      <c r="L431" s="399"/>
      <c r="M431" s="887" t="s">
        <v>790</v>
      </c>
      <c r="N431" t="s">
        <v>251</v>
      </c>
    </row>
    <row r="432" spans="1:14" customFormat="1" ht="15.75" customHeight="1" thickBot="1">
      <c r="A432" s="931" t="s">
        <v>1087</v>
      </c>
      <c r="B432" s="924"/>
      <c r="C432" s="923" t="s">
        <v>58</v>
      </c>
      <c r="D432" s="923" t="s">
        <v>51</v>
      </c>
      <c r="E432" s="923" t="s">
        <v>55</v>
      </c>
      <c r="F432" s="924"/>
      <c r="G432" s="923" t="s">
        <v>1084</v>
      </c>
      <c r="H432" s="921" t="s">
        <v>1084</v>
      </c>
      <c r="I432" s="921"/>
      <c r="J432" s="887" t="s">
        <v>1106</v>
      </c>
      <c r="K432" s="399" t="str">
        <f t="shared" si="6"/>
        <v/>
      </c>
      <c r="L432" s="399"/>
      <c r="M432" s="887" t="s">
        <v>790</v>
      </c>
      <c r="N432" t="s">
        <v>251</v>
      </c>
    </row>
    <row r="433" spans="1:14" customFormat="1" ht="42.75">
      <c r="A433" s="925" t="s">
        <v>653</v>
      </c>
      <c r="B433" s="926" t="s">
        <v>1098</v>
      </c>
      <c r="C433" s="925" t="s">
        <v>796</v>
      </c>
      <c r="D433" s="927">
        <v>6.9999999999999999E-4</v>
      </c>
      <c r="E433" s="925" t="s">
        <v>9</v>
      </c>
      <c r="F433" s="913"/>
      <c r="G433" s="929"/>
      <c r="H433" s="913"/>
      <c r="I433" s="929"/>
      <c r="J433" s="887" t="s">
        <v>1106</v>
      </c>
      <c r="K433" s="399" t="str">
        <f t="shared" si="6"/>
        <v/>
      </c>
      <c r="L433" s="399"/>
      <c r="M433" s="887" t="s">
        <v>790</v>
      </c>
      <c r="N433" t="s">
        <v>251</v>
      </c>
    </row>
    <row r="434" spans="1:14" customFormat="1" ht="28.5">
      <c r="A434" s="925" t="s">
        <v>651</v>
      </c>
      <c r="B434" s="926" t="s">
        <v>1099</v>
      </c>
      <c r="C434" s="925" t="s">
        <v>796</v>
      </c>
      <c r="D434" s="927">
        <v>1.272E-2</v>
      </c>
      <c r="E434" s="925" t="s">
        <v>9</v>
      </c>
      <c r="F434" s="913"/>
      <c r="G434" s="929"/>
      <c r="H434" s="913"/>
      <c r="I434" s="929"/>
      <c r="J434" s="887" t="s">
        <v>1106</v>
      </c>
      <c r="K434" s="399" t="str">
        <f t="shared" si="6"/>
        <v/>
      </c>
      <c r="L434" s="399"/>
      <c r="M434" s="887" t="s">
        <v>790</v>
      </c>
      <c r="N434" t="s">
        <v>251</v>
      </c>
    </row>
    <row r="435" spans="1:14" customFormat="1" ht="15.75" customHeight="1" thickBot="1">
      <c r="A435" s="924"/>
      <c r="B435" s="924"/>
      <c r="C435" s="921"/>
      <c r="D435" s="921"/>
      <c r="E435" s="921"/>
      <c r="F435" s="921"/>
      <c r="G435" s="930" t="s">
        <v>1088</v>
      </c>
      <c r="H435" s="924"/>
      <c r="I435" s="889"/>
      <c r="J435" s="887" t="s">
        <v>1106</v>
      </c>
      <c r="K435" s="399" t="str">
        <f t="shared" si="6"/>
        <v/>
      </c>
      <c r="L435" s="399"/>
      <c r="M435" s="887" t="s">
        <v>790</v>
      </c>
      <c r="N435" t="s">
        <v>251</v>
      </c>
    </row>
    <row r="436" spans="1:14" customFormat="1" ht="15.75" customHeight="1" thickBot="1">
      <c r="A436" s="921" t="s">
        <v>60</v>
      </c>
      <c r="B436" s="921"/>
      <c r="C436" s="921" t="s">
        <v>51</v>
      </c>
      <c r="D436" s="921" t="s">
        <v>55</v>
      </c>
      <c r="E436" s="921" t="s">
        <v>61</v>
      </c>
      <c r="F436" s="921"/>
      <c r="G436" s="921"/>
      <c r="H436" s="913"/>
      <c r="I436" s="921" t="s">
        <v>1084</v>
      </c>
      <c r="J436" s="887" t="s">
        <v>1106</v>
      </c>
      <c r="K436" s="399" t="str">
        <f t="shared" si="6"/>
        <v/>
      </c>
      <c r="L436" s="399"/>
      <c r="M436" s="887" t="s">
        <v>790</v>
      </c>
      <c r="N436" t="s">
        <v>251</v>
      </c>
    </row>
    <row r="437" spans="1:14" customFormat="1" ht="15.75" customHeight="1" thickBot="1">
      <c r="A437" s="921"/>
      <c r="B437" s="921"/>
      <c r="C437" s="921"/>
      <c r="D437" s="921"/>
      <c r="E437" s="923" t="s">
        <v>62</v>
      </c>
      <c r="F437" s="923" t="s">
        <v>63</v>
      </c>
      <c r="G437" s="923" t="s">
        <v>64</v>
      </c>
      <c r="H437" s="924"/>
      <c r="I437" s="921"/>
      <c r="J437" s="887" t="s">
        <v>1106</v>
      </c>
      <c r="K437" s="399" t="str">
        <f t="shared" si="6"/>
        <v/>
      </c>
      <c r="L437" s="399"/>
      <c r="M437" s="887" t="s">
        <v>790</v>
      </c>
      <c r="N437" t="s">
        <v>251</v>
      </c>
    </row>
    <row r="438" spans="1:14" customFormat="1" ht="42.75">
      <c r="A438" s="925" t="s">
        <v>653</v>
      </c>
      <c r="B438" s="926" t="s">
        <v>1098</v>
      </c>
      <c r="C438" s="927">
        <v>6.9999999999999999E-4</v>
      </c>
      <c r="D438" s="925" t="s">
        <v>65</v>
      </c>
      <c r="E438" s="925" t="s">
        <v>801</v>
      </c>
      <c r="F438" s="925" t="s">
        <v>802</v>
      </c>
      <c r="G438" s="925" t="s">
        <v>803</v>
      </c>
      <c r="H438" s="913"/>
      <c r="I438" s="913"/>
      <c r="J438" s="887" t="s">
        <v>1106</v>
      </c>
      <c r="K438" s="399" t="str">
        <f t="shared" si="6"/>
        <v/>
      </c>
      <c r="L438" s="399"/>
      <c r="M438" s="887" t="s">
        <v>790</v>
      </c>
      <c r="N438" t="s">
        <v>251</v>
      </c>
    </row>
    <row r="439" spans="1:14" customFormat="1" ht="28.5">
      <c r="A439" s="925" t="s">
        <v>651</v>
      </c>
      <c r="B439" s="926" t="s">
        <v>1099</v>
      </c>
      <c r="C439" s="927">
        <v>1.272E-2</v>
      </c>
      <c r="D439" s="925" t="s">
        <v>65</v>
      </c>
      <c r="E439" s="925" t="s">
        <v>801</v>
      </c>
      <c r="F439" s="925" t="s">
        <v>802</v>
      </c>
      <c r="G439" s="925" t="s">
        <v>803</v>
      </c>
      <c r="H439" s="913"/>
      <c r="I439" s="913"/>
      <c r="J439" s="887" t="s">
        <v>1106</v>
      </c>
      <c r="K439" s="399" t="str">
        <f t="shared" si="6"/>
        <v/>
      </c>
      <c r="L439" s="399"/>
      <c r="M439" s="887" t="s">
        <v>790</v>
      </c>
      <c r="N439" t="s">
        <v>251</v>
      </c>
    </row>
    <row r="440" spans="1:14" customFormat="1" ht="25.15" customHeight="1">
      <c r="A440" s="893"/>
      <c r="B440" s="893"/>
      <c r="C440" s="932"/>
      <c r="D440" s="932"/>
      <c r="E440" s="932"/>
      <c r="F440" s="932"/>
      <c r="G440" s="933" t="s">
        <v>1089</v>
      </c>
      <c r="H440" s="893"/>
      <c r="I440" s="893"/>
      <c r="J440" t="s">
        <v>1106</v>
      </c>
      <c r="K440" s="399" t="str">
        <f t="shared" si="6"/>
        <v/>
      </c>
      <c r="L440" s="399"/>
      <c r="M440" s="887" t="s">
        <v>790</v>
      </c>
      <c r="N440" t="s">
        <v>251</v>
      </c>
    </row>
    <row r="441" spans="1:14" customFormat="1" ht="15.75" customHeight="1" thickBot="1">
      <c r="A441" s="935"/>
      <c r="B441" s="935"/>
      <c r="C441" s="935"/>
      <c r="D441" s="935"/>
      <c r="E441" s="936" t="s">
        <v>1090</v>
      </c>
      <c r="F441" s="936"/>
      <c r="G441" s="936"/>
      <c r="H441" s="935"/>
      <c r="I441" s="937"/>
      <c r="J441" s="887" t="s">
        <v>1106</v>
      </c>
      <c r="K441" s="399" t="str">
        <f t="shared" si="6"/>
        <v/>
      </c>
      <c r="L441" s="399"/>
      <c r="M441" s="887" t="s">
        <v>790</v>
      </c>
      <c r="N441" t="s">
        <v>251</v>
      </c>
    </row>
    <row r="442" spans="1:14" customFormat="1" ht="23.25" customHeight="1" thickTop="1" thickBot="1">
      <c r="A442" s="909" t="s">
        <v>307</v>
      </c>
      <c r="B442" s="910"/>
      <c r="C442" s="910"/>
      <c r="D442" s="910"/>
      <c r="E442" s="910"/>
      <c r="F442" s="910"/>
      <c r="G442" s="910"/>
      <c r="H442" s="910"/>
      <c r="I442" s="911" t="s">
        <v>308</v>
      </c>
      <c r="J442" t="s">
        <v>1106</v>
      </c>
      <c r="K442" s="399" t="str">
        <f t="shared" si="6"/>
        <v/>
      </c>
      <c r="L442" s="399"/>
      <c r="M442" s="887" t="s">
        <v>791</v>
      </c>
      <c r="N442" t="s">
        <v>127</v>
      </c>
    </row>
    <row r="443" spans="1:14" customFormat="1" ht="18.75" customHeight="1" thickTop="1">
      <c r="A443" s="912" t="s">
        <v>48</v>
      </c>
      <c r="B443" s="913"/>
      <c r="C443" s="913"/>
      <c r="D443" s="912" t="s">
        <v>341</v>
      </c>
      <c r="E443" s="913"/>
      <c r="F443" s="913"/>
      <c r="G443" s="938" t="s">
        <v>1091</v>
      </c>
      <c r="H443" s="939">
        <v>2.725E-2</v>
      </c>
      <c r="I443" s="913"/>
      <c r="J443" s="887" t="s">
        <v>1106</v>
      </c>
      <c r="K443" s="399" t="str">
        <f t="shared" si="6"/>
        <v/>
      </c>
      <c r="L443" s="399"/>
      <c r="M443" s="887" t="s">
        <v>791</v>
      </c>
      <c r="N443" t="s">
        <v>127</v>
      </c>
    </row>
    <row r="444" spans="1:14" customFormat="1" ht="15.75" customHeight="1">
      <c r="A444" s="914" t="s">
        <v>49</v>
      </c>
      <c r="B444" s="913"/>
      <c r="C444" s="913"/>
      <c r="D444" s="914" t="s">
        <v>1066</v>
      </c>
      <c r="E444" s="913"/>
      <c r="F444" s="913"/>
      <c r="G444" s="915" t="s">
        <v>1067</v>
      </c>
      <c r="H444" s="916">
        <v>230.19</v>
      </c>
      <c r="I444" s="914" t="s">
        <v>7</v>
      </c>
      <c r="J444" s="887" t="s">
        <v>1106</v>
      </c>
      <c r="K444" s="399" t="str">
        <f t="shared" si="6"/>
        <v/>
      </c>
      <c r="L444" s="399"/>
      <c r="M444" s="887" t="s">
        <v>791</v>
      </c>
      <c r="N444" t="s">
        <v>127</v>
      </c>
    </row>
    <row r="445" spans="1:14" ht="30" customHeight="1" thickBot="1">
      <c r="A445" s="917" t="s">
        <v>791</v>
      </c>
      <c r="B445" s="919" t="s">
        <v>127</v>
      </c>
      <c r="C445" s="919"/>
      <c r="D445" s="919"/>
      <c r="E445" s="919"/>
      <c r="F445" s="919"/>
      <c r="G445" s="919"/>
      <c r="H445" s="920" t="s">
        <v>1068</v>
      </c>
      <c r="I445" s="920"/>
      <c r="J445" s="887" t="s">
        <v>1106</v>
      </c>
      <c r="K445" s="399" t="str">
        <f t="shared" si="6"/>
        <v/>
      </c>
      <c r="L445" s="399"/>
      <c r="M445" s="887" t="s">
        <v>791</v>
      </c>
      <c r="N445" t="s">
        <v>127</v>
      </c>
    </row>
    <row r="446" spans="1:14" customFormat="1" ht="15.75" customHeight="1" thickBot="1">
      <c r="A446" s="921" t="s">
        <v>1069</v>
      </c>
      <c r="B446" s="921"/>
      <c r="C446" s="921" t="s">
        <v>51</v>
      </c>
      <c r="D446" s="921" t="s">
        <v>1070</v>
      </c>
      <c r="E446" s="921"/>
      <c r="F446" s="921" t="s">
        <v>1071</v>
      </c>
      <c r="G446" s="921"/>
      <c r="H446" s="913"/>
      <c r="I446" s="922" t="s">
        <v>52</v>
      </c>
      <c r="J446" s="887" t="s">
        <v>1106</v>
      </c>
      <c r="K446" s="399" t="str">
        <f t="shared" si="6"/>
        <v/>
      </c>
      <c r="L446" s="399"/>
      <c r="M446" s="887" t="s">
        <v>791</v>
      </c>
      <c r="N446" t="s">
        <v>127</v>
      </c>
    </row>
    <row r="447" spans="1:14" customFormat="1" ht="15.75" customHeight="1" thickBot="1">
      <c r="A447" s="921"/>
      <c r="B447" s="921"/>
      <c r="C447" s="921"/>
      <c r="D447" s="923" t="s">
        <v>1072</v>
      </c>
      <c r="E447" s="923" t="s">
        <v>1073</v>
      </c>
      <c r="F447" s="923" t="s">
        <v>695</v>
      </c>
      <c r="G447" s="923" t="s">
        <v>696</v>
      </c>
      <c r="H447" s="924"/>
      <c r="I447" s="923" t="s">
        <v>1074</v>
      </c>
      <c r="J447" s="887" t="s">
        <v>1106</v>
      </c>
      <c r="K447" s="399" t="str">
        <f t="shared" ref="K447:K510" si="7">IF(LEFT(A447,2)="E9",A447,"")</f>
        <v/>
      </c>
      <c r="L447" s="399"/>
      <c r="M447" s="887" t="s">
        <v>791</v>
      </c>
      <c r="N447" t="s">
        <v>127</v>
      </c>
    </row>
    <row r="448" spans="1:14" customFormat="1">
      <c r="A448" s="925" t="s">
        <v>613</v>
      </c>
      <c r="B448" s="926" t="s">
        <v>772</v>
      </c>
      <c r="C448" s="927">
        <v>5</v>
      </c>
      <c r="D448" s="928">
        <v>0.96</v>
      </c>
      <c r="E448" s="928">
        <v>0.04</v>
      </c>
      <c r="F448" s="929"/>
      <c r="G448" s="929"/>
      <c r="H448" s="913"/>
      <c r="I448" s="929"/>
      <c r="J448" s="887" t="s">
        <v>1106</v>
      </c>
      <c r="K448" s="399" t="str">
        <f t="shared" si="7"/>
        <v>E9667</v>
      </c>
      <c r="L448" s="399">
        <v>5</v>
      </c>
      <c r="M448" s="887" t="s">
        <v>791</v>
      </c>
      <c r="N448" t="s">
        <v>127</v>
      </c>
    </row>
    <row r="449" spans="1:14" customFormat="1" ht="28.5">
      <c r="A449" s="925" t="s">
        <v>579</v>
      </c>
      <c r="B449" s="926" t="s">
        <v>580</v>
      </c>
      <c r="C449" s="927">
        <v>1</v>
      </c>
      <c r="D449" s="928">
        <v>1</v>
      </c>
      <c r="E449" s="928">
        <v>0</v>
      </c>
      <c r="F449" s="929"/>
      <c r="G449" s="929"/>
      <c r="H449" s="913"/>
      <c r="I449" s="929"/>
      <c r="J449" s="887" t="s">
        <v>1106</v>
      </c>
      <c r="K449" s="399" t="str">
        <f t="shared" si="7"/>
        <v>E9515</v>
      </c>
      <c r="L449" s="399">
        <v>1</v>
      </c>
      <c r="M449" s="887" t="s">
        <v>791</v>
      </c>
      <c r="N449" t="s">
        <v>127</v>
      </c>
    </row>
    <row r="450" spans="1:14" customFormat="1" ht="15.75" customHeight="1" thickBot="1">
      <c r="A450" s="924"/>
      <c r="B450" s="924"/>
      <c r="C450" s="924"/>
      <c r="D450" s="924"/>
      <c r="E450" s="924"/>
      <c r="F450" s="924"/>
      <c r="G450" s="930" t="s">
        <v>1075</v>
      </c>
      <c r="H450" s="924"/>
      <c r="I450" s="891"/>
      <c r="J450" s="887" t="s">
        <v>1106</v>
      </c>
      <c r="K450" s="399" t="str">
        <f t="shared" si="7"/>
        <v/>
      </c>
      <c r="L450" s="399"/>
      <c r="M450" s="887" t="s">
        <v>791</v>
      </c>
      <c r="N450" t="s">
        <v>127</v>
      </c>
    </row>
    <row r="451" spans="1:14" customFormat="1" ht="15.75" customHeight="1" thickBot="1">
      <c r="A451" s="931" t="s">
        <v>1076</v>
      </c>
      <c r="B451" s="924"/>
      <c r="C451" s="923" t="s">
        <v>51</v>
      </c>
      <c r="D451" s="923" t="s">
        <v>55</v>
      </c>
      <c r="E451" s="924"/>
      <c r="F451" s="923" t="s">
        <v>1071</v>
      </c>
      <c r="G451" s="921" t="s">
        <v>1077</v>
      </c>
      <c r="H451" s="921"/>
      <c r="I451" s="921"/>
      <c r="J451" s="887" t="s">
        <v>1106</v>
      </c>
      <c r="K451" s="399" t="str">
        <f t="shared" si="7"/>
        <v/>
      </c>
      <c r="L451" s="399"/>
      <c r="M451" s="887" t="s">
        <v>791</v>
      </c>
      <c r="N451" t="s">
        <v>127</v>
      </c>
    </row>
    <row r="452" spans="1:14" customFormat="1">
      <c r="A452" s="925" t="s">
        <v>547</v>
      </c>
      <c r="B452" s="926" t="s">
        <v>507</v>
      </c>
      <c r="C452" s="927">
        <v>1</v>
      </c>
      <c r="D452" s="925" t="s">
        <v>23</v>
      </c>
      <c r="E452" s="913"/>
      <c r="F452" s="929"/>
      <c r="G452" s="913"/>
      <c r="H452" s="913"/>
      <c r="I452" s="929"/>
      <c r="J452" s="887" t="s">
        <v>1106</v>
      </c>
      <c r="K452" s="399" t="str">
        <f t="shared" si="7"/>
        <v/>
      </c>
      <c r="L452" s="399"/>
      <c r="M452" s="887" t="s">
        <v>791</v>
      </c>
      <c r="N452" t="s">
        <v>127</v>
      </c>
    </row>
    <row r="453" spans="1:14" customFormat="1" ht="15.75" customHeight="1">
      <c r="A453" s="893"/>
      <c r="B453" s="893"/>
      <c r="C453" s="941"/>
      <c r="D453" s="932"/>
      <c r="E453" s="932"/>
      <c r="F453" s="932"/>
      <c r="G453" s="933" t="s">
        <v>1078</v>
      </c>
      <c r="H453" s="893"/>
      <c r="I453" s="888"/>
      <c r="J453" t="s">
        <v>1106</v>
      </c>
      <c r="K453" s="399" t="str">
        <f t="shared" si="7"/>
        <v/>
      </c>
      <c r="L453" s="399"/>
      <c r="M453" s="887" t="s">
        <v>791</v>
      </c>
      <c r="N453" t="s">
        <v>127</v>
      </c>
    </row>
    <row r="454" spans="1:14" customFormat="1" ht="15.75" customHeight="1" thickBot="1">
      <c r="A454" s="924"/>
      <c r="B454" s="924"/>
      <c r="C454" s="942"/>
      <c r="D454" s="921"/>
      <c r="E454" s="921"/>
      <c r="F454" s="921"/>
      <c r="G454" s="930" t="s">
        <v>1079</v>
      </c>
      <c r="H454" s="924"/>
      <c r="I454" s="889"/>
      <c r="J454" s="887" t="s">
        <v>1106</v>
      </c>
      <c r="K454" s="399" t="str">
        <f t="shared" si="7"/>
        <v/>
      </c>
      <c r="L454" s="399"/>
      <c r="M454" s="887" t="s">
        <v>791</v>
      </c>
      <c r="N454" t="s">
        <v>127</v>
      </c>
    </row>
    <row r="455" spans="1:14" customFormat="1" ht="15.75" customHeight="1">
      <c r="A455" s="893"/>
      <c r="B455" s="893"/>
      <c r="C455" s="932"/>
      <c r="D455" s="932"/>
      <c r="E455" s="932"/>
      <c r="F455" s="932"/>
      <c r="G455" s="933" t="s">
        <v>1080</v>
      </c>
      <c r="H455" s="893"/>
      <c r="I455" s="890"/>
      <c r="J455" t="s">
        <v>1106</v>
      </c>
      <c r="K455" s="399" t="str">
        <f t="shared" si="7"/>
        <v/>
      </c>
      <c r="L455" s="399"/>
      <c r="M455" s="887" t="s">
        <v>791</v>
      </c>
      <c r="N455" t="s">
        <v>127</v>
      </c>
    </row>
    <row r="456" spans="1:14" customFormat="1" ht="15.75" customHeight="1">
      <c r="A456" s="893"/>
      <c r="B456" s="893"/>
      <c r="C456" s="893"/>
      <c r="D456" s="893"/>
      <c r="E456" s="893"/>
      <c r="F456" s="893"/>
      <c r="G456" s="933" t="s">
        <v>1081</v>
      </c>
      <c r="H456" s="893"/>
      <c r="I456" s="934"/>
      <c r="J456" t="s">
        <v>1106</v>
      </c>
      <c r="K456" s="399" t="str">
        <f t="shared" si="7"/>
        <v/>
      </c>
      <c r="L456" s="399"/>
      <c r="M456" s="887" t="s">
        <v>791</v>
      </c>
      <c r="N456" t="s">
        <v>127</v>
      </c>
    </row>
    <row r="457" spans="1:14" customFormat="1" ht="15.75" customHeight="1" thickBot="1">
      <c r="A457" s="924"/>
      <c r="B457" s="924"/>
      <c r="C457" s="924"/>
      <c r="D457" s="924"/>
      <c r="E457" s="924"/>
      <c r="F457" s="924"/>
      <c r="G457" s="930" t="s">
        <v>1082</v>
      </c>
      <c r="H457" s="924"/>
      <c r="I457" s="889"/>
      <c r="J457" s="887" t="s">
        <v>1106</v>
      </c>
      <c r="K457" s="399" t="str">
        <f t="shared" si="7"/>
        <v/>
      </c>
      <c r="L457" s="399"/>
      <c r="M457" s="887" t="s">
        <v>791</v>
      </c>
      <c r="N457" t="s">
        <v>127</v>
      </c>
    </row>
    <row r="458" spans="1:14" customFormat="1" ht="15.75" customHeight="1" thickBot="1">
      <c r="A458" s="931" t="s">
        <v>813</v>
      </c>
      <c r="B458" s="924"/>
      <c r="C458" s="923" t="s">
        <v>51</v>
      </c>
      <c r="D458" s="923" t="s">
        <v>55</v>
      </c>
      <c r="E458" s="924"/>
      <c r="F458" s="923" t="s">
        <v>1083</v>
      </c>
      <c r="G458" s="921" t="s">
        <v>1084</v>
      </c>
      <c r="H458" s="921"/>
      <c r="I458" s="921"/>
      <c r="J458" s="887" t="s">
        <v>1106</v>
      </c>
      <c r="K458" s="399" t="str">
        <f t="shared" si="7"/>
        <v/>
      </c>
      <c r="L458" s="399"/>
      <c r="M458" s="887" t="s">
        <v>791</v>
      </c>
      <c r="N458" t="s">
        <v>127</v>
      </c>
    </row>
    <row r="459" spans="1:14" customFormat="1" ht="25.15" customHeight="1" thickBot="1">
      <c r="A459" s="924"/>
      <c r="B459" s="924"/>
      <c r="C459" s="921"/>
      <c r="D459" s="921"/>
      <c r="E459" s="921"/>
      <c r="F459" s="921"/>
      <c r="G459" s="930" t="s">
        <v>1085</v>
      </c>
      <c r="H459" s="924"/>
      <c r="I459" s="891"/>
      <c r="J459" s="887" t="s">
        <v>1106</v>
      </c>
      <c r="K459" s="399" t="str">
        <f t="shared" si="7"/>
        <v/>
      </c>
      <c r="L459" s="399"/>
      <c r="M459" s="887" t="s">
        <v>791</v>
      </c>
      <c r="N459" t="s">
        <v>127</v>
      </c>
    </row>
    <row r="460" spans="1:14" customFormat="1" ht="15.75" customHeight="1" thickBot="1">
      <c r="A460" s="931" t="s">
        <v>56</v>
      </c>
      <c r="B460" s="924"/>
      <c r="C460" s="923" t="s">
        <v>51</v>
      </c>
      <c r="D460" s="923" t="s">
        <v>55</v>
      </c>
      <c r="E460" s="924"/>
      <c r="F460" s="923" t="s">
        <v>1084</v>
      </c>
      <c r="G460" s="921" t="s">
        <v>1084</v>
      </c>
      <c r="H460" s="921"/>
      <c r="I460" s="921"/>
      <c r="J460" s="887" t="s">
        <v>1106</v>
      </c>
      <c r="K460" s="399" t="str">
        <f t="shared" si="7"/>
        <v/>
      </c>
      <c r="L460" s="399"/>
      <c r="M460" s="887" t="s">
        <v>791</v>
      </c>
      <c r="N460" t="s">
        <v>127</v>
      </c>
    </row>
    <row r="461" spans="1:14" customFormat="1" ht="25.15" customHeight="1" thickBot="1">
      <c r="A461" s="924"/>
      <c r="B461" s="924"/>
      <c r="C461" s="921"/>
      <c r="D461" s="921"/>
      <c r="E461" s="921"/>
      <c r="F461" s="921"/>
      <c r="G461" s="930" t="s">
        <v>1086</v>
      </c>
      <c r="H461" s="924"/>
      <c r="I461" s="891"/>
      <c r="J461" s="887" t="s">
        <v>1106</v>
      </c>
      <c r="K461" s="399" t="str">
        <f t="shared" si="7"/>
        <v/>
      </c>
      <c r="L461" s="399"/>
      <c r="M461" s="887" t="s">
        <v>791</v>
      </c>
      <c r="N461" t="s">
        <v>127</v>
      </c>
    </row>
    <row r="462" spans="1:14" customFormat="1" ht="15.75" customHeight="1" thickBot="1">
      <c r="A462" s="924"/>
      <c r="B462" s="924"/>
      <c r="C462" s="924"/>
      <c r="D462" s="924"/>
      <c r="E462" s="924"/>
      <c r="F462" s="924"/>
      <c r="G462" s="930" t="s">
        <v>533</v>
      </c>
      <c r="H462" s="924"/>
      <c r="I462" s="889"/>
      <c r="J462" s="887" t="s">
        <v>1106</v>
      </c>
      <c r="K462" s="399" t="str">
        <f t="shared" si="7"/>
        <v/>
      </c>
      <c r="L462" s="399"/>
      <c r="M462" s="887" t="s">
        <v>791</v>
      </c>
      <c r="N462" t="s">
        <v>127</v>
      </c>
    </row>
    <row r="463" spans="1:14" customFormat="1" ht="15.75" customHeight="1" thickBot="1">
      <c r="A463" s="931" t="s">
        <v>1087</v>
      </c>
      <c r="B463" s="924"/>
      <c r="C463" s="923" t="s">
        <v>58</v>
      </c>
      <c r="D463" s="923" t="s">
        <v>51</v>
      </c>
      <c r="E463" s="923" t="s">
        <v>55</v>
      </c>
      <c r="F463" s="924"/>
      <c r="G463" s="923" t="s">
        <v>1084</v>
      </c>
      <c r="H463" s="921" t="s">
        <v>1084</v>
      </c>
      <c r="I463" s="921"/>
      <c r="J463" s="887" t="s">
        <v>1106</v>
      </c>
      <c r="K463" s="399" t="str">
        <f t="shared" si="7"/>
        <v/>
      </c>
      <c r="L463" s="399"/>
      <c r="M463" s="887" t="s">
        <v>791</v>
      </c>
      <c r="N463" t="s">
        <v>127</v>
      </c>
    </row>
    <row r="464" spans="1:14" customFormat="1" ht="25.15" customHeight="1" thickBot="1">
      <c r="A464" s="924"/>
      <c r="B464" s="924"/>
      <c r="C464" s="921"/>
      <c r="D464" s="921"/>
      <c r="E464" s="921"/>
      <c r="F464" s="921"/>
      <c r="G464" s="930" t="s">
        <v>1088</v>
      </c>
      <c r="H464" s="924"/>
      <c r="I464" s="889"/>
      <c r="J464" s="887" t="s">
        <v>1106</v>
      </c>
      <c r="K464" s="399" t="str">
        <f t="shared" si="7"/>
        <v/>
      </c>
      <c r="L464" s="399"/>
      <c r="M464" s="887" t="s">
        <v>791</v>
      </c>
      <c r="N464" t="s">
        <v>127</v>
      </c>
    </row>
    <row r="465" spans="1:14" customFormat="1" ht="15.75" customHeight="1" thickBot="1">
      <c r="A465" s="921" t="s">
        <v>60</v>
      </c>
      <c r="B465" s="921"/>
      <c r="C465" s="921" t="s">
        <v>51</v>
      </c>
      <c r="D465" s="921" t="s">
        <v>55</v>
      </c>
      <c r="E465" s="921" t="s">
        <v>61</v>
      </c>
      <c r="F465" s="921"/>
      <c r="G465" s="921"/>
      <c r="H465" s="913"/>
      <c r="I465" s="921" t="s">
        <v>1084</v>
      </c>
      <c r="J465" s="887" t="s">
        <v>1106</v>
      </c>
      <c r="K465" s="399" t="str">
        <f t="shared" si="7"/>
        <v/>
      </c>
      <c r="L465" s="399"/>
      <c r="M465" s="887" t="s">
        <v>791</v>
      </c>
      <c r="N465" t="s">
        <v>127</v>
      </c>
    </row>
    <row r="466" spans="1:14" customFormat="1" ht="15.75" customHeight="1" thickBot="1">
      <c r="A466" s="921"/>
      <c r="B466" s="921"/>
      <c r="C466" s="921"/>
      <c r="D466" s="921"/>
      <c r="E466" s="923" t="s">
        <v>62</v>
      </c>
      <c r="F466" s="923" t="s">
        <v>63</v>
      </c>
      <c r="G466" s="923" t="s">
        <v>64</v>
      </c>
      <c r="H466" s="924"/>
      <c r="I466" s="921"/>
      <c r="J466" s="887" t="s">
        <v>1106</v>
      </c>
      <c r="K466" s="399" t="str">
        <f t="shared" si="7"/>
        <v/>
      </c>
      <c r="L466" s="399"/>
      <c r="M466" s="887" t="s">
        <v>791</v>
      </c>
      <c r="N466" t="s">
        <v>127</v>
      </c>
    </row>
    <row r="467" spans="1:14" customFormat="1" ht="25.15" customHeight="1">
      <c r="A467" s="893"/>
      <c r="B467" s="893"/>
      <c r="C467" s="932"/>
      <c r="D467" s="932"/>
      <c r="E467" s="932"/>
      <c r="F467" s="932"/>
      <c r="G467" s="933" t="s">
        <v>1089</v>
      </c>
      <c r="H467" s="893"/>
      <c r="I467" s="893"/>
      <c r="J467" t="s">
        <v>1106</v>
      </c>
      <c r="K467" s="399" t="str">
        <f t="shared" si="7"/>
        <v/>
      </c>
      <c r="L467" s="399"/>
      <c r="M467" s="887" t="s">
        <v>791</v>
      </c>
      <c r="N467" t="s">
        <v>127</v>
      </c>
    </row>
    <row r="468" spans="1:14" customFormat="1" ht="15.75" customHeight="1" thickBot="1">
      <c r="A468" s="935"/>
      <c r="B468" s="935"/>
      <c r="C468" s="935"/>
      <c r="D468" s="935"/>
      <c r="E468" s="936" t="s">
        <v>1090</v>
      </c>
      <c r="F468" s="936"/>
      <c r="G468" s="936"/>
      <c r="H468" s="935"/>
      <c r="I468" s="937"/>
      <c r="J468" s="887" t="s">
        <v>1106</v>
      </c>
      <c r="K468" s="399" t="str">
        <f t="shared" si="7"/>
        <v/>
      </c>
      <c r="L468" s="399"/>
      <c r="M468" s="887" t="s">
        <v>791</v>
      </c>
      <c r="N468" t="s">
        <v>127</v>
      </c>
    </row>
    <row r="469" spans="1:14" customFormat="1" ht="23.25" customHeight="1" thickTop="1" thickBot="1">
      <c r="A469" s="909" t="s">
        <v>307</v>
      </c>
      <c r="B469" s="910"/>
      <c r="C469" s="910"/>
      <c r="D469" s="910"/>
      <c r="E469" s="910"/>
      <c r="F469" s="910"/>
      <c r="G469" s="910"/>
      <c r="H469" s="910"/>
      <c r="I469" s="911" t="s">
        <v>308</v>
      </c>
      <c r="J469" t="s">
        <v>1106</v>
      </c>
      <c r="K469" s="399" t="str">
        <f t="shared" si="7"/>
        <v/>
      </c>
      <c r="L469" s="399"/>
      <c r="M469" s="887" t="s">
        <v>798</v>
      </c>
      <c r="N469" t="s">
        <v>316</v>
      </c>
    </row>
    <row r="470" spans="1:14" customFormat="1" ht="18.75" customHeight="1" thickTop="1">
      <c r="A470" s="912" t="s">
        <v>48</v>
      </c>
      <c r="B470" s="913"/>
      <c r="C470" s="913"/>
      <c r="D470" s="912" t="s">
        <v>341</v>
      </c>
      <c r="E470" s="913"/>
      <c r="F470" s="913"/>
      <c r="G470" s="938" t="s">
        <v>1091</v>
      </c>
      <c r="H470" s="939">
        <v>2.725E-2</v>
      </c>
      <c r="I470" s="913"/>
      <c r="J470" s="887" t="s">
        <v>1106</v>
      </c>
      <c r="K470" s="399" t="str">
        <f t="shared" si="7"/>
        <v/>
      </c>
      <c r="L470" s="399"/>
      <c r="M470" s="887" t="s">
        <v>798</v>
      </c>
      <c r="N470" t="s">
        <v>316</v>
      </c>
    </row>
    <row r="471" spans="1:14" customFormat="1" ht="15.75" customHeight="1">
      <c r="A471" s="914" t="s">
        <v>49</v>
      </c>
      <c r="B471" s="913"/>
      <c r="C471" s="913"/>
      <c r="D471" s="914" t="s">
        <v>1066</v>
      </c>
      <c r="E471" s="913"/>
      <c r="F471" s="913"/>
      <c r="G471" s="915" t="s">
        <v>1067</v>
      </c>
      <c r="H471" s="916">
        <v>249</v>
      </c>
      <c r="I471" s="914" t="s">
        <v>65</v>
      </c>
      <c r="J471" s="887" t="s">
        <v>1106</v>
      </c>
      <c r="K471" s="399" t="str">
        <f t="shared" si="7"/>
        <v/>
      </c>
      <c r="L471" s="399"/>
      <c r="M471" s="887" t="s">
        <v>798</v>
      </c>
      <c r="N471" t="s">
        <v>316</v>
      </c>
    </row>
    <row r="472" spans="1:14" ht="30" customHeight="1" thickBot="1">
      <c r="A472" s="917" t="s">
        <v>798</v>
      </c>
      <c r="B472" s="919" t="s">
        <v>316</v>
      </c>
      <c r="C472" s="919"/>
      <c r="D472" s="919"/>
      <c r="E472" s="919"/>
      <c r="F472" s="919"/>
      <c r="G472" s="919"/>
      <c r="H472" s="920" t="s">
        <v>1068</v>
      </c>
      <c r="I472" s="920"/>
      <c r="J472" s="887" t="s">
        <v>1106</v>
      </c>
      <c r="K472" s="399" t="str">
        <f t="shared" si="7"/>
        <v/>
      </c>
      <c r="L472" s="399"/>
      <c r="M472" s="887" t="s">
        <v>798</v>
      </c>
      <c r="N472" t="s">
        <v>316</v>
      </c>
    </row>
    <row r="473" spans="1:14" customFormat="1" ht="15.75" customHeight="1" thickBot="1">
      <c r="A473" s="921" t="s">
        <v>1069</v>
      </c>
      <c r="B473" s="921"/>
      <c r="C473" s="921" t="s">
        <v>51</v>
      </c>
      <c r="D473" s="921" t="s">
        <v>1070</v>
      </c>
      <c r="E473" s="921"/>
      <c r="F473" s="921" t="s">
        <v>1071</v>
      </c>
      <c r="G473" s="921"/>
      <c r="H473" s="913"/>
      <c r="I473" s="922" t="s">
        <v>52</v>
      </c>
      <c r="J473" s="887" t="s">
        <v>1106</v>
      </c>
      <c r="K473" s="399" t="str">
        <f t="shared" si="7"/>
        <v/>
      </c>
      <c r="L473" s="399"/>
      <c r="M473" s="887" t="s">
        <v>798</v>
      </c>
      <c r="N473" t="s">
        <v>316</v>
      </c>
    </row>
    <row r="474" spans="1:14" customFormat="1" ht="15.75" customHeight="1" thickBot="1">
      <c r="A474" s="921"/>
      <c r="B474" s="921"/>
      <c r="C474" s="921"/>
      <c r="D474" s="923" t="s">
        <v>1072</v>
      </c>
      <c r="E474" s="923" t="s">
        <v>1073</v>
      </c>
      <c r="F474" s="923" t="s">
        <v>695</v>
      </c>
      <c r="G474" s="923" t="s">
        <v>696</v>
      </c>
      <c r="H474" s="924"/>
      <c r="I474" s="923" t="s">
        <v>1074</v>
      </c>
      <c r="J474" s="887" t="s">
        <v>1106</v>
      </c>
      <c r="K474" s="399" t="str">
        <f t="shared" si="7"/>
        <v/>
      </c>
      <c r="L474" s="399"/>
      <c r="M474" s="887" t="s">
        <v>798</v>
      </c>
      <c r="N474" t="s">
        <v>316</v>
      </c>
    </row>
    <row r="475" spans="1:14" customFormat="1">
      <c r="A475" s="925" t="s">
        <v>66</v>
      </c>
      <c r="B475" s="926" t="s">
        <v>771</v>
      </c>
      <c r="C475" s="927">
        <v>1</v>
      </c>
      <c r="D475" s="928">
        <v>1</v>
      </c>
      <c r="E475" s="928">
        <v>0</v>
      </c>
      <c r="F475" s="929"/>
      <c r="G475" s="929"/>
      <c r="H475" s="913"/>
      <c r="I475" s="929"/>
      <c r="J475" s="887" t="s">
        <v>1106</v>
      </c>
      <c r="K475" s="399" t="str">
        <f t="shared" si="7"/>
        <v>E9579</v>
      </c>
      <c r="L475" s="399">
        <v>1</v>
      </c>
      <c r="M475" s="887" t="s">
        <v>798</v>
      </c>
      <c r="N475" t="s">
        <v>316</v>
      </c>
    </row>
    <row r="476" spans="1:14" customFormat="1" ht="15.75" customHeight="1" thickBot="1">
      <c r="A476" s="924"/>
      <c r="B476" s="924"/>
      <c r="C476" s="924"/>
      <c r="D476" s="924"/>
      <c r="E476" s="924"/>
      <c r="F476" s="924"/>
      <c r="G476" s="930" t="s">
        <v>1075</v>
      </c>
      <c r="H476" s="924"/>
      <c r="I476" s="891"/>
      <c r="J476" s="887" t="s">
        <v>1106</v>
      </c>
      <c r="K476" s="399" t="str">
        <f t="shared" si="7"/>
        <v/>
      </c>
      <c r="L476" s="399"/>
      <c r="M476" s="887" t="s">
        <v>798</v>
      </c>
      <c r="N476" t="s">
        <v>316</v>
      </c>
    </row>
    <row r="477" spans="1:14" customFormat="1" ht="15.75" customHeight="1" thickBot="1">
      <c r="A477" s="931" t="s">
        <v>1076</v>
      </c>
      <c r="B477" s="924"/>
      <c r="C477" s="923" t="s">
        <v>51</v>
      </c>
      <c r="D477" s="923" t="s">
        <v>55</v>
      </c>
      <c r="E477" s="924"/>
      <c r="F477" s="923" t="s">
        <v>1071</v>
      </c>
      <c r="G477" s="921" t="s">
        <v>1077</v>
      </c>
      <c r="H477" s="921"/>
      <c r="I477" s="921"/>
      <c r="J477" s="887" t="s">
        <v>1106</v>
      </c>
      <c r="K477" s="399" t="str">
        <f t="shared" si="7"/>
        <v/>
      </c>
      <c r="L477" s="399"/>
      <c r="M477" s="887" t="s">
        <v>798</v>
      </c>
      <c r="N477" t="s">
        <v>316</v>
      </c>
    </row>
    <row r="478" spans="1:14" customFormat="1" ht="25.15" customHeight="1">
      <c r="A478" s="893"/>
      <c r="B478" s="893"/>
      <c r="C478" s="932"/>
      <c r="D478" s="932"/>
      <c r="E478" s="932"/>
      <c r="F478" s="932"/>
      <c r="G478" s="933" t="s">
        <v>1078</v>
      </c>
      <c r="H478" s="893"/>
      <c r="I478" s="888"/>
      <c r="J478" t="s">
        <v>1106</v>
      </c>
      <c r="K478" s="399" t="str">
        <f t="shared" si="7"/>
        <v/>
      </c>
      <c r="L478" s="399"/>
      <c r="M478" s="887" t="s">
        <v>798</v>
      </c>
      <c r="N478" t="s">
        <v>316</v>
      </c>
    </row>
    <row r="479" spans="1:14" customFormat="1" ht="15.75" customHeight="1" thickBot="1">
      <c r="A479" s="924"/>
      <c r="B479" s="924"/>
      <c r="C479" s="921"/>
      <c r="D479" s="921"/>
      <c r="E479" s="921"/>
      <c r="F479" s="921"/>
      <c r="G479" s="930" t="s">
        <v>1079</v>
      </c>
      <c r="H479" s="924"/>
      <c r="I479" s="889"/>
      <c r="J479" s="887" t="s">
        <v>1106</v>
      </c>
      <c r="K479" s="399" t="str">
        <f t="shared" si="7"/>
        <v/>
      </c>
      <c r="L479" s="399"/>
      <c r="M479" s="887" t="s">
        <v>798</v>
      </c>
      <c r="N479" t="s">
        <v>316</v>
      </c>
    </row>
    <row r="480" spans="1:14" customFormat="1" ht="15.75" customHeight="1">
      <c r="A480" s="893"/>
      <c r="B480" s="893"/>
      <c r="C480" s="932"/>
      <c r="D480" s="932"/>
      <c r="E480" s="932"/>
      <c r="F480" s="932"/>
      <c r="G480" s="933" t="s">
        <v>1080</v>
      </c>
      <c r="H480" s="893"/>
      <c r="I480" s="890"/>
      <c r="J480" t="s">
        <v>1106</v>
      </c>
      <c r="K480" s="399" t="str">
        <f t="shared" si="7"/>
        <v/>
      </c>
      <c r="L480" s="399"/>
      <c r="M480" s="887" t="s">
        <v>798</v>
      </c>
      <c r="N480" t="s">
        <v>316</v>
      </c>
    </row>
    <row r="481" spans="1:14" customFormat="1" ht="15.75" customHeight="1">
      <c r="A481" s="893"/>
      <c r="B481" s="893"/>
      <c r="C481" s="893"/>
      <c r="D481" s="893"/>
      <c r="E481" s="893"/>
      <c r="F481" s="893"/>
      <c r="G481" s="933" t="s">
        <v>1081</v>
      </c>
      <c r="H481" s="893"/>
      <c r="I481" s="934"/>
      <c r="J481" t="s">
        <v>1106</v>
      </c>
      <c r="K481" s="399" t="str">
        <f t="shared" si="7"/>
        <v/>
      </c>
      <c r="L481" s="399"/>
      <c r="M481" s="887" t="s">
        <v>798</v>
      </c>
      <c r="N481" t="s">
        <v>316</v>
      </c>
    </row>
    <row r="482" spans="1:14" customFormat="1" ht="15.75" customHeight="1" thickBot="1">
      <c r="A482" s="924"/>
      <c r="B482" s="924"/>
      <c r="C482" s="924"/>
      <c r="D482" s="924"/>
      <c r="E482" s="924"/>
      <c r="F482" s="924"/>
      <c r="G482" s="930" t="s">
        <v>1082</v>
      </c>
      <c r="H482" s="924"/>
      <c r="I482" s="889"/>
      <c r="J482" s="887" t="s">
        <v>1106</v>
      </c>
      <c r="K482" s="399" t="str">
        <f t="shared" si="7"/>
        <v/>
      </c>
      <c r="L482" s="399"/>
      <c r="M482" s="887" t="s">
        <v>798</v>
      </c>
      <c r="N482" t="s">
        <v>316</v>
      </c>
    </row>
    <row r="483" spans="1:14" customFormat="1" ht="15.75" customHeight="1" thickBot="1">
      <c r="A483" s="931" t="s">
        <v>813</v>
      </c>
      <c r="B483" s="924"/>
      <c r="C483" s="923" t="s">
        <v>51</v>
      </c>
      <c r="D483" s="923" t="s">
        <v>55</v>
      </c>
      <c r="E483" s="924"/>
      <c r="F483" s="923" t="s">
        <v>1083</v>
      </c>
      <c r="G483" s="921" t="s">
        <v>1084</v>
      </c>
      <c r="H483" s="921"/>
      <c r="I483" s="921"/>
      <c r="J483" s="887" t="s">
        <v>1106</v>
      </c>
      <c r="K483" s="399" t="str">
        <f t="shared" si="7"/>
        <v/>
      </c>
      <c r="L483" s="399"/>
      <c r="M483" s="887" t="s">
        <v>798</v>
      </c>
      <c r="N483" t="s">
        <v>316</v>
      </c>
    </row>
    <row r="484" spans="1:14" customFormat="1" ht="25.15" customHeight="1" thickBot="1">
      <c r="A484" s="924"/>
      <c r="B484" s="924"/>
      <c r="C484" s="921"/>
      <c r="D484" s="921"/>
      <c r="E484" s="921"/>
      <c r="F484" s="921"/>
      <c r="G484" s="930" t="s">
        <v>1085</v>
      </c>
      <c r="H484" s="924"/>
      <c r="I484" s="891"/>
      <c r="J484" s="887" t="s">
        <v>1106</v>
      </c>
      <c r="K484" s="399" t="str">
        <f t="shared" si="7"/>
        <v/>
      </c>
      <c r="L484" s="399"/>
      <c r="M484" s="887" t="s">
        <v>798</v>
      </c>
      <c r="N484" t="s">
        <v>316</v>
      </c>
    </row>
    <row r="485" spans="1:14" customFormat="1" ht="15.75" customHeight="1" thickBot="1">
      <c r="A485" s="931" t="s">
        <v>56</v>
      </c>
      <c r="B485" s="924"/>
      <c r="C485" s="923" t="s">
        <v>51</v>
      </c>
      <c r="D485" s="923" t="s">
        <v>55</v>
      </c>
      <c r="E485" s="924"/>
      <c r="F485" s="923" t="s">
        <v>1084</v>
      </c>
      <c r="G485" s="921" t="s">
        <v>1084</v>
      </c>
      <c r="H485" s="921"/>
      <c r="I485" s="921"/>
      <c r="J485" s="887" t="s">
        <v>1106</v>
      </c>
      <c r="K485" s="399" t="str">
        <f t="shared" si="7"/>
        <v/>
      </c>
      <c r="L485" s="399"/>
      <c r="M485" s="887" t="s">
        <v>798</v>
      </c>
      <c r="N485" t="s">
        <v>316</v>
      </c>
    </row>
    <row r="486" spans="1:14" customFormat="1" ht="25.15" customHeight="1" thickBot="1">
      <c r="A486" s="924"/>
      <c r="B486" s="924"/>
      <c r="C486" s="921"/>
      <c r="D486" s="921"/>
      <c r="E486" s="921"/>
      <c r="F486" s="921"/>
      <c r="G486" s="930" t="s">
        <v>1086</v>
      </c>
      <c r="H486" s="924"/>
      <c r="I486" s="891"/>
      <c r="J486" s="887" t="s">
        <v>1106</v>
      </c>
      <c r="K486" s="399" t="str">
        <f t="shared" si="7"/>
        <v/>
      </c>
      <c r="L486" s="399"/>
      <c r="M486" s="887" t="s">
        <v>798</v>
      </c>
      <c r="N486" t="s">
        <v>316</v>
      </c>
    </row>
    <row r="487" spans="1:14" customFormat="1" ht="15.75" customHeight="1" thickBot="1">
      <c r="A487" s="924"/>
      <c r="B487" s="924"/>
      <c r="C487" s="924"/>
      <c r="D487" s="924"/>
      <c r="E487" s="924"/>
      <c r="F487" s="924"/>
      <c r="G487" s="930" t="s">
        <v>533</v>
      </c>
      <c r="H487" s="924"/>
      <c r="I487" s="889"/>
      <c r="J487" s="887" t="s">
        <v>1106</v>
      </c>
      <c r="K487" s="399" t="str">
        <f t="shared" si="7"/>
        <v/>
      </c>
      <c r="L487" s="399"/>
      <c r="M487" s="887" t="s">
        <v>798</v>
      </c>
      <c r="N487" t="s">
        <v>316</v>
      </c>
    </row>
    <row r="488" spans="1:14" customFormat="1" ht="15.75" customHeight="1" thickBot="1">
      <c r="A488" s="931" t="s">
        <v>1087</v>
      </c>
      <c r="B488" s="924"/>
      <c r="C488" s="923" t="s">
        <v>58</v>
      </c>
      <c r="D488" s="923" t="s">
        <v>51</v>
      </c>
      <c r="E488" s="923" t="s">
        <v>55</v>
      </c>
      <c r="F488" s="924"/>
      <c r="G488" s="923" t="s">
        <v>1084</v>
      </c>
      <c r="H488" s="921" t="s">
        <v>1084</v>
      </c>
      <c r="I488" s="921"/>
      <c r="J488" s="887" t="s">
        <v>1106</v>
      </c>
      <c r="K488" s="399" t="str">
        <f t="shared" si="7"/>
        <v/>
      </c>
      <c r="L488" s="399"/>
      <c r="M488" s="887" t="s">
        <v>798</v>
      </c>
      <c r="N488" t="s">
        <v>316</v>
      </c>
    </row>
    <row r="489" spans="1:14" customFormat="1" ht="25.15" customHeight="1" thickBot="1">
      <c r="A489" s="924"/>
      <c r="B489" s="924"/>
      <c r="C489" s="921"/>
      <c r="D489" s="921"/>
      <c r="E489" s="921"/>
      <c r="F489" s="921"/>
      <c r="G489" s="930" t="s">
        <v>1088</v>
      </c>
      <c r="H489" s="924"/>
      <c r="I489" s="889"/>
      <c r="J489" s="887" t="s">
        <v>1106</v>
      </c>
      <c r="K489" s="399" t="str">
        <f t="shared" si="7"/>
        <v/>
      </c>
      <c r="L489" s="399"/>
      <c r="M489" s="887" t="s">
        <v>798</v>
      </c>
      <c r="N489" t="s">
        <v>316</v>
      </c>
    </row>
    <row r="490" spans="1:14" customFormat="1" ht="15.75" customHeight="1" thickBot="1">
      <c r="A490" s="921" t="s">
        <v>60</v>
      </c>
      <c r="B490" s="921"/>
      <c r="C490" s="921" t="s">
        <v>51</v>
      </c>
      <c r="D490" s="921" t="s">
        <v>55</v>
      </c>
      <c r="E490" s="921" t="s">
        <v>61</v>
      </c>
      <c r="F490" s="921"/>
      <c r="G490" s="921"/>
      <c r="H490" s="913"/>
      <c r="I490" s="921" t="s">
        <v>1084</v>
      </c>
      <c r="J490" s="887" t="s">
        <v>1106</v>
      </c>
      <c r="K490" s="399" t="str">
        <f t="shared" si="7"/>
        <v/>
      </c>
      <c r="L490" s="399"/>
      <c r="M490" s="887" t="s">
        <v>798</v>
      </c>
      <c r="N490" t="s">
        <v>316</v>
      </c>
    </row>
    <row r="491" spans="1:14" customFormat="1" ht="15.75" customHeight="1" thickBot="1">
      <c r="A491" s="921"/>
      <c r="B491" s="921"/>
      <c r="C491" s="921"/>
      <c r="D491" s="921"/>
      <c r="E491" s="923" t="s">
        <v>62</v>
      </c>
      <c r="F491" s="923" t="s">
        <v>63</v>
      </c>
      <c r="G491" s="923" t="s">
        <v>64</v>
      </c>
      <c r="H491" s="924"/>
      <c r="I491" s="921"/>
      <c r="J491" s="887" t="s">
        <v>1106</v>
      </c>
      <c r="K491" s="399" t="str">
        <f t="shared" si="7"/>
        <v/>
      </c>
      <c r="L491" s="399"/>
      <c r="M491" s="887" t="s">
        <v>798</v>
      </c>
      <c r="N491" t="s">
        <v>316</v>
      </c>
    </row>
    <row r="492" spans="1:14" customFormat="1" ht="25.15" customHeight="1">
      <c r="A492" s="893"/>
      <c r="B492" s="893"/>
      <c r="C492" s="932"/>
      <c r="D492" s="932"/>
      <c r="E492" s="932"/>
      <c r="F492" s="932"/>
      <c r="G492" s="933" t="s">
        <v>1089</v>
      </c>
      <c r="H492" s="893"/>
      <c r="I492" s="893"/>
      <c r="J492" t="s">
        <v>1106</v>
      </c>
      <c r="K492" s="399" t="str">
        <f t="shared" si="7"/>
        <v/>
      </c>
      <c r="L492" s="399"/>
      <c r="M492" s="887" t="s">
        <v>798</v>
      </c>
      <c r="N492" t="s">
        <v>316</v>
      </c>
    </row>
    <row r="493" spans="1:14" customFormat="1" ht="15.75" customHeight="1" thickBot="1">
      <c r="A493" s="935"/>
      <c r="B493" s="935"/>
      <c r="C493" s="935"/>
      <c r="D493" s="935"/>
      <c r="E493" s="936" t="s">
        <v>1090</v>
      </c>
      <c r="F493" s="936"/>
      <c r="G493" s="936"/>
      <c r="H493" s="935"/>
      <c r="I493" s="937"/>
      <c r="J493" s="887" t="s">
        <v>1106</v>
      </c>
      <c r="K493" s="399" t="str">
        <f t="shared" si="7"/>
        <v/>
      </c>
      <c r="L493" s="399"/>
      <c r="M493" s="887" t="s">
        <v>798</v>
      </c>
      <c r="N493" t="s">
        <v>316</v>
      </c>
    </row>
    <row r="494" spans="1:14" customFormat="1" ht="23.25" customHeight="1" thickTop="1" thickBot="1">
      <c r="A494" s="909" t="s">
        <v>307</v>
      </c>
      <c r="B494" s="910"/>
      <c r="C494" s="910"/>
      <c r="D494" s="910"/>
      <c r="E494" s="910"/>
      <c r="F494" s="910"/>
      <c r="G494" s="910"/>
      <c r="H494" s="910"/>
      <c r="I494" s="911" t="s">
        <v>308</v>
      </c>
      <c r="J494" t="s">
        <v>1106</v>
      </c>
      <c r="K494" s="399" t="str">
        <f t="shared" si="7"/>
        <v/>
      </c>
      <c r="L494" s="399"/>
      <c r="M494" s="887" t="s">
        <v>804</v>
      </c>
      <c r="N494" t="s">
        <v>397</v>
      </c>
    </row>
    <row r="495" spans="1:14" customFormat="1" ht="18.75" customHeight="1" thickTop="1">
      <c r="A495" s="912" t="s">
        <v>48</v>
      </c>
      <c r="B495" s="913"/>
      <c r="C495" s="913"/>
      <c r="D495" s="912" t="s">
        <v>341</v>
      </c>
      <c r="E495" s="913"/>
      <c r="F495" s="913"/>
      <c r="G495" s="938" t="s">
        <v>1091</v>
      </c>
      <c r="H495" s="939">
        <v>2.725E-2</v>
      </c>
      <c r="I495" s="913"/>
      <c r="J495" s="887" t="s">
        <v>1106</v>
      </c>
      <c r="K495" s="399" t="str">
        <f t="shared" si="7"/>
        <v/>
      </c>
      <c r="L495" s="399"/>
      <c r="M495" s="887" t="s">
        <v>804</v>
      </c>
      <c r="N495" t="s">
        <v>397</v>
      </c>
    </row>
    <row r="496" spans="1:14" customFormat="1" ht="15.75" customHeight="1">
      <c r="A496" s="914" t="s">
        <v>49</v>
      </c>
      <c r="B496" s="913"/>
      <c r="C496" s="913"/>
      <c r="D496" s="914" t="s">
        <v>1066</v>
      </c>
      <c r="E496" s="913"/>
      <c r="F496" s="913"/>
      <c r="G496" s="915" t="s">
        <v>1067</v>
      </c>
      <c r="H496" s="916">
        <v>522.9</v>
      </c>
      <c r="I496" s="914" t="s">
        <v>65</v>
      </c>
      <c r="J496" s="887" t="s">
        <v>1106</v>
      </c>
      <c r="K496" s="399" t="str">
        <f t="shared" si="7"/>
        <v/>
      </c>
      <c r="L496" s="399"/>
      <c r="M496" s="887" t="s">
        <v>804</v>
      </c>
      <c r="N496" t="s">
        <v>397</v>
      </c>
    </row>
    <row r="497" spans="1:14" ht="30" customHeight="1" thickBot="1">
      <c r="A497" s="917" t="s">
        <v>804</v>
      </c>
      <c r="B497" s="919" t="s">
        <v>397</v>
      </c>
      <c r="C497" s="919"/>
      <c r="D497" s="919"/>
      <c r="E497" s="919"/>
      <c r="F497" s="919"/>
      <c r="G497" s="919"/>
      <c r="H497" s="920" t="s">
        <v>1068</v>
      </c>
      <c r="I497" s="920"/>
      <c r="J497" s="887" t="s">
        <v>1106</v>
      </c>
      <c r="K497" s="399" t="str">
        <f t="shared" si="7"/>
        <v/>
      </c>
      <c r="L497" s="399"/>
      <c r="M497" s="887" t="s">
        <v>804</v>
      </c>
      <c r="N497" t="s">
        <v>397</v>
      </c>
    </row>
    <row r="498" spans="1:14" customFormat="1" ht="15.75" customHeight="1" thickBot="1">
      <c r="A498" s="921" t="s">
        <v>1069</v>
      </c>
      <c r="B498" s="921"/>
      <c r="C498" s="921" t="s">
        <v>51</v>
      </c>
      <c r="D498" s="921" t="s">
        <v>1070</v>
      </c>
      <c r="E498" s="921"/>
      <c r="F498" s="921" t="s">
        <v>1071</v>
      </c>
      <c r="G498" s="921"/>
      <c r="H498" s="913"/>
      <c r="I498" s="922" t="s">
        <v>52</v>
      </c>
      <c r="J498" s="887" t="s">
        <v>1106</v>
      </c>
      <c r="K498" s="399" t="str">
        <f t="shared" si="7"/>
        <v/>
      </c>
      <c r="L498" s="399"/>
      <c r="M498" s="887" t="s">
        <v>804</v>
      </c>
      <c r="N498" t="s">
        <v>397</v>
      </c>
    </row>
    <row r="499" spans="1:14" customFormat="1" ht="15.75" customHeight="1" thickBot="1">
      <c r="A499" s="921"/>
      <c r="B499" s="921"/>
      <c r="C499" s="921"/>
      <c r="D499" s="923" t="s">
        <v>1072</v>
      </c>
      <c r="E499" s="923" t="s">
        <v>1073</v>
      </c>
      <c r="F499" s="923" t="s">
        <v>695</v>
      </c>
      <c r="G499" s="923" t="s">
        <v>696</v>
      </c>
      <c r="H499" s="924"/>
      <c r="I499" s="923" t="s">
        <v>1074</v>
      </c>
      <c r="J499" s="887" t="s">
        <v>1106</v>
      </c>
      <c r="K499" s="399" t="str">
        <f t="shared" si="7"/>
        <v/>
      </c>
      <c r="L499" s="399"/>
      <c r="M499" s="887" t="s">
        <v>804</v>
      </c>
      <c r="N499" t="s">
        <v>397</v>
      </c>
    </row>
    <row r="500" spans="1:14" customFormat="1">
      <c r="A500" s="925" t="s">
        <v>606</v>
      </c>
      <c r="B500" s="926" t="s">
        <v>607</v>
      </c>
      <c r="C500" s="927">
        <v>1</v>
      </c>
      <c r="D500" s="928">
        <v>1</v>
      </c>
      <c r="E500" s="928">
        <v>0</v>
      </c>
      <c r="F500" s="929"/>
      <c r="G500" s="929"/>
      <c r="H500" s="913"/>
      <c r="I500" s="929"/>
      <c r="J500" s="887" t="s">
        <v>1106</v>
      </c>
      <c r="K500" s="399" t="str">
        <f t="shared" si="7"/>
        <v>E9146</v>
      </c>
      <c r="L500" s="399">
        <v>1</v>
      </c>
      <c r="M500" s="887" t="s">
        <v>804</v>
      </c>
      <c r="N500" t="s">
        <v>397</v>
      </c>
    </row>
    <row r="501" spans="1:14" customFormat="1" ht="15.75" customHeight="1" thickBot="1">
      <c r="A501" s="924"/>
      <c r="B501" s="924"/>
      <c r="C501" s="924"/>
      <c r="D501" s="924"/>
      <c r="E501" s="924"/>
      <c r="F501" s="924"/>
      <c r="G501" s="930" t="s">
        <v>1075</v>
      </c>
      <c r="H501" s="924"/>
      <c r="I501" s="891"/>
      <c r="J501" s="887" t="s">
        <v>1106</v>
      </c>
      <c r="K501" s="399" t="str">
        <f t="shared" si="7"/>
        <v/>
      </c>
      <c r="L501" s="399"/>
      <c r="M501" s="887" t="s">
        <v>804</v>
      </c>
      <c r="N501" t="s">
        <v>397</v>
      </c>
    </row>
    <row r="502" spans="1:14" customFormat="1" ht="15.75" customHeight="1" thickBot="1">
      <c r="A502" s="931" t="s">
        <v>1076</v>
      </c>
      <c r="B502" s="924"/>
      <c r="C502" s="923" t="s">
        <v>51</v>
      </c>
      <c r="D502" s="923" t="s">
        <v>55</v>
      </c>
      <c r="E502" s="924"/>
      <c r="F502" s="923" t="s">
        <v>1071</v>
      </c>
      <c r="G502" s="921" t="s">
        <v>1077</v>
      </c>
      <c r="H502" s="921"/>
      <c r="I502" s="921"/>
      <c r="J502" s="887" t="s">
        <v>1106</v>
      </c>
      <c r="K502" s="399" t="str">
        <f t="shared" si="7"/>
        <v/>
      </c>
      <c r="L502" s="399"/>
      <c r="M502" s="887" t="s">
        <v>804</v>
      </c>
      <c r="N502" t="s">
        <v>397</v>
      </c>
    </row>
    <row r="503" spans="1:14" customFormat="1" ht="25.15" customHeight="1">
      <c r="A503" s="893"/>
      <c r="B503" s="893"/>
      <c r="C503" s="932"/>
      <c r="D503" s="932"/>
      <c r="E503" s="932"/>
      <c r="F503" s="932"/>
      <c r="G503" s="933" t="s">
        <v>1078</v>
      </c>
      <c r="H503" s="893"/>
      <c r="I503" s="888"/>
      <c r="J503" t="s">
        <v>1106</v>
      </c>
      <c r="K503" s="399" t="str">
        <f t="shared" si="7"/>
        <v/>
      </c>
      <c r="L503" s="399"/>
      <c r="M503" s="887" t="s">
        <v>804</v>
      </c>
      <c r="N503" t="s">
        <v>397</v>
      </c>
    </row>
    <row r="504" spans="1:14" customFormat="1" ht="15.75" customHeight="1" thickBot="1">
      <c r="A504" s="924"/>
      <c r="B504" s="924"/>
      <c r="C504" s="921"/>
      <c r="D504" s="921"/>
      <c r="E504" s="921"/>
      <c r="F504" s="921"/>
      <c r="G504" s="930" t="s">
        <v>1079</v>
      </c>
      <c r="H504" s="924"/>
      <c r="I504" s="889"/>
      <c r="J504" s="887" t="s">
        <v>1106</v>
      </c>
      <c r="K504" s="399" t="str">
        <f t="shared" si="7"/>
        <v/>
      </c>
      <c r="L504" s="399"/>
      <c r="M504" s="887" t="s">
        <v>804</v>
      </c>
      <c r="N504" t="s">
        <v>397</v>
      </c>
    </row>
    <row r="505" spans="1:14" customFormat="1" ht="15.75" customHeight="1">
      <c r="A505" s="893"/>
      <c r="B505" s="893"/>
      <c r="C505" s="932"/>
      <c r="D505" s="932"/>
      <c r="E505" s="932"/>
      <c r="F505" s="932"/>
      <c r="G505" s="933" t="s">
        <v>1080</v>
      </c>
      <c r="H505" s="893"/>
      <c r="I505" s="890"/>
      <c r="J505" t="s">
        <v>1106</v>
      </c>
      <c r="K505" s="399" t="str">
        <f t="shared" si="7"/>
        <v/>
      </c>
      <c r="L505" s="399"/>
      <c r="M505" s="887" t="s">
        <v>804</v>
      </c>
      <c r="N505" t="s">
        <v>397</v>
      </c>
    </row>
    <row r="506" spans="1:14" customFormat="1" ht="15.75" customHeight="1">
      <c r="A506" s="893"/>
      <c r="B506" s="893"/>
      <c r="C506" s="893"/>
      <c r="D506" s="893"/>
      <c r="E506" s="893"/>
      <c r="F506" s="893"/>
      <c r="G506" s="933" t="s">
        <v>1081</v>
      </c>
      <c r="H506" s="893"/>
      <c r="I506" s="934"/>
      <c r="J506" t="s">
        <v>1106</v>
      </c>
      <c r="K506" s="399" t="str">
        <f t="shared" si="7"/>
        <v/>
      </c>
      <c r="L506" s="399"/>
      <c r="M506" s="887" t="s">
        <v>804</v>
      </c>
      <c r="N506" t="s">
        <v>397</v>
      </c>
    </row>
    <row r="507" spans="1:14" customFormat="1" ht="15.75" customHeight="1" thickBot="1">
      <c r="A507" s="924"/>
      <c r="B507" s="924"/>
      <c r="C507" s="924"/>
      <c r="D507" s="924"/>
      <c r="E507" s="924"/>
      <c r="F507" s="924"/>
      <c r="G507" s="930" t="s">
        <v>1082</v>
      </c>
      <c r="H507" s="924"/>
      <c r="I507" s="889"/>
      <c r="J507" s="887" t="s">
        <v>1106</v>
      </c>
      <c r="K507" s="399" t="str">
        <f t="shared" si="7"/>
        <v/>
      </c>
      <c r="L507" s="399"/>
      <c r="M507" s="887" t="s">
        <v>804</v>
      </c>
      <c r="N507" t="s">
        <v>397</v>
      </c>
    </row>
    <row r="508" spans="1:14" customFormat="1" ht="15.75" customHeight="1" thickBot="1">
      <c r="A508" s="931" t="s">
        <v>813</v>
      </c>
      <c r="B508" s="924"/>
      <c r="C508" s="923" t="s">
        <v>51</v>
      </c>
      <c r="D508" s="923" t="s">
        <v>55</v>
      </c>
      <c r="E508" s="924"/>
      <c r="F508" s="923" t="s">
        <v>1083</v>
      </c>
      <c r="G508" s="921" t="s">
        <v>1084</v>
      </c>
      <c r="H508" s="921"/>
      <c r="I508" s="921"/>
      <c r="J508" s="887" t="s">
        <v>1106</v>
      </c>
      <c r="K508" s="399" t="str">
        <f t="shared" si="7"/>
        <v/>
      </c>
      <c r="L508" s="399"/>
      <c r="M508" s="887" t="s">
        <v>804</v>
      </c>
      <c r="N508" t="s">
        <v>397</v>
      </c>
    </row>
    <row r="509" spans="1:14" customFormat="1" ht="25.15" customHeight="1" thickBot="1">
      <c r="A509" s="924"/>
      <c r="B509" s="924"/>
      <c r="C509" s="921"/>
      <c r="D509" s="921"/>
      <c r="E509" s="921"/>
      <c r="F509" s="921"/>
      <c r="G509" s="930" t="s">
        <v>1085</v>
      </c>
      <c r="H509" s="924"/>
      <c r="I509" s="891"/>
      <c r="J509" s="887" t="s">
        <v>1106</v>
      </c>
      <c r="K509" s="399" t="str">
        <f t="shared" si="7"/>
        <v/>
      </c>
      <c r="L509" s="399"/>
      <c r="M509" s="887" t="s">
        <v>804</v>
      </c>
      <c r="N509" t="s">
        <v>397</v>
      </c>
    </row>
    <row r="510" spans="1:14" customFormat="1" ht="15.75" customHeight="1" thickBot="1">
      <c r="A510" s="931" t="s">
        <v>56</v>
      </c>
      <c r="B510" s="924"/>
      <c r="C510" s="923" t="s">
        <v>51</v>
      </c>
      <c r="D510" s="923" t="s">
        <v>55</v>
      </c>
      <c r="E510" s="924"/>
      <c r="F510" s="923" t="s">
        <v>1084</v>
      </c>
      <c r="G510" s="921" t="s">
        <v>1084</v>
      </c>
      <c r="H510" s="921"/>
      <c r="I510" s="921"/>
      <c r="J510" s="887" t="s">
        <v>1106</v>
      </c>
      <c r="K510" s="399" t="str">
        <f t="shared" si="7"/>
        <v/>
      </c>
      <c r="L510" s="399"/>
      <c r="M510" s="887" t="s">
        <v>804</v>
      </c>
      <c r="N510" t="s">
        <v>397</v>
      </c>
    </row>
    <row r="511" spans="1:14" customFormat="1" ht="25.15" customHeight="1" thickBot="1">
      <c r="A511" s="924"/>
      <c r="B511" s="924"/>
      <c r="C511" s="921"/>
      <c r="D511" s="921"/>
      <c r="E511" s="921"/>
      <c r="F511" s="921"/>
      <c r="G511" s="930" t="s">
        <v>1086</v>
      </c>
      <c r="H511" s="924"/>
      <c r="I511" s="891"/>
      <c r="J511" s="887" t="s">
        <v>1106</v>
      </c>
      <c r="K511" s="399" t="str">
        <f t="shared" ref="K511:K574" si="8">IF(LEFT(A511,2)="E9",A511,"")</f>
        <v/>
      </c>
      <c r="L511" s="399"/>
      <c r="M511" s="887" t="s">
        <v>804</v>
      </c>
      <c r="N511" t="s">
        <v>397</v>
      </c>
    </row>
    <row r="512" spans="1:14" customFormat="1" ht="15.75" customHeight="1" thickBot="1">
      <c r="A512" s="924"/>
      <c r="B512" s="924"/>
      <c r="C512" s="924"/>
      <c r="D512" s="924"/>
      <c r="E512" s="924"/>
      <c r="F512" s="924"/>
      <c r="G512" s="930" t="s">
        <v>533</v>
      </c>
      <c r="H512" s="924"/>
      <c r="I512" s="889"/>
      <c r="J512" s="887" t="s">
        <v>1106</v>
      </c>
      <c r="K512" s="399" t="str">
        <f t="shared" si="8"/>
        <v/>
      </c>
      <c r="L512" s="399"/>
      <c r="M512" s="887" t="s">
        <v>804</v>
      </c>
      <c r="N512" t="s">
        <v>397</v>
      </c>
    </row>
    <row r="513" spans="1:14" customFormat="1" ht="15.75" customHeight="1" thickBot="1">
      <c r="A513" s="931" t="s">
        <v>1087</v>
      </c>
      <c r="B513" s="924"/>
      <c r="C513" s="923" t="s">
        <v>58</v>
      </c>
      <c r="D513" s="923" t="s">
        <v>51</v>
      </c>
      <c r="E513" s="923" t="s">
        <v>55</v>
      </c>
      <c r="F513" s="924"/>
      <c r="G513" s="923" t="s">
        <v>1084</v>
      </c>
      <c r="H513" s="921" t="s">
        <v>1084</v>
      </c>
      <c r="I513" s="921"/>
      <c r="J513" s="887" t="s">
        <v>1106</v>
      </c>
      <c r="K513" s="399" t="str">
        <f t="shared" si="8"/>
        <v/>
      </c>
      <c r="L513" s="399"/>
      <c r="M513" s="887" t="s">
        <v>804</v>
      </c>
      <c r="N513" t="s">
        <v>397</v>
      </c>
    </row>
    <row r="514" spans="1:14" customFormat="1" ht="25.15" customHeight="1" thickBot="1">
      <c r="A514" s="924"/>
      <c r="B514" s="924"/>
      <c r="C514" s="921"/>
      <c r="D514" s="921"/>
      <c r="E514" s="921"/>
      <c r="F514" s="921"/>
      <c r="G514" s="930" t="s">
        <v>1088</v>
      </c>
      <c r="H514" s="924"/>
      <c r="I514" s="889"/>
      <c r="J514" s="887" t="s">
        <v>1106</v>
      </c>
      <c r="K514" s="399" t="str">
        <f t="shared" si="8"/>
        <v/>
      </c>
      <c r="L514" s="399"/>
      <c r="M514" s="887" t="s">
        <v>804</v>
      </c>
      <c r="N514" t="s">
        <v>397</v>
      </c>
    </row>
    <row r="515" spans="1:14" customFormat="1" ht="15.75" customHeight="1" thickBot="1">
      <c r="A515" s="921" t="s">
        <v>60</v>
      </c>
      <c r="B515" s="921"/>
      <c r="C515" s="921" t="s">
        <v>51</v>
      </c>
      <c r="D515" s="921" t="s">
        <v>55</v>
      </c>
      <c r="E515" s="921" t="s">
        <v>61</v>
      </c>
      <c r="F515" s="921"/>
      <c r="G515" s="921"/>
      <c r="H515" s="913"/>
      <c r="I515" s="921" t="s">
        <v>1084</v>
      </c>
      <c r="J515" s="887" t="s">
        <v>1106</v>
      </c>
      <c r="K515" s="399" t="str">
        <f t="shared" si="8"/>
        <v/>
      </c>
      <c r="L515" s="399"/>
      <c r="M515" s="887" t="s">
        <v>804</v>
      </c>
      <c r="N515" t="s">
        <v>397</v>
      </c>
    </row>
    <row r="516" spans="1:14" customFormat="1" ht="15.75" customHeight="1" thickBot="1">
      <c r="A516" s="921"/>
      <c r="B516" s="921"/>
      <c r="C516" s="921"/>
      <c r="D516" s="921"/>
      <c r="E516" s="923" t="s">
        <v>62</v>
      </c>
      <c r="F516" s="923" t="s">
        <v>63</v>
      </c>
      <c r="G516" s="923" t="s">
        <v>64</v>
      </c>
      <c r="H516" s="924"/>
      <c r="I516" s="921"/>
      <c r="J516" s="887" t="s">
        <v>1106</v>
      </c>
      <c r="K516" s="399" t="str">
        <f t="shared" si="8"/>
        <v/>
      </c>
      <c r="L516" s="399"/>
      <c r="M516" s="887" t="s">
        <v>804</v>
      </c>
      <c r="N516" t="s">
        <v>397</v>
      </c>
    </row>
    <row r="517" spans="1:14" customFormat="1" ht="25.15" customHeight="1">
      <c r="A517" s="893"/>
      <c r="B517" s="893"/>
      <c r="C517" s="932"/>
      <c r="D517" s="932"/>
      <c r="E517" s="932"/>
      <c r="F517" s="932"/>
      <c r="G517" s="933" t="s">
        <v>1089</v>
      </c>
      <c r="H517" s="893"/>
      <c r="I517" s="893"/>
      <c r="J517" t="s">
        <v>1106</v>
      </c>
      <c r="K517" s="399" t="str">
        <f t="shared" si="8"/>
        <v/>
      </c>
      <c r="L517" s="399"/>
      <c r="M517" s="887" t="s">
        <v>804</v>
      </c>
      <c r="N517" t="s">
        <v>397</v>
      </c>
    </row>
    <row r="518" spans="1:14" customFormat="1" ht="15.75" customHeight="1" thickBot="1">
      <c r="A518" s="935"/>
      <c r="B518" s="935"/>
      <c r="C518" s="935"/>
      <c r="D518" s="935"/>
      <c r="E518" s="936" t="s">
        <v>1090</v>
      </c>
      <c r="F518" s="936"/>
      <c r="G518" s="936"/>
      <c r="H518" s="935"/>
      <c r="I518" s="937"/>
      <c r="J518" s="887" t="s">
        <v>1106</v>
      </c>
      <c r="K518" s="399" t="str">
        <f t="shared" si="8"/>
        <v/>
      </c>
      <c r="L518" s="399"/>
      <c r="M518" s="887" t="s">
        <v>804</v>
      </c>
      <c r="N518" t="s">
        <v>397</v>
      </c>
    </row>
    <row r="519" spans="1:14" customFormat="1" ht="23.25" customHeight="1" thickTop="1" thickBot="1">
      <c r="A519" s="909" t="s">
        <v>307</v>
      </c>
      <c r="B519" s="910"/>
      <c r="C519" s="910"/>
      <c r="D519" s="910"/>
      <c r="E519" s="910"/>
      <c r="F519" s="910"/>
      <c r="G519" s="910"/>
      <c r="H519" s="910"/>
      <c r="I519" s="911" t="s">
        <v>308</v>
      </c>
      <c r="J519" t="s">
        <v>1106</v>
      </c>
      <c r="K519" s="399" t="str">
        <f t="shared" si="8"/>
        <v/>
      </c>
      <c r="L519" s="399"/>
      <c r="M519" s="887" t="s">
        <v>805</v>
      </c>
      <c r="N519" t="s">
        <v>398</v>
      </c>
    </row>
    <row r="520" spans="1:14" customFormat="1" ht="18.75" customHeight="1" thickTop="1">
      <c r="A520" s="912" t="s">
        <v>48</v>
      </c>
      <c r="B520" s="913"/>
      <c r="C520" s="913"/>
      <c r="D520" s="912" t="s">
        <v>341</v>
      </c>
      <c r="E520" s="913"/>
      <c r="F520" s="913"/>
      <c r="G520" s="938" t="s">
        <v>1091</v>
      </c>
      <c r="H520" s="939">
        <v>2.725E-2</v>
      </c>
      <c r="I520" s="913"/>
      <c r="J520" s="887" t="s">
        <v>1106</v>
      </c>
      <c r="K520" s="399" t="str">
        <f t="shared" si="8"/>
        <v/>
      </c>
      <c r="L520" s="399"/>
      <c r="M520" s="887" t="s">
        <v>805</v>
      </c>
      <c r="N520" t="s">
        <v>398</v>
      </c>
    </row>
    <row r="521" spans="1:14" customFormat="1" ht="15.75" customHeight="1">
      <c r="A521" s="914" t="s">
        <v>49</v>
      </c>
      <c r="B521" s="913"/>
      <c r="C521" s="913"/>
      <c r="D521" s="914" t="s">
        <v>1066</v>
      </c>
      <c r="E521" s="913"/>
      <c r="F521" s="913"/>
      <c r="G521" s="915" t="s">
        <v>1067</v>
      </c>
      <c r="H521" s="916">
        <v>653.63</v>
      </c>
      <c r="I521" s="914" t="s">
        <v>65</v>
      </c>
      <c r="J521" s="887" t="s">
        <v>1106</v>
      </c>
      <c r="K521" s="399" t="str">
        <f t="shared" si="8"/>
        <v/>
      </c>
      <c r="L521" s="399"/>
      <c r="M521" s="887" t="s">
        <v>805</v>
      </c>
      <c r="N521" t="s">
        <v>398</v>
      </c>
    </row>
    <row r="522" spans="1:14" ht="30" customHeight="1" thickBot="1">
      <c r="A522" s="917" t="s">
        <v>805</v>
      </c>
      <c r="B522" s="919" t="s">
        <v>398</v>
      </c>
      <c r="C522" s="919"/>
      <c r="D522" s="919"/>
      <c r="E522" s="919"/>
      <c r="F522" s="919"/>
      <c r="G522" s="919"/>
      <c r="H522" s="920" t="s">
        <v>1068</v>
      </c>
      <c r="I522" s="920"/>
      <c r="J522" s="887" t="s">
        <v>1106</v>
      </c>
      <c r="K522" s="399" t="str">
        <f t="shared" si="8"/>
        <v/>
      </c>
      <c r="L522" s="399"/>
      <c r="M522" s="887" t="s">
        <v>805</v>
      </c>
      <c r="N522" t="s">
        <v>398</v>
      </c>
    </row>
    <row r="523" spans="1:14" customFormat="1" ht="15.75" customHeight="1" thickBot="1">
      <c r="A523" s="921" t="s">
        <v>1069</v>
      </c>
      <c r="B523" s="921"/>
      <c r="C523" s="921" t="s">
        <v>51</v>
      </c>
      <c r="D523" s="921" t="s">
        <v>1070</v>
      </c>
      <c r="E523" s="921"/>
      <c r="F523" s="921" t="s">
        <v>1071</v>
      </c>
      <c r="G523" s="921"/>
      <c r="H523" s="913"/>
      <c r="I523" s="922" t="s">
        <v>52</v>
      </c>
      <c r="J523" s="887" t="s">
        <v>1106</v>
      </c>
      <c r="K523" s="399" t="str">
        <f t="shared" si="8"/>
        <v/>
      </c>
      <c r="L523" s="399"/>
      <c r="M523" s="887" t="s">
        <v>805</v>
      </c>
      <c r="N523" t="s">
        <v>398</v>
      </c>
    </row>
    <row r="524" spans="1:14" customFormat="1" ht="15.75" customHeight="1" thickBot="1">
      <c r="A524" s="921"/>
      <c r="B524" s="921"/>
      <c r="C524" s="921"/>
      <c r="D524" s="923" t="s">
        <v>1072</v>
      </c>
      <c r="E524" s="923" t="s">
        <v>1073</v>
      </c>
      <c r="F524" s="923" t="s">
        <v>695</v>
      </c>
      <c r="G524" s="923" t="s">
        <v>696</v>
      </c>
      <c r="H524" s="924"/>
      <c r="I524" s="923" t="s">
        <v>1074</v>
      </c>
      <c r="J524" s="887" t="s">
        <v>1106</v>
      </c>
      <c r="K524" s="399" t="str">
        <f t="shared" si="8"/>
        <v/>
      </c>
      <c r="L524" s="399"/>
      <c r="M524" s="887" t="s">
        <v>805</v>
      </c>
      <c r="N524" t="s">
        <v>398</v>
      </c>
    </row>
    <row r="525" spans="1:14" customFormat="1">
      <c r="A525" s="925" t="s">
        <v>606</v>
      </c>
      <c r="B525" s="926" t="s">
        <v>607</v>
      </c>
      <c r="C525" s="927">
        <v>1</v>
      </c>
      <c r="D525" s="928">
        <v>1</v>
      </c>
      <c r="E525" s="928">
        <v>0</v>
      </c>
      <c r="F525" s="929"/>
      <c r="G525" s="929"/>
      <c r="H525" s="913"/>
      <c r="I525" s="929"/>
      <c r="J525" s="887" t="s">
        <v>1106</v>
      </c>
      <c r="K525" s="399" t="str">
        <f t="shared" si="8"/>
        <v>E9146</v>
      </c>
      <c r="L525" s="399"/>
      <c r="M525" s="887" t="s">
        <v>805</v>
      </c>
      <c r="N525" t="s">
        <v>398</v>
      </c>
    </row>
    <row r="526" spans="1:14" customFormat="1" ht="15.75" customHeight="1" thickBot="1">
      <c r="A526" s="924"/>
      <c r="B526" s="924"/>
      <c r="C526" s="924"/>
      <c r="D526" s="924"/>
      <c r="E526" s="924"/>
      <c r="F526" s="924"/>
      <c r="G526" s="930" t="s">
        <v>1075</v>
      </c>
      <c r="H526" s="924"/>
      <c r="I526" s="891"/>
      <c r="J526" s="887" t="s">
        <v>1106</v>
      </c>
      <c r="K526" s="399" t="str">
        <f t="shared" si="8"/>
        <v/>
      </c>
      <c r="L526" s="399"/>
      <c r="M526" s="887" t="s">
        <v>805</v>
      </c>
      <c r="N526" t="s">
        <v>398</v>
      </c>
    </row>
    <row r="527" spans="1:14" customFormat="1" ht="15.75" customHeight="1" thickBot="1">
      <c r="A527" s="931" t="s">
        <v>1076</v>
      </c>
      <c r="B527" s="924"/>
      <c r="C527" s="923" t="s">
        <v>51</v>
      </c>
      <c r="D527" s="923" t="s">
        <v>55</v>
      </c>
      <c r="E527" s="924"/>
      <c r="F527" s="923" t="s">
        <v>1071</v>
      </c>
      <c r="G527" s="921" t="s">
        <v>1077</v>
      </c>
      <c r="H527" s="921"/>
      <c r="I527" s="921"/>
      <c r="J527" s="887" t="s">
        <v>1106</v>
      </c>
      <c r="K527" s="399" t="str">
        <f t="shared" si="8"/>
        <v/>
      </c>
      <c r="L527" s="399"/>
      <c r="M527" s="887" t="s">
        <v>805</v>
      </c>
      <c r="N527" t="s">
        <v>398</v>
      </c>
    </row>
    <row r="528" spans="1:14" customFormat="1" ht="25.15" customHeight="1">
      <c r="A528" s="893"/>
      <c r="B528" s="893"/>
      <c r="C528" s="932"/>
      <c r="D528" s="932"/>
      <c r="E528" s="932"/>
      <c r="F528" s="932"/>
      <c r="G528" s="933" t="s">
        <v>1078</v>
      </c>
      <c r="H528" s="893"/>
      <c r="I528" s="888"/>
      <c r="J528" t="s">
        <v>1106</v>
      </c>
      <c r="K528" s="399" t="str">
        <f t="shared" si="8"/>
        <v/>
      </c>
      <c r="L528" s="399"/>
      <c r="M528" s="887" t="s">
        <v>805</v>
      </c>
      <c r="N528" t="s">
        <v>398</v>
      </c>
    </row>
    <row r="529" spans="1:14" customFormat="1" ht="15.75" customHeight="1" thickBot="1">
      <c r="A529" s="924"/>
      <c r="B529" s="924"/>
      <c r="C529" s="921"/>
      <c r="D529" s="921"/>
      <c r="E529" s="921"/>
      <c r="F529" s="921"/>
      <c r="G529" s="930" t="s">
        <v>1079</v>
      </c>
      <c r="H529" s="924"/>
      <c r="I529" s="889"/>
      <c r="J529" s="887" t="s">
        <v>1106</v>
      </c>
      <c r="K529" s="399" t="str">
        <f t="shared" si="8"/>
        <v/>
      </c>
      <c r="L529" s="399"/>
      <c r="M529" s="887" t="s">
        <v>805</v>
      </c>
      <c r="N529" t="s">
        <v>398</v>
      </c>
    </row>
    <row r="530" spans="1:14" customFormat="1" ht="15.75" customHeight="1">
      <c r="A530" s="893"/>
      <c r="B530" s="893"/>
      <c r="C530" s="932"/>
      <c r="D530" s="932"/>
      <c r="E530" s="932"/>
      <c r="F530" s="932"/>
      <c r="G530" s="933" t="s">
        <v>1080</v>
      </c>
      <c r="H530" s="893"/>
      <c r="I530" s="890"/>
      <c r="J530" t="s">
        <v>1106</v>
      </c>
      <c r="K530" s="399" t="str">
        <f t="shared" si="8"/>
        <v/>
      </c>
      <c r="L530" s="399"/>
      <c r="M530" s="887" t="s">
        <v>805</v>
      </c>
      <c r="N530" t="s">
        <v>398</v>
      </c>
    </row>
    <row r="531" spans="1:14" customFormat="1" ht="15.75" customHeight="1">
      <c r="A531" s="893"/>
      <c r="B531" s="893"/>
      <c r="C531" s="893"/>
      <c r="D531" s="893"/>
      <c r="E531" s="893"/>
      <c r="F531" s="893"/>
      <c r="G531" s="933" t="s">
        <v>1081</v>
      </c>
      <c r="H531" s="893"/>
      <c r="I531" s="934"/>
      <c r="J531" t="s">
        <v>1106</v>
      </c>
      <c r="K531" s="399" t="str">
        <f t="shared" si="8"/>
        <v/>
      </c>
      <c r="L531" s="399"/>
      <c r="M531" s="887" t="s">
        <v>805</v>
      </c>
      <c r="N531" t="s">
        <v>398</v>
      </c>
    </row>
    <row r="532" spans="1:14" customFormat="1" ht="15.75" customHeight="1" thickBot="1">
      <c r="A532" s="924"/>
      <c r="B532" s="924"/>
      <c r="C532" s="924"/>
      <c r="D532" s="924"/>
      <c r="E532" s="924"/>
      <c r="F532" s="924"/>
      <c r="G532" s="930" t="s">
        <v>1082</v>
      </c>
      <c r="H532" s="924"/>
      <c r="I532" s="889"/>
      <c r="J532" s="887" t="s">
        <v>1106</v>
      </c>
      <c r="K532" s="399" t="str">
        <f t="shared" si="8"/>
        <v/>
      </c>
      <c r="L532" s="399"/>
      <c r="M532" s="887" t="s">
        <v>805</v>
      </c>
      <c r="N532" t="s">
        <v>398</v>
      </c>
    </row>
    <row r="533" spans="1:14" customFormat="1" ht="15.75" customHeight="1" thickBot="1">
      <c r="A533" s="931" t="s">
        <v>813</v>
      </c>
      <c r="B533" s="924"/>
      <c r="C533" s="923" t="s">
        <v>51</v>
      </c>
      <c r="D533" s="923" t="s">
        <v>55</v>
      </c>
      <c r="E533" s="924"/>
      <c r="F533" s="923" t="s">
        <v>1083</v>
      </c>
      <c r="G533" s="921" t="s">
        <v>1084</v>
      </c>
      <c r="H533" s="921"/>
      <c r="I533" s="921"/>
      <c r="J533" s="887" t="s">
        <v>1106</v>
      </c>
      <c r="K533" s="399" t="str">
        <f t="shared" si="8"/>
        <v/>
      </c>
      <c r="L533" s="399"/>
      <c r="M533" s="887" t="s">
        <v>805</v>
      </c>
      <c r="N533" t="s">
        <v>398</v>
      </c>
    </row>
    <row r="534" spans="1:14" customFormat="1" ht="25.15" customHeight="1" thickBot="1">
      <c r="A534" s="924"/>
      <c r="B534" s="924"/>
      <c r="C534" s="921"/>
      <c r="D534" s="921"/>
      <c r="E534" s="921"/>
      <c r="F534" s="921"/>
      <c r="G534" s="930" t="s">
        <v>1085</v>
      </c>
      <c r="H534" s="924"/>
      <c r="I534" s="891"/>
      <c r="J534" s="887" t="s">
        <v>1106</v>
      </c>
      <c r="K534" s="399" t="str">
        <f t="shared" si="8"/>
        <v/>
      </c>
      <c r="L534" s="399"/>
      <c r="M534" s="887" t="s">
        <v>805</v>
      </c>
      <c r="N534" t="s">
        <v>398</v>
      </c>
    </row>
    <row r="535" spans="1:14" customFormat="1" ht="15.75" customHeight="1" thickBot="1">
      <c r="A535" s="931" t="s">
        <v>56</v>
      </c>
      <c r="B535" s="924"/>
      <c r="C535" s="923" t="s">
        <v>51</v>
      </c>
      <c r="D535" s="923" t="s">
        <v>55</v>
      </c>
      <c r="E535" s="924"/>
      <c r="F535" s="923" t="s">
        <v>1084</v>
      </c>
      <c r="G535" s="921" t="s">
        <v>1084</v>
      </c>
      <c r="H535" s="921"/>
      <c r="I535" s="921"/>
      <c r="J535" s="887" t="s">
        <v>1106</v>
      </c>
      <c r="K535" s="399" t="str">
        <f t="shared" si="8"/>
        <v/>
      </c>
      <c r="L535" s="399"/>
      <c r="M535" s="887" t="s">
        <v>805</v>
      </c>
      <c r="N535" t="s">
        <v>398</v>
      </c>
    </row>
    <row r="536" spans="1:14" customFormat="1" ht="25.15" customHeight="1" thickBot="1">
      <c r="A536" s="924"/>
      <c r="B536" s="924"/>
      <c r="C536" s="921"/>
      <c r="D536" s="921"/>
      <c r="E536" s="921"/>
      <c r="F536" s="921"/>
      <c r="G536" s="930" t="s">
        <v>1086</v>
      </c>
      <c r="H536" s="924"/>
      <c r="I536" s="891"/>
      <c r="J536" s="887" t="s">
        <v>1106</v>
      </c>
      <c r="K536" s="399" t="str">
        <f t="shared" si="8"/>
        <v/>
      </c>
      <c r="L536" s="399"/>
      <c r="M536" s="887" t="s">
        <v>805</v>
      </c>
      <c r="N536" t="s">
        <v>398</v>
      </c>
    </row>
    <row r="537" spans="1:14" customFormat="1" ht="15.75" customHeight="1" thickBot="1">
      <c r="A537" s="924"/>
      <c r="B537" s="924"/>
      <c r="C537" s="924"/>
      <c r="D537" s="924"/>
      <c r="E537" s="924"/>
      <c r="F537" s="924"/>
      <c r="G537" s="930" t="s">
        <v>533</v>
      </c>
      <c r="H537" s="924"/>
      <c r="I537" s="889"/>
      <c r="J537" s="887" t="s">
        <v>1106</v>
      </c>
      <c r="K537" s="399" t="str">
        <f t="shared" si="8"/>
        <v/>
      </c>
      <c r="L537" s="399"/>
      <c r="M537" s="887" t="s">
        <v>805</v>
      </c>
      <c r="N537" t="s">
        <v>398</v>
      </c>
    </row>
    <row r="538" spans="1:14" customFormat="1" ht="15.75" customHeight="1" thickBot="1">
      <c r="A538" s="931" t="s">
        <v>1087</v>
      </c>
      <c r="B538" s="924"/>
      <c r="C538" s="923" t="s">
        <v>58</v>
      </c>
      <c r="D538" s="923" t="s">
        <v>51</v>
      </c>
      <c r="E538" s="923" t="s">
        <v>55</v>
      </c>
      <c r="F538" s="924"/>
      <c r="G538" s="923" t="s">
        <v>1084</v>
      </c>
      <c r="H538" s="921" t="s">
        <v>1084</v>
      </c>
      <c r="I538" s="921"/>
      <c r="J538" s="887" t="s">
        <v>1106</v>
      </c>
      <c r="K538" s="399" t="str">
        <f t="shared" si="8"/>
        <v/>
      </c>
      <c r="L538" s="399"/>
      <c r="M538" s="887" t="s">
        <v>805</v>
      </c>
      <c r="N538" t="s">
        <v>398</v>
      </c>
    </row>
    <row r="539" spans="1:14" customFormat="1" ht="25.15" customHeight="1" thickBot="1">
      <c r="A539" s="924"/>
      <c r="B539" s="924"/>
      <c r="C539" s="921"/>
      <c r="D539" s="921"/>
      <c r="E539" s="921"/>
      <c r="F539" s="921"/>
      <c r="G539" s="930" t="s">
        <v>1088</v>
      </c>
      <c r="H539" s="924"/>
      <c r="I539" s="889"/>
      <c r="J539" s="887" t="s">
        <v>1106</v>
      </c>
      <c r="K539" s="399" t="str">
        <f t="shared" si="8"/>
        <v/>
      </c>
      <c r="L539" s="399"/>
      <c r="M539" s="887" t="s">
        <v>805</v>
      </c>
      <c r="N539" t="s">
        <v>398</v>
      </c>
    </row>
    <row r="540" spans="1:14" customFormat="1" ht="15.75" customHeight="1" thickBot="1">
      <c r="A540" s="921" t="s">
        <v>60</v>
      </c>
      <c r="B540" s="921"/>
      <c r="C540" s="921" t="s">
        <v>51</v>
      </c>
      <c r="D540" s="921" t="s">
        <v>55</v>
      </c>
      <c r="E540" s="921" t="s">
        <v>61</v>
      </c>
      <c r="F540" s="921"/>
      <c r="G540" s="921"/>
      <c r="H540" s="913"/>
      <c r="I540" s="921" t="s">
        <v>1084</v>
      </c>
      <c r="J540" s="887" t="s">
        <v>1106</v>
      </c>
      <c r="K540" s="399" t="str">
        <f t="shared" si="8"/>
        <v/>
      </c>
      <c r="L540" s="399"/>
      <c r="M540" s="887" t="s">
        <v>805</v>
      </c>
      <c r="N540" t="s">
        <v>398</v>
      </c>
    </row>
    <row r="541" spans="1:14" customFormat="1" ht="15.75" customHeight="1" thickBot="1">
      <c r="A541" s="921"/>
      <c r="B541" s="921"/>
      <c r="C541" s="921"/>
      <c r="D541" s="921"/>
      <c r="E541" s="923" t="s">
        <v>62</v>
      </c>
      <c r="F541" s="923" t="s">
        <v>63</v>
      </c>
      <c r="G541" s="923" t="s">
        <v>64</v>
      </c>
      <c r="H541" s="924"/>
      <c r="I541" s="921"/>
      <c r="J541" s="887" t="s">
        <v>1106</v>
      </c>
      <c r="K541" s="399" t="str">
        <f t="shared" si="8"/>
        <v/>
      </c>
      <c r="L541" s="399"/>
      <c r="M541" s="887" t="s">
        <v>805</v>
      </c>
      <c r="N541" t="s">
        <v>398</v>
      </c>
    </row>
    <row r="542" spans="1:14" customFormat="1" ht="25.15" customHeight="1">
      <c r="A542" s="893"/>
      <c r="B542" s="893"/>
      <c r="C542" s="932"/>
      <c r="D542" s="932"/>
      <c r="E542" s="932"/>
      <c r="F542" s="932"/>
      <c r="G542" s="933" t="s">
        <v>1089</v>
      </c>
      <c r="H542" s="893"/>
      <c r="I542" s="893"/>
      <c r="J542" t="s">
        <v>1106</v>
      </c>
      <c r="K542" s="399" t="str">
        <f t="shared" si="8"/>
        <v/>
      </c>
      <c r="L542" s="399"/>
      <c r="M542" s="887" t="s">
        <v>805</v>
      </c>
      <c r="N542" t="s">
        <v>398</v>
      </c>
    </row>
    <row r="543" spans="1:14" customFormat="1" ht="15.75" customHeight="1" thickBot="1">
      <c r="A543" s="935"/>
      <c r="B543" s="935"/>
      <c r="C543" s="935"/>
      <c r="D543" s="935"/>
      <c r="E543" s="936" t="s">
        <v>1090</v>
      </c>
      <c r="F543" s="936"/>
      <c r="G543" s="936"/>
      <c r="H543" s="935"/>
      <c r="I543" s="937"/>
      <c r="J543" s="887" t="s">
        <v>1106</v>
      </c>
      <c r="K543" s="399" t="str">
        <f t="shared" si="8"/>
        <v/>
      </c>
      <c r="L543" s="399"/>
      <c r="M543" s="887" t="s">
        <v>805</v>
      </c>
      <c r="N543" t="s">
        <v>398</v>
      </c>
    </row>
    <row r="544" spans="1:14" customFormat="1" ht="15.75" thickTop="1">
      <c r="A544" s="893"/>
      <c r="B544" s="893"/>
      <c r="C544" s="893"/>
      <c r="D544" s="893"/>
      <c r="E544" s="893"/>
      <c r="F544" s="893"/>
      <c r="G544" s="893"/>
      <c r="H544" s="893"/>
      <c r="I544" s="893"/>
      <c r="J544" t="s">
        <v>1106</v>
      </c>
      <c r="K544" s="399" t="str">
        <f t="shared" si="8"/>
        <v/>
      </c>
      <c r="L544" s="399"/>
      <c r="M544" s="887" t="s">
        <v>805</v>
      </c>
      <c r="N544" t="s">
        <v>398</v>
      </c>
    </row>
    <row r="545" spans="1:14" customFormat="1" ht="23.25" customHeight="1" thickBot="1">
      <c r="A545" s="909" t="s">
        <v>307</v>
      </c>
      <c r="B545" s="910"/>
      <c r="C545" s="910"/>
      <c r="D545" s="910"/>
      <c r="E545" s="910"/>
      <c r="F545" s="910"/>
      <c r="G545" s="910"/>
      <c r="H545" s="910"/>
      <c r="I545" s="911" t="s">
        <v>308</v>
      </c>
      <c r="J545" t="s">
        <v>1106</v>
      </c>
      <c r="K545" s="399" t="str">
        <f t="shared" si="8"/>
        <v/>
      </c>
      <c r="L545" s="399"/>
      <c r="M545" s="887" t="s">
        <v>806</v>
      </c>
      <c r="N545" t="s">
        <v>399</v>
      </c>
    </row>
    <row r="546" spans="1:14" customFormat="1" ht="18.75" customHeight="1" thickTop="1">
      <c r="A546" s="912" t="s">
        <v>48</v>
      </c>
      <c r="B546" s="913"/>
      <c r="C546" s="913"/>
      <c r="D546" s="912" t="s">
        <v>341</v>
      </c>
      <c r="E546" s="913"/>
      <c r="F546" s="913"/>
      <c r="G546" s="913"/>
      <c r="H546" s="913"/>
      <c r="I546" s="913"/>
      <c r="J546" s="887" t="s">
        <v>1106</v>
      </c>
      <c r="K546" s="399" t="str">
        <f t="shared" si="8"/>
        <v/>
      </c>
      <c r="L546" s="399"/>
      <c r="M546" s="887" t="s">
        <v>806</v>
      </c>
      <c r="N546" t="s">
        <v>399</v>
      </c>
    </row>
    <row r="547" spans="1:14" customFormat="1" ht="15.75" customHeight="1">
      <c r="A547" s="914" t="s">
        <v>49</v>
      </c>
      <c r="B547" s="913"/>
      <c r="C547" s="913"/>
      <c r="D547" s="914" t="s">
        <v>1066</v>
      </c>
      <c r="E547" s="913"/>
      <c r="F547" s="913"/>
      <c r="G547" s="915" t="s">
        <v>1067</v>
      </c>
      <c r="H547" s="916">
        <v>784.35</v>
      </c>
      <c r="I547" s="914" t="s">
        <v>65</v>
      </c>
      <c r="J547" s="887" t="s">
        <v>1106</v>
      </c>
      <c r="K547" s="399" t="str">
        <f t="shared" si="8"/>
        <v/>
      </c>
      <c r="L547" s="399"/>
      <c r="M547" s="887" t="s">
        <v>806</v>
      </c>
      <c r="N547" t="s">
        <v>399</v>
      </c>
    </row>
    <row r="548" spans="1:14" ht="30" customHeight="1" thickBot="1">
      <c r="A548" s="917" t="s">
        <v>806</v>
      </c>
      <c r="B548" s="919" t="s">
        <v>399</v>
      </c>
      <c r="C548" s="919"/>
      <c r="D548" s="919"/>
      <c r="E548" s="919"/>
      <c r="F548" s="919"/>
      <c r="G548" s="919"/>
      <c r="H548" s="920" t="s">
        <v>1068</v>
      </c>
      <c r="I548" s="920"/>
      <c r="J548" s="887" t="s">
        <v>1106</v>
      </c>
      <c r="K548" s="399" t="str">
        <f t="shared" si="8"/>
        <v/>
      </c>
      <c r="L548" s="399"/>
      <c r="M548" s="887" t="s">
        <v>806</v>
      </c>
      <c r="N548" t="s">
        <v>399</v>
      </c>
    </row>
    <row r="549" spans="1:14" customFormat="1" ht="15.75" customHeight="1" thickBot="1">
      <c r="A549" s="921" t="s">
        <v>1069</v>
      </c>
      <c r="B549" s="921"/>
      <c r="C549" s="921" t="s">
        <v>51</v>
      </c>
      <c r="D549" s="921" t="s">
        <v>1070</v>
      </c>
      <c r="E549" s="921"/>
      <c r="F549" s="921" t="s">
        <v>1071</v>
      </c>
      <c r="G549" s="921"/>
      <c r="H549" s="913"/>
      <c r="I549" s="922" t="s">
        <v>52</v>
      </c>
      <c r="J549" s="887" t="s">
        <v>1106</v>
      </c>
      <c r="K549" s="399" t="str">
        <f t="shared" si="8"/>
        <v/>
      </c>
      <c r="L549" s="399"/>
      <c r="M549" s="887" t="s">
        <v>806</v>
      </c>
      <c r="N549" t="s">
        <v>399</v>
      </c>
    </row>
    <row r="550" spans="1:14" customFormat="1" ht="15.75" customHeight="1" thickBot="1">
      <c r="A550" s="921"/>
      <c r="B550" s="921"/>
      <c r="C550" s="921"/>
      <c r="D550" s="923" t="s">
        <v>1072</v>
      </c>
      <c r="E550" s="923" t="s">
        <v>1073</v>
      </c>
      <c r="F550" s="923" t="s">
        <v>695</v>
      </c>
      <c r="G550" s="923" t="s">
        <v>696</v>
      </c>
      <c r="H550" s="924"/>
      <c r="I550" s="923" t="s">
        <v>1074</v>
      </c>
      <c r="J550" s="887" t="s">
        <v>1106</v>
      </c>
      <c r="K550" s="399" t="str">
        <f t="shared" si="8"/>
        <v/>
      </c>
      <c r="L550" s="399"/>
      <c r="M550" s="887" t="s">
        <v>806</v>
      </c>
      <c r="N550" t="s">
        <v>399</v>
      </c>
    </row>
    <row r="551" spans="1:14" customFormat="1">
      <c r="A551" s="925" t="s">
        <v>606</v>
      </c>
      <c r="B551" s="926" t="s">
        <v>607</v>
      </c>
      <c r="C551" s="927">
        <v>1</v>
      </c>
      <c r="D551" s="928">
        <v>1</v>
      </c>
      <c r="E551" s="928">
        <v>0</v>
      </c>
      <c r="F551" s="929"/>
      <c r="G551" s="929"/>
      <c r="H551" s="913"/>
      <c r="I551" s="929"/>
      <c r="J551" s="887" t="s">
        <v>1106</v>
      </c>
      <c r="K551" s="399" t="str">
        <f t="shared" si="8"/>
        <v>E9146</v>
      </c>
      <c r="L551" s="399"/>
      <c r="M551" s="887" t="s">
        <v>806</v>
      </c>
      <c r="N551" t="s">
        <v>399</v>
      </c>
    </row>
    <row r="552" spans="1:14" customFormat="1" ht="15.75" customHeight="1" thickBot="1">
      <c r="A552" s="924"/>
      <c r="B552" s="924"/>
      <c r="C552" s="924"/>
      <c r="D552" s="924"/>
      <c r="E552" s="924"/>
      <c r="F552" s="924"/>
      <c r="G552" s="930" t="s">
        <v>1075</v>
      </c>
      <c r="H552" s="924"/>
      <c r="I552" s="891"/>
      <c r="J552" s="887" t="s">
        <v>1106</v>
      </c>
      <c r="K552" s="399" t="str">
        <f t="shared" si="8"/>
        <v/>
      </c>
      <c r="L552" s="399"/>
      <c r="M552" s="887" t="s">
        <v>806</v>
      </c>
      <c r="N552" t="s">
        <v>399</v>
      </c>
    </row>
    <row r="553" spans="1:14" customFormat="1" ht="15.75" customHeight="1" thickBot="1">
      <c r="A553" s="931" t="s">
        <v>1076</v>
      </c>
      <c r="B553" s="924"/>
      <c r="C553" s="923" t="s">
        <v>51</v>
      </c>
      <c r="D553" s="923" t="s">
        <v>55</v>
      </c>
      <c r="E553" s="924"/>
      <c r="F553" s="923" t="s">
        <v>1071</v>
      </c>
      <c r="G553" s="921" t="s">
        <v>1077</v>
      </c>
      <c r="H553" s="921"/>
      <c r="I553" s="921"/>
      <c r="J553" s="887" t="s">
        <v>1106</v>
      </c>
      <c r="K553" s="399" t="str">
        <f t="shared" si="8"/>
        <v/>
      </c>
      <c r="L553" s="399"/>
      <c r="M553" s="887" t="s">
        <v>806</v>
      </c>
      <c r="N553" t="s">
        <v>399</v>
      </c>
    </row>
    <row r="554" spans="1:14" customFormat="1" ht="25.15" customHeight="1">
      <c r="A554" s="893"/>
      <c r="B554" s="893"/>
      <c r="C554" s="932"/>
      <c r="D554" s="932"/>
      <c r="E554" s="932"/>
      <c r="F554" s="932"/>
      <c r="G554" s="933" t="s">
        <v>1078</v>
      </c>
      <c r="H554" s="893"/>
      <c r="I554" s="888"/>
      <c r="J554" t="s">
        <v>1106</v>
      </c>
      <c r="K554" s="399" t="str">
        <f t="shared" si="8"/>
        <v/>
      </c>
      <c r="L554" s="399"/>
      <c r="M554" s="887" t="s">
        <v>806</v>
      </c>
      <c r="N554" t="s">
        <v>399</v>
      </c>
    </row>
    <row r="555" spans="1:14" customFormat="1" ht="15.75" customHeight="1" thickBot="1">
      <c r="A555" s="924"/>
      <c r="B555" s="924"/>
      <c r="C555" s="921"/>
      <c r="D555" s="921"/>
      <c r="E555" s="921"/>
      <c r="F555" s="921"/>
      <c r="G555" s="930" t="s">
        <v>1079</v>
      </c>
      <c r="H555" s="924"/>
      <c r="I555" s="889"/>
      <c r="J555" s="887" t="s">
        <v>1106</v>
      </c>
      <c r="K555" s="399" t="str">
        <f t="shared" si="8"/>
        <v/>
      </c>
      <c r="L555" s="399"/>
      <c r="M555" s="887" t="s">
        <v>806</v>
      </c>
      <c r="N555" t="s">
        <v>399</v>
      </c>
    </row>
    <row r="556" spans="1:14" customFormat="1" ht="15.75" customHeight="1">
      <c r="A556" s="893"/>
      <c r="B556" s="893"/>
      <c r="C556" s="932"/>
      <c r="D556" s="932"/>
      <c r="E556" s="932"/>
      <c r="F556" s="932"/>
      <c r="G556" s="933" t="s">
        <v>1080</v>
      </c>
      <c r="H556" s="893"/>
      <c r="I556" s="890"/>
      <c r="J556" t="s">
        <v>1106</v>
      </c>
      <c r="K556" s="399" t="str">
        <f t="shared" si="8"/>
        <v/>
      </c>
      <c r="L556" s="399"/>
      <c r="M556" s="887" t="s">
        <v>806</v>
      </c>
      <c r="N556" t="s">
        <v>399</v>
      </c>
    </row>
    <row r="557" spans="1:14" customFormat="1" ht="15.75" customHeight="1">
      <c r="A557" s="893"/>
      <c r="B557" s="893"/>
      <c r="C557" s="893"/>
      <c r="D557" s="893"/>
      <c r="E557" s="893"/>
      <c r="F557" s="893"/>
      <c r="G557" s="933" t="s">
        <v>1081</v>
      </c>
      <c r="H557" s="893"/>
      <c r="I557" s="934"/>
      <c r="J557" t="s">
        <v>1106</v>
      </c>
      <c r="K557" s="399" t="str">
        <f t="shared" si="8"/>
        <v/>
      </c>
      <c r="L557" s="399"/>
      <c r="M557" s="887" t="s">
        <v>806</v>
      </c>
      <c r="N557" t="s">
        <v>399</v>
      </c>
    </row>
    <row r="558" spans="1:14" customFormat="1" ht="15.75" customHeight="1" thickBot="1">
      <c r="A558" s="924"/>
      <c r="B558" s="924"/>
      <c r="C558" s="924"/>
      <c r="D558" s="924"/>
      <c r="E558" s="924"/>
      <c r="F558" s="924"/>
      <c r="G558" s="930" t="s">
        <v>1082</v>
      </c>
      <c r="H558" s="924"/>
      <c r="I558" s="889"/>
      <c r="J558" s="887" t="s">
        <v>1106</v>
      </c>
      <c r="K558" s="399" t="str">
        <f t="shared" si="8"/>
        <v/>
      </c>
      <c r="L558" s="399"/>
      <c r="M558" s="887" t="s">
        <v>806</v>
      </c>
      <c r="N558" t="s">
        <v>399</v>
      </c>
    </row>
    <row r="559" spans="1:14" customFormat="1" ht="15.75" customHeight="1" thickBot="1">
      <c r="A559" s="931" t="s">
        <v>813</v>
      </c>
      <c r="B559" s="924"/>
      <c r="C559" s="923" t="s">
        <v>51</v>
      </c>
      <c r="D559" s="923" t="s">
        <v>55</v>
      </c>
      <c r="E559" s="924"/>
      <c r="F559" s="923" t="s">
        <v>1083</v>
      </c>
      <c r="G559" s="921" t="s">
        <v>1084</v>
      </c>
      <c r="H559" s="921"/>
      <c r="I559" s="921"/>
      <c r="J559" s="887" t="s">
        <v>1106</v>
      </c>
      <c r="K559" s="399" t="str">
        <f t="shared" si="8"/>
        <v/>
      </c>
      <c r="L559" s="399"/>
      <c r="M559" s="887" t="s">
        <v>806</v>
      </c>
      <c r="N559" t="s">
        <v>399</v>
      </c>
    </row>
    <row r="560" spans="1:14" customFormat="1" ht="25.15" customHeight="1" thickBot="1">
      <c r="A560" s="924"/>
      <c r="B560" s="924"/>
      <c r="C560" s="921"/>
      <c r="D560" s="921"/>
      <c r="E560" s="921"/>
      <c r="F560" s="921"/>
      <c r="G560" s="930" t="s">
        <v>1085</v>
      </c>
      <c r="H560" s="924"/>
      <c r="I560" s="891"/>
      <c r="J560" s="887" t="s">
        <v>1106</v>
      </c>
      <c r="K560" s="399" t="str">
        <f t="shared" si="8"/>
        <v/>
      </c>
      <c r="L560" s="399"/>
      <c r="M560" s="887" t="s">
        <v>806</v>
      </c>
      <c r="N560" t="s">
        <v>399</v>
      </c>
    </row>
    <row r="561" spans="1:14" customFormat="1" ht="15.75" customHeight="1" thickBot="1">
      <c r="A561" s="931" t="s">
        <v>56</v>
      </c>
      <c r="B561" s="924"/>
      <c r="C561" s="923" t="s">
        <v>51</v>
      </c>
      <c r="D561" s="923" t="s">
        <v>55</v>
      </c>
      <c r="E561" s="924"/>
      <c r="F561" s="923" t="s">
        <v>1084</v>
      </c>
      <c r="G561" s="921" t="s">
        <v>1084</v>
      </c>
      <c r="H561" s="921"/>
      <c r="I561" s="921"/>
      <c r="J561" s="887" t="s">
        <v>1106</v>
      </c>
      <c r="K561" s="399" t="str">
        <f t="shared" si="8"/>
        <v/>
      </c>
      <c r="L561" s="399"/>
      <c r="M561" s="887" t="s">
        <v>806</v>
      </c>
      <c r="N561" t="s">
        <v>399</v>
      </c>
    </row>
    <row r="562" spans="1:14" customFormat="1" ht="25.15" customHeight="1" thickBot="1">
      <c r="A562" s="924"/>
      <c r="B562" s="924"/>
      <c r="C562" s="921"/>
      <c r="D562" s="921"/>
      <c r="E562" s="921"/>
      <c r="F562" s="921"/>
      <c r="G562" s="930" t="s">
        <v>1086</v>
      </c>
      <c r="H562" s="924"/>
      <c r="I562" s="891"/>
      <c r="J562" s="887" t="s">
        <v>1106</v>
      </c>
      <c r="K562" s="399" t="str">
        <f t="shared" si="8"/>
        <v/>
      </c>
      <c r="L562" s="399"/>
      <c r="M562" s="887" t="s">
        <v>806</v>
      </c>
      <c r="N562" t="s">
        <v>399</v>
      </c>
    </row>
    <row r="563" spans="1:14" customFormat="1" ht="15.75" customHeight="1" thickBot="1">
      <c r="A563" s="924"/>
      <c r="B563" s="924"/>
      <c r="C563" s="924"/>
      <c r="D563" s="924"/>
      <c r="E563" s="924"/>
      <c r="F563" s="924"/>
      <c r="G563" s="930" t="s">
        <v>533</v>
      </c>
      <c r="H563" s="924"/>
      <c r="I563" s="889"/>
      <c r="J563" s="887" t="s">
        <v>1106</v>
      </c>
      <c r="K563" s="399" t="str">
        <f t="shared" si="8"/>
        <v/>
      </c>
      <c r="L563" s="399"/>
      <c r="M563" s="887" t="s">
        <v>806</v>
      </c>
      <c r="N563" t="s">
        <v>399</v>
      </c>
    </row>
    <row r="564" spans="1:14" customFormat="1" ht="15.75" customHeight="1" thickBot="1">
      <c r="A564" s="931" t="s">
        <v>1087</v>
      </c>
      <c r="B564" s="924"/>
      <c r="C564" s="923" t="s">
        <v>58</v>
      </c>
      <c r="D564" s="923" t="s">
        <v>51</v>
      </c>
      <c r="E564" s="923" t="s">
        <v>55</v>
      </c>
      <c r="F564" s="924"/>
      <c r="G564" s="923" t="s">
        <v>1084</v>
      </c>
      <c r="H564" s="921" t="s">
        <v>1084</v>
      </c>
      <c r="I564" s="921"/>
      <c r="J564" s="887" t="s">
        <v>1106</v>
      </c>
      <c r="K564" s="399" t="str">
        <f t="shared" si="8"/>
        <v/>
      </c>
      <c r="L564" s="399"/>
      <c r="M564" s="887" t="s">
        <v>806</v>
      </c>
      <c r="N564" t="s">
        <v>399</v>
      </c>
    </row>
    <row r="565" spans="1:14" customFormat="1" ht="25.15" customHeight="1" thickBot="1">
      <c r="A565" s="924"/>
      <c r="B565" s="924"/>
      <c r="C565" s="921"/>
      <c r="D565" s="921"/>
      <c r="E565" s="921"/>
      <c r="F565" s="921"/>
      <c r="G565" s="930" t="s">
        <v>1088</v>
      </c>
      <c r="H565" s="924"/>
      <c r="I565" s="889"/>
      <c r="J565" s="887" t="s">
        <v>1106</v>
      </c>
      <c r="K565" s="399" t="str">
        <f t="shared" si="8"/>
        <v/>
      </c>
      <c r="L565" s="399"/>
      <c r="M565" s="887" t="s">
        <v>806</v>
      </c>
      <c r="N565" t="s">
        <v>399</v>
      </c>
    </row>
    <row r="566" spans="1:14" customFormat="1" ht="15.75" customHeight="1" thickBot="1">
      <c r="A566" s="921" t="s">
        <v>60</v>
      </c>
      <c r="B566" s="921"/>
      <c r="C566" s="921" t="s">
        <v>51</v>
      </c>
      <c r="D566" s="921" t="s">
        <v>55</v>
      </c>
      <c r="E566" s="921" t="s">
        <v>61</v>
      </c>
      <c r="F566" s="921"/>
      <c r="G566" s="921"/>
      <c r="H566" s="913"/>
      <c r="I566" s="921" t="s">
        <v>1084</v>
      </c>
      <c r="J566" s="887" t="s">
        <v>1106</v>
      </c>
      <c r="K566" s="399" t="str">
        <f t="shared" si="8"/>
        <v/>
      </c>
      <c r="L566" s="399"/>
      <c r="M566" s="887" t="s">
        <v>806</v>
      </c>
      <c r="N566" t="s">
        <v>399</v>
      </c>
    </row>
    <row r="567" spans="1:14" customFormat="1" ht="15.75" customHeight="1" thickBot="1">
      <c r="A567" s="921"/>
      <c r="B567" s="921"/>
      <c r="C567" s="921"/>
      <c r="D567" s="921"/>
      <c r="E567" s="923" t="s">
        <v>62</v>
      </c>
      <c r="F567" s="923" t="s">
        <v>63</v>
      </c>
      <c r="G567" s="923" t="s">
        <v>64</v>
      </c>
      <c r="H567" s="924"/>
      <c r="I567" s="921"/>
      <c r="J567" s="887" t="s">
        <v>1106</v>
      </c>
      <c r="K567" s="399" t="str">
        <f t="shared" si="8"/>
        <v/>
      </c>
      <c r="L567" s="399"/>
      <c r="M567" s="887" t="s">
        <v>806</v>
      </c>
      <c r="N567" t="s">
        <v>399</v>
      </c>
    </row>
    <row r="568" spans="1:14" customFormat="1" ht="25.15" customHeight="1">
      <c r="A568" s="893"/>
      <c r="B568" s="893"/>
      <c r="C568" s="932"/>
      <c r="D568" s="932"/>
      <c r="E568" s="932"/>
      <c r="F568" s="932"/>
      <c r="G568" s="933" t="s">
        <v>1089</v>
      </c>
      <c r="H568" s="893"/>
      <c r="I568" s="893"/>
      <c r="J568" t="s">
        <v>1106</v>
      </c>
      <c r="K568" s="399" t="str">
        <f t="shared" si="8"/>
        <v/>
      </c>
      <c r="L568" s="399"/>
      <c r="M568" s="887" t="s">
        <v>806</v>
      </c>
      <c r="N568" t="s">
        <v>399</v>
      </c>
    </row>
    <row r="569" spans="1:14" customFormat="1" ht="15.75" customHeight="1" thickBot="1">
      <c r="A569" s="935"/>
      <c r="B569" s="935"/>
      <c r="C569" s="935"/>
      <c r="D569" s="935"/>
      <c r="E569" s="936" t="s">
        <v>1090</v>
      </c>
      <c r="F569" s="936"/>
      <c r="G569" s="936"/>
      <c r="H569" s="935"/>
      <c r="I569" s="937"/>
      <c r="J569" s="887" t="s">
        <v>1106</v>
      </c>
      <c r="K569" s="399" t="str">
        <f t="shared" si="8"/>
        <v/>
      </c>
      <c r="L569" s="399"/>
      <c r="M569" s="887" t="s">
        <v>806</v>
      </c>
      <c r="N569" t="s">
        <v>399</v>
      </c>
    </row>
    <row r="570" spans="1:14" customFormat="1" ht="23.25" customHeight="1" thickTop="1" thickBot="1">
      <c r="A570" s="909" t="s">
        <v>307</v>
      </c>
      <c r="B570" s="910"/>
      <c r="C570" s="910"/>
      <c r="D570" s="910"/>
      <c r="E570" s="910"/>
      <c r="F570" s="910"/>
      <c r="G570" s="910"/>
      <c r="H570" s="910"/>
      <c r="I570" s="911" t="s">
        <v>308</v>
      </c>
      <c r="J570" t="s">
        <v>1106</v>
      </c>
      <c r="K570" s="399" t="str">
        <f t="shared" si="8"/>
        <v/>
      </c>
      <c r="L570" s="399"/>
      <c r="M570" s="887" t="s">
        <v>799</v>
      </c>
      <c r="N570" t="s">
        <v>317</v>
      </c>
    </row>
    <row r="571" spans="1:14" customFormat="1" ht="18.75" customHeight="1" thickTop="1">
      <c r="A571" s="912" t="s">
        <v>48</v>
      </c>
      <c r="B571" s="913"/>
      <c r="C571" s="913"/>
      <c r="D571" s="912" t="s">
        <v>341</v>
      </c>
      <c r="E571" s="913"/>
      <c r="F571" s="913"/>
      <c r="G571" s="938" t="s">
        <v>1091</v>
      </c>
      <c r="H571" s="939">
        <v>2.725E-2</v>
      </c>
      <c r="I571" s="913"/>
      <c r="J571" s="887" t="s">
        <v>1106</v>
      </c>
      <c r="K571" s="399" t="str">
        <f t="shared" si="8"/>
        <v/>
      </c>
      <c r="L571" s="399"/>
      <c r="M571" s="887" t="s">
        <v>799</v>
      </c>
      <c r="N571" t="s">
        <v>317</v>
      </c>
    </row>
    <row r="572" spans="1:14" customFormat="1" ht="15.75" customHeight="1">
      <c r="A572" s="914" t="s">
        <v>49</v>
      </c>
      <c r="B572" s="913"/>
      <c r="C572" s="913"/>
      <c r="D572" s="914" t="s">
        <v>1066</v>
      </c>
      <c r="E572" s="913"/>
      <c r="F572" s="913"/>
      <c r="G572" s="915" t="s">
        <v>1067</v>
      </c>
      <c r="H572" s="916">
        <v>311.25</v>
      </c>
      <c r="I572" s="914" t="s">
        <v>65</v>
      </c>
      <c r="J572" s="887" t="s">
        <v>1106</v>
      </c>
      <c r="K572" s="399" t="str">
        <f t="shared" si="8"/>
        <v/>
      </c>
      <c r="L572" s="399"/>
      <c r="M572" s="887" t="s">
        <v>799</v>
      </c>
      <c r="N572" t="s">
        <v>317</v>
      </c>
    </row>
    <row r="573" spans="1:14" ht="30" customHeight="1" thickBot="1">
      <c r="A573" s="917" t="s">
        <v>799</v>
      </c>
      <c r="B573" s="919" t="s">
        <v>317</v>
      </c>
      <c r="C573" s="919"/>
      <c r="D573" s="919"/>
      <c r="E573" s="919"/>
      <c r="F573" s="919"/>
      <c r="G573" s="919"/>
      <c r="H573" s="920" t="s">
        <v>1068</v>
      </c>
      <c r="I573" s="920"/>
      <c r="J573" s="887" t="s">
        <v>1106</v>
      </c>
      <c r="K573" s="399" t="str">
        <f t="shared" si="8"/>
        <v/>
      </c>
      <c r="L573" s="399"/>
      <c r="M573" s="887" t="s">
        <v>799</v>
      </c>
      <c r="N573" t="s">
        <v>317</v>
      </c>
    </row>
    <row r="574" spans="1:14" customFormat="1" ht="15.75" customHeight="1" thickBot="1">
      <c r="A574" s="921" t="s">
        <v>1069</v>
      </c>
      <c r="B574" s="921"/>
      <c r="C574" s="921" t="s">
        <v>51</v>
      </c>
      <c r="D574" s="921" t="s">
        <v>1070</v>
      </c>
      <c r="E574" s="921"/>
      <c r="F574" s="921" t="s">
        <v>1071</v>
      </c>
      <c r="G574" s="921"/>
      <c r="H574" s="913"/>
      <c r="I574" s="922" t="s">
        <v>52</v>
      </c>
      <c r="J574" s="887" t="s">
        <v>1106</v>
      </c>
      <c r="K574" s="399" t="str">
        <f t="shared" si="8"/>
        <v/>
      </c>
      <c r="L574" s="399"/>
      <c r="M574" s="887" t="s">
        <v>799</v>
      </c>
      <c r="N574" t="s">
        <v>317</v>
      </c>
    </row>
    <row r="575" spans="1:14" customFormat="1" ht="15.75" customHeight="1" thickBot="1">
      <c r="A575" s="921"/>
      <c r="B575" s="921"/>
      <c r="C575" s="921"/>
      <c r="D575" s="923" t="s">
        <v>1072</v>
      </c>
      <c r="E575" s="923" t="s">
        <v>1073</v>
      </c>
      <c r="F575" s="923" t="s">
        <v>695</v>
      </c>
      <c r="G575" s="923" t="s">
        <v>696</v>
      </c>
      <c r="H575" s="924"/>
      <c r="I575" s="923" t="s">
        <v>1074</v>
      </c>
      <c r="J575" s="887" t="s">
        <v>1106</v>
      </c>
      <c r="K575" s="399" t="str">
        <f t="shared" ref="K575:K638" si="9">IF(LEFT(A575,2)="E9",A575,"")</f>
        <v/>
      </c>
      <c r="L575" s="399"/>
      <c r="M575" s="887" t="s">
        <v>799</v>
      </c>
      <c r="N575" t="s">
        <v>317</v>
      </c>
    </row>
    <row r="576" spans="1:14" customFormat="1">
      <c r="A576" s="925" t="s">
        <v>66</v>
      </c>
      <c r="B576" s="926" t="s">
        <v>771</v>
      </c>
      <c r="C576" s="927">
        <v>1</v>
      </c>
      <c r="D576" s="928">
        <v>1</v>
      </c>
      <c r="E576" s="928">
        <v>0</v>
      </c>
      <c r="F576" s="929"/>
      <c r="G576" s="929"/>
      <c r="H576" s="913"/>
      <c r="I576" s="929"/>
      <c r="J576" s="887" t="s">
        <v>1106</v>
      </c>
      <c r="K576" s="399" t="str">
        <f t="shared" si="9"/>
        <v>E9579</v>
      </c>
      <c r="L576" s="399"/>
      <c r="M576" s="887" t="s">
        <v>799</v>
      </c>
      <c r="N576" t="s">
        <v>317</v>
      </c>
    </row>
    <row r="577" spans="1:14" customFormat="1" ht="15.75" customHeight="1" thickBot="1">
      <c r="A577" s="924"/>
      <c r="B577" s="924"/>
      <c r="C577" s="924"/>
      <c r="D577" s="924"/>
      <c r="E577" s="924"/>
      <c r="F577" s="924"/>
      <c r="G577" s="930" t="s">
        <v>1075</v>
      </c>
      <c r="H577" s="924"/>
      <c r="I577" s="891"/>
      <c r="J577" s="887" t="s">
        <v>1106</v>
      </c>
      <c r="K577" s="399" t="str">
        <f t="shared" si="9"/>
        <v/>
      </c>
      <c r="L577" s="399"/>
      <c r="M577" s="887" t="s">
        <v>799</v>
      </c>
      <c r="N577" t="s">
        <v>317</v>
      </c>
    </row>
    <row r="578" spans="1:14" customFormat="1" ht="15.75" customHeight="1" thickBot="1">
      <c r="A578" s="931" t="s">
        <v>1076</v>
      </c>
      <c r="B578" s="924"/>
      <c r="C578" s="923" t="s">
        <v>51</v>
      </c>
      <c r="D578" s="923" t="s">
        <v>55</v>
      </c>
      <c r="E578" s="924"/>
      <c r="F578" s="923" t="s">
        <v>1071</v>
      </c>
      <c r="G578" s="921" t="s">
        <v>1077</v>
      </c>
      <c r="H578" s="921"/>
      <c r="I578" s="921"/>
      <c r="J578" s="887" t="s">
        <v>1106</v>
      </c>
      <c r="K578" s="399" t="str">
        <f t="shared" si="9"/>
        <v/>
      </c>
      <c r="L578" s="399"/>
      <c r="M578" s="887" t="s">
        <v>799</v>
      </c>
      <c r="N578" t="s">
        <v>317</v>
      </c>
    </row>
    <row r="579" spans="1:14" customFormat="1" ht="25.15" customHeight="1">
      <c r="A579" s="893"/>
      <c r="B579" s="893"/>
      <c r="C579" s="932"/>
      <c r="D579" s="932"/>
      <c r="E579" s="932"/>
      <c r="F579" s="932"/>
      <c r="G579" s="933" t="s">
        <v>1078</v>
      </c>
      <c r="H579" s="893"/>
      <c r="I579" s="888"/>
      <c r="J579" t="s">
        <v>1106</v>
      </c>
      <c r="K579" s="399" t="str">
        <f t="shared" si="9"/>
        <v/>
      </c>
      <c r="L579" s="399"/>
      <c r="M579" s="887" t="s">
        <v>799</v>
      </c>
      <c r="N579" t="s">
        <v>317</v>
      </c>
    </row>
    <row r="580" spans="1:14" customFormat="1" ht="15.75" customHeight="1" thickBot="1">
      <c r="A580" s="924"/>
      <c r="B580" s="924"/>
      <c r="C580" s="921"/>
      <c r="D580" s="921"/>
      <c r="E580" s="921"/>
      <c r="F580" s="921"/>
      <c r="G580" s="930" t="s">
        <v>1079</v>
      </c>
      <c r="H580" s="924"/>
      <c r="I580" s="889"/>
      <c r="J580" s="887" t="s">
        <v>1106</v>
      </c>
      <c r="K580" s="399" t="str">
        <f t="shared" si="9"/>
        <v/>
      </c>
      <c r="L580" s="399"/>
      <c r="M580" s="887" t="s">
        <v>799</v>
      </c>
      <c r="N580" t="s">
        <v>317</v>
      </c>
    </row>
    <row r="581" spans="1:14" customFormat="1" ht="15.75" customHeight="1">
      <c r="A581" s="893"/>
      <c r="B581" s="893"/>
      <c r="C581" s="932"/>
      <c r="D581" s="932"/>
      <c r="E581" s="932"/>
      <c r="F581" s="932"/>
      <c r="G581" s="933" t="s">
        <v>1080</v>
      </c>
      <c r="H581" s="893"/>
      <c r="I581" s="890"/>
      <c r="J581" t="s">
        <v>1106</v>
      </c>
      <c r="K581" s="399" t="str">
        <f t="shared" si="9"/>
        <v/>
      </c>
      <c r="L581" s="399"/>
      <c r="M581" s="887" t="s">
        <v>799</v>
      </c>
      <c r="N581" t="s">
        <v>317</v>
      </c>
    </row>
    <row r="582" spans="1:14" customFormat="1" ht="15.75" customHeight="1">
      <c r="A582" s="893"/>
      <c r="B582" s="893"/>
      <c r="C582" s="893"/>
      <c r="D582" s="893"/>
      <c r="E582" s="893"/>
      <c r="F582" s="893"/>
      <c r="G582" s="933" t="s">
        <v>1081</v>
      </c>
      <c r="H582" s="893"/>
      <c r="I582" s="934"/>
      <c r="J582" t="s">
        <v>1106</v>
      </c>
      <c r="K582" s="399" t="str">
        <f t="shared" si="9"/>
        <v/>
      </c>
      <c r="L582" s="399"/>
      <c r="M582" s="887" t="s">
        <v>799</v>
      </c>
      <c r="N582" t="s">
        <v>317</v>
      </c>
    </row>
    <row r="583" spans="1:14" customFormat="1" ht="15.75" customHeight="1" thickBot="1">
      <c r="A583" s="924"/>
      <c r="B583" s="924"/>
      <c r="C583" s="924"/>
      <c r="D583" s="924"/>
      <c r="E583" s="924"/>
      <c r="F583" s="924"/>
      <c r="G583" s="930" t="s">
        <v>1082</v>
      </c>
      <c r="H583" s="924"/>
      <c r="I583" s="889"/>
      <c r="J583" s="887" t="s">
        <v>1106</v>
      </c>
      <c r="K583" s="399" t="str">
        <f t="shared" si="9"/>
        <v/>
      </c>
      <c r="L583" s="399"/>
      <c r="M583" s="887" t="s">
        <v>799</v>
      </c>
      <c r="N583" t="s">
        <v>317</v>
      </c>
    </row>
    <row r="584" spans="1:14" customFormat="1" ht="15.75" customHeight="1" thickBot="1">
      <c r="A584" s="931" t="s">
        <v>813</v>
      </c>
      <c r="B584" s="924"/>
      <c r="C584" s="923" t="s">
        <v>51</v>
      </c>
      <c r="D584" s="923" t="s">
        <v>55</v>
      </c>
      <c r="E584" s="924"/>
      <c r="F584" s="923" t="s">
        <v>1083</v>
      </c>
      <c r="G584" s="921" t="s">
        <v>1084</v>
      </c>
      <c r="H584" s="921"/>
      <c r="I584" s="921"/>
      <c r="J584" s="887" t="s">
        <v>1106</v>
      </c>
      <c r="K584" s="399" t="str">
        <f t="shared" si="9"/>
        <v/>
      </c>
      <c r="L584" s="399"/>
      <c r="M584" s="887" t="s">
        <v>799</v>
      </c>
      <c r="N584" t="s">
        <v>317</v>
      </c>
    </row>
    <row r="585" spans="1:14" customFormat="1" ht="25.15" customHeight="1" thickBot="1">
      <c r="A585" s="924"/>
      <c r="B585" s="924"/>
      <c r="C585" s="921"/>
      <c r="D585" s="921"/>
      <c r="E585" s="921"/>
      <c r="F585" s="921"/>
      <c r="G585" s="930" t="s">
        <v>1085</v>
      </c>
      <c r="H585" s="924"/>
      <c r="I585" s="891"/>
      <c r="J585" s="887" t="s">
        <v>1106</v>
      </c>
      <c r="K585" s="399" t="str">
        <f t="shared" si="9"/>
        <v/>
      </c>
      <c r="L585" s="399"/>
      <c r="M585" s="887" t="s">
        <v>799</v>
      </c>
      <c r="N585" t="s">
        <v>317</v>
      </c>
    </row>
    <row r="586" spans="1:14" customFormat="1" ht="15.75" customHeight="1" thickBot="1">
      <c r="A586" s="931" t="s">
        <v>56</v>
      </c>
      <c r="B586" s="924"/>
      <c r="C586" s="923" t="s">
        <v>51</v>
      </c>
      <c r="D586" s="923" t="s">
        <v>55</v>
      </c>
      <c r="E586" s="924"/>
      <c r="F586" s="923" t="s">
        <v>1084</v>
      </c>
      <c r="G586" s="921" t="s">
        <v>1084</v>
      </c>
      <c r="H586" s="921"/>
      <c r="I586" s="921"/>
      <c r="J586" s="887" t="s">
        <v>1106</v>
      </c>
      <c r="K586" s="399" t="str">
        <f t="shared" si="9"/>
        <v/>
      </c>
      <c r="L586" s="399"/>
      <c r="M586" s="887" t="s">
        <v>799</v>
      </c>
      <c r="N586" t="s">
        <v>317</v>
      </c>
    </row>
    <row r="587" spans="1:14" customFormat="1" ht="25.15" customHeight="1" thickBot="1">
      <c r="A587" s="924"/>
      <c r="B587" s="924"/>
      <c r="C587" s="921"/>
      <c r="D587" s="921"/>
      <c r="E587" s="921"/>
      <c r="F587" s="921"/>
      <c r="G587" s="930" t="s">
        <v>1086</v>
      </c>
      <c r="H587" s="924"/>
      <c r="I587" s="891"/>
      <c r="J587" s="887" t="s">
        <v>1106</v>
      </c>
      <c r="K587" s="399" t="str">
        <f t="shared" si="9"/>
        <v/>
      </c>
      <c r="L587" s="399"/>
      <c r="M587" s="887" t="s">
        <v>799</v>
      </c>
      <c r="N587" t="s">
        <v>317</v>
      </c>
    </row>
    <row r="588" spans="1:14" customFormat="1" ht="15.75" customHeight="1" thickBot="1">
      <c r="A588" s="924"/>
      <c r="B588" s="924"/>
      <c r="C588" s="924"/>
      <c r="D588" s="924"/>
      <c r="E588" s="924"/>
      <c r="F588" s="924"/>
      <c r="G588" s="930" t="s">
        <v>533</v>
      </c>
      <c r="H588" s="924"/>
      <c r="I588" s="889"/>
      <c r="J588" s="887" t="s">
        <v>1106</v>
      </c>
      <c r="K588" s="399" t="str">
        <f t="shared" si="9"/>
        <v/>
      </c>
      <c r="L588" s="399"/>
      <c r="M588" s="887" t="s">
        <v>799</v>
      </c>
      <c r="N588" t="s">
        <v>317</v>
      </c>
    </row>
    <row r="589" spans="1:14" customFormat="1" ht="15.75" customHeight="1" thickBot="1">
      <c r="A589" s="931" t="s">
        <v>1087</v>
      </c>
      <c r="B589" s="924"/>
      <c r="C589" s="923" t="s">
        <v>58</v>
      </c>
      <c r="D589" s="923" t="s">
        <v>51</v>
      </c>
      <c r="E589" s="923" t="s">
        <v>55</v>
      </c>
      <c r="F589" s="924"/>
      <c r="G589" s="923" t="s">
        <v>1084</v>
      </c>
      <c r="H589" s="921" t="s">
        <v>1084</v>
      </c>
      <c r="I589" s="921"/>
      <c r="J589" s="887" t="s">
        <v>1106</v>
      </c>
      <c r="K589" s="399" t="str">
        <f t="shared" si="9"/>
        <v/>
      </c>
      <c r="L589" s="399"/>
      <c r="M589" s="887" t="s">
        <v>799</v>
      </c>
      <c r="N589" t="s">
        <v>317</v>
      </c>
    </row>
    <row r="590" spans="1:14" customFormat="1" ht="25.15" customHeight="1" thickBot="1">
      <c r="A590" s="924"/>
      <c r="B590" s="924"/>
      <c r="C590" s="921"/>
      <c r="D590" s="921"/>
      <c r="E590" s="921"/>
      <c r="F590" s="921"/>
      <c r="G590" s="930" t="s">
        <v>1088</v>
      </c>
      <c r="H590" s="924"/>
      <c r="I590" s="889"/>
      <c r="J590" s="887" t="s">
        <v>1106</v>
      </c>
      <c r="K590" s="399" t="str">
        <f t="shared" si="9"/>
        <v/>
      </c>
      <c r="L590" s="399"/>
      <c r="M590" s="887" t="s">
        <v>799</v>
      </c>
      <c r="N590" t="s">
        <v>317</v>
      </c>
    </row>
    <row r="591" spans="1:14" customFormat="1" ht="15.75" customHeight="1" thickBot="1">
      <c r="A591" s="921" t="s">
        <v>60</v>
      </c>
      <c r="B591" s="921"/>
      <c r="C591" s="921" t="s">
        <v>51</v>
      </c>
      <c r="D591" s="921" t="s">
        <v>55</v>
      </c>
      <c r="E591" s="921" t="s">
        <v>61</v>
      </c>
      <c r="F591" s="921"/>
      <c r="G591" s="921"/>
      <c r="H591" s="913"/>
      <c r="I591" s="921" t="s">
        <v>1084</v>
      </c>
      <c r="J591" s="887" t="s">
        <v>1106</v>
      </c>
      <c r="K591" s="399" t="str">
        <f t="shared" si="9"/>
        <v/>
      </c>
      <c r="L591" s="399"/>
      <c r="M591" s="887" t="s">
        <v>799</v>
      </c>
      <c r="N591" t="s">
        <v>317</v>
      </c>
    </row>
    <row r="592" spans="1:14" customFormat="1" ht="15.75" customHeight="1" thickBot="1">
      <c r="A592" s="921"/>
      <c r="B592" s="921"/>
      <c r="C592" s="921"/>
      <c r="D592" s="921"/>
      <c r="E592" s="923" t="s">
        <v>62</v>
      </c>
      <c r="F592" s="923" t="s">
        <v>63</v>
      </c>
      <c r="G592" s="923" t="s">
        <v>64</v>
      </c>
      <c r="H592" s="924"/>
      <c r="I592" s="921"/>
      <c r="J592" s="887" t="s">
        <v>1106</v>
      </c>
      <c r="K592" s="399" t="str">
        <f t="shared" si="9"/>
        <v/>
      </c>
      <c r="L592" s="399"/>
      <c r="M592" s="887" t="s">
        <v>799</v>
      </c>
      <c r="N592" t="s">
        <v>317</v>
      </c>
    </row>
    <row r="593" spans="1:14" customFormat="1" ht="25.15" customHeight="1">
      <c r="A593" s="893"/>
      <c r="B593" s="893"/>
      <c r="C593" s="932"/>
      <c r="D593" s="932"/>
      <c r="E593" s="932"/>
      <c r="F593" s="932"/>
      <c r="G593" s="933" t="s">
        <v>1089</v>
      </c>
      <c r="H593" s="893"/>
      <c r="I593" s="893"/>
      <c r="J593" t="s">
        <v>1106</v>
      </c>
      <c r="K593" s="399" t="str">
        <f t="shared" si="9"/>
        <v/>
      </c>
      <c r="L593" s="399"/>
      <c r="M593" s="887" t="s">
        <v>799</v>
      </c>
      <c r="N593" t="s">
        <v>317</v>
      </c>
    </row>
    <row r="594" spans="1:14" customFormat="1" ht="15.75" customHeight="1" thickBot="1">
      <c r="A594" s="935"/>
      <c r="B594" s="935"/>
      <c r="C594" s="935"/>
      <c r="D594" s="935"/>
      <c r="E594" s="936" t="s">
        <v>1090</v>
      </c>
      <c r="F594" s="936"/>
      <c r="G594" s="936"/>
      <c r="H594" s="935"/>
      <c r="I594" s="937"/>
      <c r="J594" s="887" t="s">
        <v>1106</v>
      </c>
      <c r="K594" s="399" t="str">
        <f t="shared" si="9"/>
        <v/>
      </c>
      <c r="L594" s="399"/>
      <c r="M594" s="887" t="s">
        <v>799</v>
      </c>
      <c r="N594" t="s">
        <v>317</v>
      </c>
    </row>
    <row r="595" spans="1:14" customFormat="1" ht="23.25" customHeight="1" thickTop="1" thickBot="1">
      <c r="A595" s="909" t="s">
        <v>307</v>
      </c>
      <c r="B595" s="910"/>
      <c r="C595" s="910"/>
      <c r="D595" s="910"/>
      <c r="E595" s="910"/>
      <c r="F595" s="910"/>
      <c r="G595" s="910"/>
      <c r="H595" s="910"/>
      <c r="I595" s="911" t="s">
        <v>308</v>
      </c>
      <c r="J595" t="s">
        <v>1106</v>
      </c>
      <c r="K595" s="399" t="str">
        <f t="shared" si="9"/>
        <v/>
      </c>
      <c r="L595" s="399"/>
      <c r="M595" s="887" t="s">
        <v>800</v>
      </c>
      <c r="N595" t="s">
        <v>318</v>
      </c>
    </row>
    <row r="596" spans="1:14" customFormat="1" ht="18.75" customHeight="1" thickTop="1">
      <c r="A596" s="912" t="s">
        <v>48</v>
      </c>
      <c r="B596" s="913"/>
      <c r="C596" s="913"/>
      <c r="D596" s="912" t="s">
        <v>341</v>
      </c>
      <c r="E596" s="913"/>
      <c r="F596" s="913"/>
      <c r="G596" s="913"/>
      <c r="H596" s="913"/>
      <c r="I596" s="913"/>
      <c r="J596" s="887" t="s">
        <v>1106</v>
      </c>
      <c r="K596" s="399" t="str">
        <f t="shared" si="9"/>
        <v/>
      </c>
      <c r="L596" s="399"/>
      <c r="M596" s="887" t="s">
        <v>800</v>
      </c>
      <c r="N596" t="s">
        <v>318</v>
      </c>
    </row>
    <row r="597" spans="1:14" customFormat="1" ht="15.75" customHeight="1">
      <c r="A597" s="914" t="s">
        <v>49</v>
      </c>
      <c r="B597" s="913"/>
      <c r="C597" s="913"/>
      <c r="D597" s="914" t="s">
        <v>1066</v>
      </c>
      <c r="E597" s="913"/>
      <c r="F597" s="913"/>
      <c r="G597" s="915" t="s">
        <v>1067</v>
      </c>
      <c r="H597" s="916">
        <v>373.5</v>
      </c>
      <c r="I597" s="914" t="s">
        <v>65</v>
      </c>
      <c r="J597" s="887" t="s">
        <v>1106</v>
      </c>
      <c r="K597" s="399" t="str">
        <f t="shared" si="9"/>
        <v/>
      </c>
      <c r="L597" s="399"/>
      <c r="M597" s="887" t="s">
        <v>800</v>
      </c>
      <c r="N597" t="s">
        <v>318</v>
      </c>
    </row>
    <row r="598" spans="1:14" ht="30" customHeight="1" thickBot="1">
      <c r="A598" s="917" t="s">
        <v>800</v>
      </c>
      <c r="B598" s="919" t="s">
        <v>318</v>
      </c>
      <c r="C598" s="919"/>
      <c r="D598" s="919"/>
      <c r="E598" s="919"/>
      <c r="F598" s="919"/>
      <c r="G598" s="919"/>
      <c r="H598" s="920" t="s">
        <v>1068</v>
      </c>
      <c r="I598" s="920"/>
      <c r="J598" s="887" t="s">
        <v>1106</v>
      </c>
      <c r="K598" s="399" t="str">
        <f t="shared" si="9"/>
        <v/>
      </c>
      <c r="L598" s="399"/>
      <c r="M598" s="887" t="s">
        <v>800</v>
      </c>
      <c r="N598" t="s">
        <v>318</v>
      </c>
    </row>
    <row r="599" spans="1:14" customFormat="1" ht="15.75" customHeight="1" thickBot="1">
      <c r="A599" s="921" t="s">
        <v>1069</v>
      </c>
      <c r="B599" s="921"/>
      <c r="C599" s="921" t="s">
        <v>51</v>
      </c>
      <c r="D599" s="921" t="s">
        <v>1070</v>
      </c>
      <c r="E599" s="921"/>
      <c r="F599" s="921" t="s">
        <v>1071</v>
      </c>
      <c r="G599" s="921"/>
      <c r="H599" s="913"/>
      <c r="I599" s="922" t="s">
        <v>52</v>
      </c>
      <c r="J599" s="887" t="s">
        <v>1106</v>
      </c>
      <c r="K599" s="399" t="str">
        <f t="shared" si="9"/>
        <v/>
      </c>
      <c r="L599" s="399"/>
      <c r="M599" s="887" t="s">
        <v>800</v>
      </c>
      <c r="N599" t="s">
        <v>318</v>
      </c>
    </row>
    <row r="600" spans="1:14" customFormat="1" ht="15.75" customHeight="1" thickBot="1">
      <c r="A600" s="921"/>
      <c r="B600" s="921"/>
      <c r="C600" s="921"/>
      <c r="D600" s="923" t="s">
        <v>1072</v>
      </c>
      <c r="E600" s="923" t="s">
        <v>1073</v>
      </c>
      <c r="F600" s="923" t="s">
        <v>695</v>
      </c>
      <c r="G600" s="923" t="s">
        <v>696</v>
      </c>
      <c r="H600" s="924"/>
      <c r="I600" s="923" t="s">
        <v>1074</v>
      </c>
      <c r="J600" s="887" t="s">
        <v>1106</v>
      </c>
      <c r="K600" s="399" t="str">
        <f t="shared" si="9"/>
        <v/>
      </c>
      <c r="L600" s="399"/>
      <c r="M600" s="887" t="s">
        <v>800</v>
      </c>
      <c r="N600" t="s">
        <v>318</v>
      </c>
    </row>
    <row r="601" spans="1:14" customFormat="1">
      <c r="A601" s="925" t="s">
        <v>66</v>
      </c>
      <c r="B601" s="926" t="s">
        <v>771</v>
      </c>
      <c r="C601" s="927">
        <v>1</v>
      </c>
      <c r="D601" s="928">
        <v>1</v>
      </c>
      <c r="E601" s="928">
        <v>0</v>
      </c>
      <c r="F601" s="929"/>
      <c r="G601" s="929"/>
      <c r="H601" s="913"/>
      <c r="I601" s="929"/>
      <c r="J601" s="887" t="s">
        <v>1106</v>
      </c>
      <c r="K601" s="399" t="str">
        <f t="shared" si="9"/>
        <v>E9579</v>
      </c>
      <c r="L601" s="399"/>
      <c r="M601" s="887" t="s">
        <v>800</v>
      </c>
      <c r="N601" t="s">
        <v>318</v>
      </c>
    </row>
    <row r="602" spans="1:14" customFormat="1" ht="15.75" customHeight="1" thickBot="1">
      <c r="A602" s="924"/>
      <c r="B602" s="924"/>
      <c r="C602" s="924"/>
      <c r="D602" s="924"/>
      <c r="E602" s="924"/>
      <c r="F602" s="924"/>
      <c r="G602" s="930" t="s">
        <v>1075</v>
      </c>
      <c r="H602" s="924"/>
      <c r="I602" s="891"/>
      <c r="J602" s="887" t="s">
        <v>1106</v>
      </c>
      <c r="K602" s="399" t="str">
        <f t="shared" si="9"/>
        <v/>
      </c>
      <c r="L602" s="399"/>
      <c r="M602" s="887" t="s">
        <v>800</v>
      </c>
      <c r="N602" t="s">
        <v>318</v>
      </c>
    </row>
    <row r="603" spans="1:14" customFormat="1" ht="15.75" customHeight="1" thickBot="1">
      <c r="A603" s="931" t="s">
        <v>1076</v>
      </c>
      <c r="B603" s="924"/>
      <c r="C603" s="923" t="s">
        <v>51</v>
      </c>
      <c r="D603" s="923" t="s">
        <v>55</v>
      </c>
      <c r="E603" s="924"/>
      <c r="F603" s="923" t="s">
        <v>1071</v>
      </c>
      <c r="G603" s="921" t="s">
        <v>1077</v>
      </c>
      <c r="H603" s="921"/>
      <c r="I603" s="921"/>
      <c r="J603" s="887" t="s">
        <v>1106</v>
      </c>
      <c r="K603" s="399" t="str">
        <f t="shared" si="9"/>
        <v/>
      </c>
      <c r="L603" s="399"/>
      <c r="M603" s="887" t="s">
        <v>800</v>
      </c>
      <c r="N603" t="s">
        <v>318</v>
      </c>
    </row>
    <row r="604" spans="1:14" customFormat="1" ht="25.15" customHeight="1">
      <c r="A604" s="893"/>
      <c r="B604" s="893"/>
      <c r="C604" s="932"/>
      <c r="D604" s="932"/>
      <c r="E604" s="932"/>
      <c r="F604" s="932"/>
      <c r="G604" s="933" t="s">
        <v>1078</v>
      </c>
      <c r="H604" s="893"/>
      <c r="I604" s="888"/>
      <c r="J604" t="s">
        <v>1106</v>
      </c>
      <c r="K604" s="399" t="str">
        <f t="shared" si="9"/>
        <v/>
      </c>
      <c r="L604" s="399"/>
      <c r="M604" s="887" t="s">
        <v>800</v>
      </c>
      <c r="N604" t="s">
        <v>318</v>
      </c>
    </row>
    <row r="605" spans="1:14" customFormat="1" ht="15.75" customHeight="1" thickBot="1">
      <c r="A605" s="924"/>
      <c r="B605" s="924"/>
      <c r="C605" s="921"/>
      <c r="D605" s="921"/>
      <c r="E605" s="921"/>
      <c r="F605" s="921"/>
      <c r="G605" s="930" t="s">
        <v>1079</v>
      </c>
      <c r="H605" s="924"/>
      <c r="I605" s="889"/>
      <c r="J605" s="887" t="s">
        <v>1106</v>
      </c>
      <c r="K605" s="399" t="str">
        <f t="shared" si="9"/>
        <v/>
      </c>
      <c r="L605" s="399"/>
      <c r="M605" s="887" t="s">
        <v>800</v>
      </c>
      <c r="N605" t="s">
        <v>318</v>
      </c>
    </row>
    <row r="606" spans="1:14" customFormat="1" ht="15.75" customHeight="1">
      <c r="A606" s="893"/>
      <c r="B606" s="893"/>
      <c r="C606" s="932"/>
      <c r="D606" s="932"/>
      <c r="E606" s="932"/>
      <c r="F606" s="932"/>
      <c r="G606" s="933" t="s">
        <v>1080</v>
      </c>
      <c r="H606" s="893"/>
      <c r="I606" s="890"/>
      <c r="J606" t="s">
        <v>1106</v>
      </c>
      <c r="K606" s="399" t="str">
        <f t="shared" si="9"/>
        <v/>
      </c>
      <c r="L606" s="399"/>
      <c r="M606" s="887" t="s">
        <v>800</v>
      </c>
      <c r="N606" t="s">
        <v>318</v>
      </c>
    </row>
    <row r="607" spans="1:14" customFormat="1" ht="15.75" customHeight="1">
      <c r="A607" s="893"/>
      <c r="B607" s="893"/>
      <c r="C607" s="893"/>
      <c r="D607" s="893"/>
      <c r="E607" s="893"/>
      <c r="F607" s="893"/>
      <c r="G607" s="933" t="s">
        <v>1081</v>
      </c>
      <c r="H607" s="893"/>
      <c r="I607" s="934"/>
      <c r="J607" t="s">
        <v>1106</v>
      </c>
      <c r="K607" s="399" t="str">
        <f t="shared" si="9"/>
        <v/>
      </c>
      <c r="L607" s="399"/>
      <c r="M607" s="887" t="s">
        <v>800</v>
      </c>
      <c r="N607" t="s">
        <v>318</v>
      </c>
    </row>
    <row r="608" spans="1:14" customFormat="1" ht="15.75" customHeight="1" thickBot="1">
      <c r="A608" s="924"/>
      <c r="B608" s="924"/>
      <c r="C608" s="924"/>
      <c r="D608" s="924"/>
      <c r="E608" s="924"/>
      <c r="F608" s="924"/>
      <c r="G608" s="930" t="s">
        <v>1082</v>
      </c>
      <c r="H608" s="924"/>
      <c r="I608" s="889"/>
      <c r="J608" s="887" t="s">
        <v>1106</v>
      </c>
      <c r="K608" s="399" t="str">
        <f t="shared" si="9"/>
        <v/>
      </c>
      <c r="L608" s="399"/>
      <c r="M608" s="887" t="s">
        <v>800</v>
      </c>
      <c r="N608" t="s">
        <v>318</v>
      </c>
    </row>
    <row r="609" spans="1:14" customFormat="1" ht="15.75" customHeight="1" thickBot="1">
      <c r="A609" s="931" t="s">
        <v>813</v>
      </c>
      <c r="B609" s="924"/>
      <c r="C609" s="923" t="s">
        <v>51</v>
      </c>
      <c r="D609" s="923" t="s">
        <v>55</v>
      </c>
      <c r="E609" s="924"/>
      <c r="F609" s="923" t="s">
        <v>1083</v>
      </c>
      <c r="G609" s="921" t="s">
        <v>1084</v>
      </c>
      <c r="H609" s="921"/>
      <c r="I609" s="921"/>
      <c r="J609" s="887" t="s">
        <v>1106</v>
      </c>
      <c r="K609" s="399" t="str">
        <f t="shared" si="9"/>
        <v/>
      </c>
      <c r="L609" s="399"/>
      <c r="M609" s="887" t="s">
        <v>800</v>
      </c>
      <c r="N609" t="s">
        <v>318</v>
      </c>
    </row>
    <row r="610" spans="1:14" customFormat="1" ht="25.15" customHeight="1" thickBot="1">
      <c r="A610" s="924"/>
      <c r="B610" s="924"/>
      <c r="C610" s="921"/>
      <c r="D610" s="921"/>
      <c r="E610" s="921"/>
      <c r="F610" s="921"/>
      <c r="G610" s="930" t="s">
        <v>1085</v>
      </c>
      <c r="H610" s="924"/>
      <c r="I610" s="891"/>
      <c r="J610" s="887" t="s">
        <v>1106</v>
      </c>
      <c r="K610" s="399" t="str">
        <f t="shared" si="9"/>
        <v/>
      </c>
      <c r="L610" s="399"/>
      <c r="M610" s="887" t="s">
        <v>800</v>
      </c>
      <c r="N610" t="s">
        <v>318</v>
      </c>
    </row>
    <row r="611" spans="1:14" customFormat="1" ht="15.75" customHeight="1" thickBot="1">
      <c r="A611" s="931" t="s">
        <v>56</v>
      </c>
      <c r="B611" s="924"/>
      <c r="C611" s="923" t="s">
        <v>51</v>
      </c>
      <c r="D611" s="923" t="s">
        <v>55</v>
      </c>
      <c r="E611" s="924"/>
      <c r="F611" s="923" t="s">
        <v>1084</v>
      </c>
      <c r="G611" s="921" t="s">
        <v>1084</v>
      </c>
      <c r="H611" s="921"/>
      <c r="I611" s="921"/>
      <c r="J611" s="887" t="s">
        <v>1106</v>
      </c>
      <c r="K611" s="399" t="str">
        <f t="shared" si="9"/>
        <v/>
      </c>
      <c r="L611" s="399"/>
      <c r="M611" s="887" t="s">
        <v>800</v>
      </c>
      <c r="N611" t="s">
        <v>318</v>
      </c>
    </row>
    <row r="612" spans="1:14" customFormat="1" ht="25.15" customHeight="1" thickBot="1">
      <c r="A612" s="924"/>
      <c r="B612" s="924"/>
      <c r="C612" s="921"/>
      <c r="D612" s="921"/>
      <c r="E612" s="921"/>
      <c r="F612" s="921"/>
      <c r="G612" s="930" t="s">
        <v>1086</v>
      </c>
      <c r="H612" s="924"/>
      <c r="I612" s="891"/>
      <c r="J612" s="887" t="s">
        <v>1106</v>
      </c>
      <c r="K612" s="399" t="str">
        <f t="shared" si="9"/>
        <v/>
      </c>
      <c r="L612" s="399"/>
      <c r="M612" s="887" t="s">
        <v>800</v>
      </c>
      <c r="N612" t="s">
        <v>318</v>
      </c>
    </row>
    <row r="613" spans="1:14" customFormat="1" ht="15.75" customHeight="1" thickBot="1">
      <c r="A613" s="924"/>
      <c r="B613" s="924"/>
      <c r="C613" s="924"/>
      <c r="D613" s="924"/>
      <c r="E613" s="924"/>
      <c r="F613" s="924"/>
      <c r="G613" s="930" t="s">
        <v>533</v>
      </c>
      <c r="H613" s="924"/>
      <c r="I613" s="889"/>
      <c r="J613" s="887" t="s">
        <v>1106</v>
      </c>
      <c r="K613" s="399" t="str">
        <f t="shared" si="9"/>
        <v/>
      </c>
      <c r="L613" s="399"/>
      <c r="M613" s="887" t="s">
        <v>800</v>
      </c>
      <c r="N613" t="s">
        <v>318</v>
      </c>
    </row>
    <row r="614" spans="1:14" customFormat="1" ht="15.75" customHeight="1" thickBot="1">
      <c r="A614" s="931" t="s">
        <v>1087</v>
      </c>
      <c r="B614" s="924"/>
      <c r="C614" s="923" t="s">
        <v>58</v>
      </c>
      <c r="D614" s="923" t="s">
        <v>51</v>
      </c>
      <c r="E614" s="923" t="s">
        <v>55</v>
      </c>
      <c r="F614" s="924"/>
      <c r="G614" s="923" t="s">
        <v>1084</v>
      </c>
      <c r="H614" s="921" t="s">
        <v>1084</v>
      </c>
      <c r="I614" s="921"/>
      <c r="J614" s="887" t="s">
        <v>1106</v>
      </c>
      <c r="K614" s="399" t="str">
        <f t="shared" si="9"/>
        <v/>
      </c>
      <c r="L614" s="399"/>
      <c r="M614" s="887" t="s">
        <v>800</v>
      </c>
      <c r="N614" t="s">
        <v>318</v>
      </c>
    </row>
    <row r="615" spans="1:14" customFormat="1" ht="25.15" customHeight="1" thickBot="1">
      <c r="A615" s="924"/>
      <c r="B615" s="924"/>
      <c r="C615" s="921"/>
      <c r="D615" s="921"/>
      <c r="E615" s="921"/>
      <c r="F615" s="921"/>
      <c r="G615" s="930" t="s">
        <v>1088</v>
      </c>
      <c r="H615" s="924"/>
      <c r="I615" s="889"/>
      <c r="J615" s="887" t="s">
        <v>1106</v>
      </c>
      <c r="K615" s="399" t="str">
        <f t="shared" si="9"/>
        <v/>
      </c>
      <c r="L615" s="399"/>
      <c r="M615" s="887" t="s">
        <v>800</v>
      </c>
      <c r="N615" t="s">
        <v>318</v>
      </c>
    </row>
    <row r="616" spans="1:14" customFormat="1" ht="15.75" customHeight="1" thickBot="1">
      <c r="A616" s="921" t="s">
        <v>60</v>
      </c>
      <c r="B616" s="921"/>
      <c r="C616" s="921" t="s">
        <v>51</v>
      </c>
      <c r="D616" s="921" t="s">
        <v>55</v>
      </c>
      <c r="E616" s="921" t="s">
        <v>61</v>
      </c>
      <c r="F616" s="921"/>
      <c r="G616" s="921"/>
      <c r="H616" s="913"/>
      <c r="I616" s="921" t="s">
        <v>1084</v>
      </c>
      <c r="J616" s="887" t="s">
        <v>1106</v>
      </c>
      <c r="K616" s="399" t="str">
        <f t="shared" si="9"/>
        <v/>
      </c>
      <c r="L616" s="399"/>
      <c r="M616" s="887" t="s">
        <v>800</v>
      </c>
      <c r="N616" t="s">
        <v>318</v>
      </c>
    </row>
    <row r="617" spans="1:14" customFormat="1" ht="15.75" customHeight="1" thickBot="1">
      <c r="A617" s="921"/>
      <c r="B617" s="921"/>
      <c r="C617" s="921"/>
      <c r="D617" s="921"/>
      <c r="E617" s="923" t="s">
        <v>62</v>
      </c>
      <c r="F617" s="923" t="s">
        <v>63</v>
      </c>
      <c r="G617" s="923" t="s">
        <v>64</v>
      </c>
      <c r="H617" s="924"/>
      <c r="I617" s="921"/>
      <c r="J617" s="887" t="s">
        <v>1106</v>
      </c>
      <c r="K617" s="399" t="str">
        <f t="shared" si="9"/>
        <v/>
      </c>
      <c r="L617" s="399"/>
      <c r="M617" s="887" t="s">
        <v>800</v>
      </c>
      <c r="N617" t="s">
        <v>318</v>
      </c>
    </row>
    <row r="618" spans="1:14" customFormat="1" ht="25.15" customHeight="1">
      <c r="A618" s="893"/>
      <c r="B618" s="893"/>
      <c r="C618" s="932"/>
      <c r="D618" s="932"/>
      <c r="E618" s="932"/>
      <c r="F618" s="932"/>
      <c r="G618" s="933" t="s">
        <v>1089</v>
      </c>
      <c r="H618" s="893"/>
      <c r="I618" s="893"/>
      <c r="J618" t="s">
        <v>1106</v>
      </c>
      <c r="K618" s="399" t="str">
        <f t="shared" si="9"/>
        <v/>
      </c>
      <c r="L618" s="399"/>
      <c r="M618" s="887" t="s">
        <v>800</v>
      </c>
      <c r="N618" t="s">
        <v>318</v>
      </c>
    </row>
    <row r="619" spans="1:14" customFormat="1" ht="15.75" customHeight="1" thickBot="1">
      <c r="A619" s="935"/>
      <c r="B619" s="935"/>
      <c r="C619" s="935"/>
      <c r="D619" s="935"/>
      <c r="E619" s="936" t="s">
        <v>1090</v>
      </c>
      <c r="F619" s="936"/>
      <c r="G619" s="936"/>
      <c r="H619" s="935"/>
      <c r="I619" s="937"/>
      <c r="J619" s="887" t="s">
        <v>1106</v>
      </c>
      <c r="K619" s="399" t="str">
        <f t="shared" si="9"/>
        <v/>
      </c>
      <c r="L619" s="399"/>
      <c r="M619" s="887" t="s">
        <v>800</v>
      </c>
      <c r="N619" t="s">
        <v>318</v>
      </c>
    </row>
    <row r="620" spans="1:14" customFormat="1" ht="23.25" customHeight="1" thickTop="1" thickBot="1">
      <c r="A620" s="909" t="s">
        <v>307</v>
      </c>
      <c r="B620" s="910"/>
      <c r="C620" s="910"/>
      <c r="D620" s="910"/>
      <c r="E620" s="910"/>
      <c r="F620" s="910"/>
      <c r="G620" s="910"/>
      <c r="H620" s="910"/>
      <c r="I620" s="911" t="s">
        <v>308</v>
      </c>
      <c r="J620" t="s">
        <v>1106</v>
      </c>
      <c r="K620" s="399" t="str">
        <f t="shared" si="9"/>
        <v/>
      </c>
      <c r="L620" s="399"/>
      <c r="M620" s="887" t="s">
        <v>801</v>
      </c>
      <c r="N620" t="s">
        <v>319</v>
      </c>
    </row>
    <row r="621" spans="1:14" customFormat="1" ht="18.75" customHeight="1" thickTop="1">
      <c r="A621" s="912" t="s">
        <v>48</v>
      </c>
      <c r="B621" s="913"/>
      <c r="C621" s="913"/>
      <c r="D621" s="912" t="s">
        <v>341</v>
      </c>
      <c r="E621" s="913"/>
      <c r="F621" s="913"/>
      <c r="G621" s="938" t="s">
        <v>1091</v>
      </c>
      <c r="H621" s="939">
        <v>2.725E-2</v>
      </c>
      <c r="I621" s="913"/>
      <c r="J621" s="887" t="s">
        <v>1106</v>
      </c>
      <c r="K621" s="399" t="str">
        <f t="shared" si="9"/>
        <v/>
      </c>
      <c r="L621" s="399"/>
      <c r="M621" s="887" t="s">
        <v>801</v>
      </c>
      <c r="N621" t="s">
        <v>319</v>
      </c>
    </row>
    <row r="622" spans="1:14" customFormat="1" ht="15.75" customHeight="1">
      <c r="A622" s="914" t="s">
        <v>49</v>
      </c>
      <c r="B622" s="913"/>
      <c r="C622" s="913"/>
      <c r="D622" s="914" t="s">
        <v>1066</v>
      </c>
      <c r="E622" s="913"/>
      <c r="F622" s="913"/>
      <c r="G622" s="915" t="s">
        <v>1067</v>
      </c>
      <c r="H622" s="916">
        <v>248.59</v>
      </c>
      <c r="I622" s="914" t="s">
        <v>65</v>
      </c>
      <c r="J622" s="887" t="s">
        <v>1106</v>
      </c>
      <c r="K622" s="399" t="str">
        <f t="shared" si="9"/>
        <v/>
      </c>
      <c r="L622" s="399"/>
      <c r="M622" s="887" t="s">
        <v>801</v>
      </c>
      <c r="N622" t="s">
        <v>319</v>
      </c>
    </row>
    <row r="623" spans="1:14" ht="30" customHeight="1" thickBot="1">
      <c r="A623" s="917" t="s">
        <v>801</v>
      </c>
      <c r="B623" s="919" t="s">
        <v>319</v>
      </c>
      <c r="C623" s="919"/>
      <c r="D623" s="919"/>
      <c r="E623" s="919"/>
      <c r="F623" s="919"/>
      <c r="G623" s="919"/>
      <c r="H623" s="920" t="s">
        <v>1068</v>
      </c>
      <c r="I623" s="920"/>
      <c r="J623" s="887" t="s">
        <v>1106</v>
      </c>
      <c r="K623" s="399" t="str">
        <f t="shared" si="9"/>
        <v/>
      </c>
      <c r="L623" s="399"/>
      <c r="M623" s="887" t="s">
        <v>801</v>
      </c>
      <c r="N623" t="s">
        <v>319</v>
      </c>
    </row>
    <row r="624" spans="1:14" customFormat="1" ht="15.75" customHeight="1" thickBot="1">
      <c r="A624" s="921" t="s">
        <v>1069</v>
      </c>
      <c r="B624" s="921"/>
      <c r="C624" s="921" t="s">
        <v>51</v>
      </c>
      <c r="D624" s="921" t="s">
        <v>1070</v>
      </c>
      <c r="E624" s="921"/>
      <c r="F624" s="921" t="s">
        <v>1071</v>
      </c>
      <c r="G624" s="921"/>
      <c r="H624" s="913"/>
      <c r="I624" s="922" t="s">
        <v>52</v>
      </c>
      <c r="J624" s="887" t="s">
        <v>1106</v>
      </c>
      <c r="K624" s="399" t="str">
        <f t="shared" si="9"/>
        <v/>
      </c>
      <c r="L624" s="399"/>
      <c r="M624" s="887" t="s">
        <v>801</v>
      </c>
      <c r="N624" t="s">
        <v>319</v>
      </c>
    </row>
    <row r="625" spans="1:14" customFormat="1" ht="15.75" customHeight="1" thickBot="1">
      <c r="A625" s="921"/>
      <c r="B625" s="921"/>
      <c r="C625" s="921"/>
      <c r="D625" s="923" t="s">
        <v>1072</v>
      </c>
      <c r="E625" s="923" t="s">
        <v>1073</v>
      </c>
      <c r="F625" s="923" t="s">
        <v>695</v>
      </c>
      <c r="G625" s="923" t="s">
        <v>696</v>
      </c>
      <c r="H625" s="924"/>
      <c r="I625" s="923" t="s">
        <v>1074</v>
      </c>
      <c r="J625" s="887" t="s">
        <v>1106</v>
      </c>
      <c r="K625" s="399" t="str">
        <f t="shared" si="9"/>
        <v/>
      </c>
      <c r="L625" s="399"/>
      <c r="M625" s="887" t="s">
        <v>801</v>
      </c>
      <c r="N625" t="s">
        <v>319</v>
      </c>
    </row>
    <row r="626" spans="1:14" customFormat="1">
      <c r="A626" s="925" t="s">
        <v>82</v>
      </c>
      <c r="B626" s="926" t="s">
        <v>83</v>
      </c>
      <c r="C626" s="927">
        <v>1</v>
      </c>
      <c r="D626" s="928">
        <v>1</v>
      </c>
      <c r="E626" s="928">
        <v>0</v>
      </c>
      <c r="F626" s="929"/>
      <c r="G626" s="929"/>
      <c r="H626" s="913"/>
      <c r="I626" s="929"/>
      <c r="J626" s="887" t="s">
        <v>1106</v>
      </c>
      <c r="K626" s="399" t="str">
        <f t="shared" si="9"/>
        <v>E9592</v>
      </c>
      <c r="L626" s="399">
        <v>1</v>
      </c>
      <c r="M626" s="887" t="s">
        <v>801</v>
      </c>
      <c r="N626" t="s">
        <v>319</v>
      </c>
    </row>
    <row r="627" spans="1:14" customFormat="1" ht="15.75" customHeight="1" thickBot="1">
      <c r="A627" s="924"/>
      <c r="B627" s="924"/>
      <c r="C627" s="924"/>
      <c r="D627" s="924"/>
      <c r="E627" s="924"/>
      <c r="F627" s="924"/>
      <c r="G627" s="930" t="s">
        <v>1075</v>
      </c>
      <c r="H627" s="924"/>
      <c r="I627" s="891"/>
      <c r="J627" s="887" t="s">
        <v>1106</v>
      </c>
      <c r="K627" s="399" t="str">
        <f t="shared" si="9"/>
        <v/>
      </c>
      <c r="L627" s="399"/>
      <c r="M627" s="887" t="s">
        <v>801</v>
      </c>
      <c r="N627" t="s">
        <v>319</v>
      </c>
    </row>
    <row r="628" spans="1:14" customFormat="1" ht="15.75" customHeight="1" thickBot="1">
      <c r="A628" s="931" t="s">
        <v>1076</v>
      </c>
      <c r="B628" s="924"/>
      <c r="C628" s="923" t="s">
        <v>51</v>
      </c>
      <c r="D628" s="923" t="s">
        <v>55</v>
      </c>
      <c r="E628" s="924"/>
      <c r="F628" s="923" t="s">
        <v>1071</v>
      </c>
      <c r="G628" s="921" t="s">
        <v>1077</v>
      </c>
      <c r="H628" s="921"/>
      <c r="I628" s="921"/>
      <c r="J628" s="887" t="s">
        <v>1106</v>
      </c>
      <c r="K628" s="399" t="str">
        <f t="shared" si="9"/>
        <v/>
      </c>
      <c r="L628" s="399"/>
      <c r="M628" s="887" t="s">
        <v>801</v>
      </c>
      <c r="N628" t="s">
        <v>319</v>
      </c>
    </row>
    <row r="629" spans="1:14" customFormat="1" ht="25.15" customHeight="1">
      <c r="A629" s="893"/>
      <c r="B629" s="893"/>
      <c r="C629" s="932"/>
      <c r="D629" s="932"/>
      <c r="E629" s="932"/>
      <c r="F629" s="932"/>
      <c r="G629" s="933" t="s">
        <v>1078</v>
      </c>
      <c r="H629" s="893"/>
      <c r="I629" s="888"/>
      <c r="J629" t="s">
        <v>1106</v>
      </c>
      <c r="K629" s="399" t="str">
        <f t="shared" si="9"/>
        <v/>
      </c>
      <c r="L629" s="399"/>
      <c r="M629" s="887" t="s">
        <v>801</v>
      </c>
      <c r="N629" t="s">
        <v>319</v>
      </c>
    </row>
    <row r="630" spans="1:14" customFormat="1" ht="15.75" customHeight="1" thickBot="1">
      <c r="A630" s="924"/>
      <c r="B630" s="924"/>
      <c r="C630" s="921"/>
      <c r="D630" s="921"/>
      <c r="E630" s="921"/>
      <c r="F630" s="921"/>
      <c r="G630" s="930" t="s">
        <v>1079</v>
      </c>
      <c r="H630" s="924"/>
      <c r="I630" s="889"/>
      <c r="J630" s="887" t="s">
        <v>1106</v>
      </c>
      <c r="K630" s="399" t="str">
        <f t="shared" si="9"/>
        <v/>
      </c>
      <c r="L630" s="399"/>
      <c r="M630" s="887" t="s">
        <v>801</v>
      </c>
      <c r="N630" t="s">
        <v>319</v>
      </c>
    </row>
    <row r="631" spans="1:14" customFormat="1" ht="15.75" customHeight="1">
      <c r="A631" s="893"/>
      <c r="B631" s="893"/>
      <c r="C631" s="932"/>
      <c r="D631" s="932"/>
      <c r="E631" s="932"/>
      <c r="F631" s="932"/>
      <c r="G631" s="933" t="s">
        <v>1080</v>
      </c>
      <c r="H631" s="893"/>
      <c r="I631" s="890"/>
      <c r="J631" t="s">
        <v>1106</v>
      </c>
      <c r="K631" s="399" t="str">
        <f t="shared" si="9"/>
        <v/>
      </c>
      <c r="L631" s="399"/>
      <c r="M631" s="887" t="s">
        <v>801</v>
      </c>
      <c r="N631" t="s">
        <v>319</v>
      </c>
    </row>
    <row r="632" spans="1:14" customFormat="1" ht="15.75" customHeight="1">
      <c r="A632" s="893"/>
      <c r="B632" s="893"/>
      <c r="C632" s="893"/>
      <c r="D632" s="893"/>
      <c r="E632" s="893"/>
      <c r="F632" s="893"/>
      <c r="G632" s="933" t="s">
        <v>1081</v>
      </c>
      <c r="H632" s="893"/>
      <c r="I632" s="934"/>
      <c r="J632" t="s">
        <v>1106</v>
      </c>
      <c r="K632" s="399" t="str">
        <f t="shared" si="9"/>
        <v/>
      </c>
      <c r="L632" s="399"/>
      <c r="M632" s="887" t="s">
        <v>801</v>
      </c>
      <c r="N632" t="s">
        <v>319</v>
      </c>
    </row>
    <row r="633" spans="1:14" customFormat="1" ht="15.75" customHeight="1" thickBot="1">
      <c r="A633" s="924"/>
      <c r="B633" s="924"/>
      <c r="C633" s="924"/>
      <c r="D633" s="924"/>
      <c r="E633" s="924"/>
      <c r="F633" s="924"/>
      <c r="G633" s="930" t="s">
        <v>1082</v>
      </c>
      <c r="H633" s="924"/>
      <c r="I633" s="889"/>
      <c r="J633" s="887" t="s">
        <v>1106</v>
      </c>
      <c r="K633" s="399" t="str">
        <f t="shared" si="9"/>
        <v/>
      </c>
      <c r="L633" s="399"/>
      <c r="M633" s="887" t="s">
        <v>801</v>
      </c>
      <c r="N633" t="s">
        <v>319</v>
      </c>
    </row>
    <row r="634" spans="1:14" customFormat="1" ht="15.75" customHeight="1" thickBot="1">
      <c r="A634" s="931" t="s">
        <v>813</v>
      </c>
      <c r="B634" s="924"/>
      <c r="C634" s="923" t="s">
        <v>51</v>
      </c>
      <c r="D634" s="923" t="s">
        <v>55</v>
      </c>
      <c r="E634" s="924"/>
      <c r="F634" s="923" t="s">
        <v>1083</v>
      </c>
      <c r="G634" s="921" t="s">
        <v>1084</v>
      </c>
      <c r="H634" s="921"/>
      <c r="I634" s="921"/>
      <c r="J634" s="887" t="s">
        <v>1106</v>
      </c>
      <c r="K634" s="399" t="str">
        <f t="shared" si="9"/>
        <v/>
      </c>
      <c r="L634" s="399"/>
      <c r="M634" s="887" t="s">
        <v>801</v>
      </c>
      <c r="N634" t="s">
        <v>319</v>
      </c>
    </row>
    <row r="635" spans="1:14" customFormat="1" ht="25.15" customHeight="1" thickBot="1">
      <c r="A635" s="924"/>
      <c r="B635" s="924"/>
      <c r="C635" s="921"/>
      <c r="D635" s="921"/>
      <c r="E635" s="921"/>
      <c r="F635" s="921"/>
      <c r="G635" s="930" t="s">
        <v>1085</v>
      </c>
      <c r="H635" s="924"/>
      <c r="I635" s="891"/>
      <c r="J635" s="887" t="s">
        <v>1106</v>
      </c>
      <c r="K635" s="399" t="str">
        <f t="shared" si="9"/>
        <v/>
      </c>
      <c r="L635" s="399"/>
      <c r="M635" s="887" t="s">
        <v>801</v>
      </c>
      <c r="N635" t="s">
        <v>319</v>
      </c>
    </row>
    <row r="636" spans="1:14" customFormat="1" ht="15.75" customHeight="1" thickBot="1">
      <c r="A636" s="931" t="s">
        <v>56</v>
      </c>
      <c r="B636" s="924"/>
      <c r="C636" s="923" t="s">
        <v>51</v>
      </c>
      <c r="D636" s="923" t="s">
        <v>55</v>
      </c>
      <c r="E636" s="924"/>
      <c r="F636" s="923" t="s">
        <v>1084</v>
      </c>
      <c r="G636" s="921" t="s">
        <v>1084</v>
      </c>
      <c r="H636" s="921"/>
      <c r="I636" s="921"/>
      <c r="J636" s="887" t="s">
        <v>1106</v>
      </c>
      <c r="K636" s="399" t="str">
        <f t="shared" si="9"/>
        <v/>
      </c>
      <c r="L636" s="399"/>
      <c r="M636" s="887" t="s">
        <v>801</v>
      </c>
      <c r="N636" t="s">
        <v>319</v>
      </c>
    </row>
    <row r="637" spans="1:14" customFormat="1" ht="25.15" customHeight="1" thickBot="1">
      <c r="A637" s="924"/>
      <c r="B637" s="924"/>
      <c r="C637" s="921"/>
      <c r="D637" s="921"/>
      <c r="E637" s="921"/>
      <c r="F637" s="921"/>
      <c r="G637" s="930" t="s">
        <v>1086</v>
      </c>
      <c r="H637" s="924"/>
      <c r="I637" s="891"/>
      <c r="J637" s="887" t="s">
        <v>1106</v>
      </c>
      <c r="K637" s="399" t="str">
        <f t="shared" si="9"/>
        <v/>
      </c>
      <c r="L637" s="399"/>
      <c r="M637" s="887" t="s">
        <v>801</v>
      </c>
      <c r="N637" t="s">
        <v>319</v>
      </c>
    </row>
    <row r="638" spans="1:14" customFormat="1" ht="15.75" customHeight="1" thickBot="1">
      <c r="A638" s="924"/>
      <c r="B638" s="924"/>
      <c r="C638" s="924"/>
      <c r="D638" s="924"/>
      <c r="E638" s="924"/>
      <c r="F638" s="924"/>
      <c r="G638" s="930" t="s">
        <v>533</v>
      </c>
      <c r="H638" s="924"/>
      <c r="I638" s="889"/>
      <c r="J638" s="887" t="s">
        <v>1106</v>
      </c>
      <c r="K638" s="399" t="str">
        <f t="shared" si="9"/>
        <v/>
      </c>
      <c r="L638" s="399"/>
      <c r="M638" s="887" t="s">
        <v>801</v>
      </c>
      <c r="N638" t="s">
        <v>319</v>
      </c>
    </row>
    <row r="639" spans="1:14" customFormat="1" ht="15.75" customHeight="1" thickBot="1">
      <c r="A639" s="931" t="s">
        <v>1087</v>
      </c>
      <c r="B639" s="924"/>
      <c r="C639" s="923" t="s">
        <v>58</v>
      </c>
      <c r="D639" s="923" t="s">
        <v>51</v>
      </c>
      <c r="E639" s="923" t="s">
        <v>55</v>
      </c>
      <c r="F639" s="924"/>
      <c r="G639" s="923" t="s">
        <v>1084</v>
      </c>
      <c r="H639" s="921" t="s">
        <v>1084</v>
      </c>
      <c r="I639" s="921"/>
      <c r="J639" s="887" t="s">
        <v>1106</v>
      </c>
      <c r="K639" s="399" t="str">
        <f t="shared" ref="K639:K702" si="10">IF(LEFT(A639,2)="E9",A639,"")</f>
        <v/>
      </c>
      <c r="L639" s="399"/>
      <c r="M639" s="887" t="s">
        <v>801</v>
      </c>
      <c r="N639" t="s">
        <v>319</v>
      </c>
    </row>
    <row r="640" spans="1:14" customFormat="1" ht="25.15" customHeight="1" thickBot="1">
      <c r="A640" s="924"/>
      <c r="B640" s="924"/>
      <c r="C640" s="921"/>
      <c r="D640" s="921"/>
      <c r="E640" s="921"/>
      <c r="F640" s="921"/>
      <c r="G640" s="930" t="s">
        <v>1088</v>
      </c>
      <c r="H640" s="924"/>
      <c r="I640" s="889"/>
      <c r="J640" s="887" t="s">
        <v>1106</v>
      </c>
      <c r="K640" s="399" t="str">
        <f t="shared" si="10"/>
        <v/>
      </c>
      <c r="L640" s="399"/>
      <c r="M640" s="887" t="s">
        <v>801</v>
      </c>
      <c r="N640" t="s">
        <v>319</v>
      </c>
    </row>
    <row r="641" spans="1:14" customFormat="1" ht="15.75" customHeight="1" thickBot="1">
      <c r="A641" s="921" t="s">
        <v>60</v>
      </c>
      <c r="B641" s="921"/>
      <c r="C641" s="921" t="s">
        <v>51</v>
      </c>
      <c r="D641" s="921" t="s">
        <v>55</v>
      </c>
      <c r="E641" s="921" t="s">
        <v>61</v>
      </c>
      <c r="F641" s="921"/>
      <c r="G641" s="921"/>
      <c r="H641" s="913"/>
      <c r="I641" s="921" t="s">
        <v>1084</v>
      </c>
      <c r="J641" s="887" t="s">
        <v>1106</v>
      </c>
      <c r="K641" s="399" t="str">
        <f t="shared" si="10"/>
        <v/>
      </c>
      <c r="L641" s="399"/>
      <c r="M641" s="887" t="s">
        <v>801</v>
      </c>
      <c r="N641" t="s">
        <v>319</v>
      </c>
    </row>
    <row r="642" spans="1:14" customFormat="1" ht="15.75" customHeight="1" thickBot="1">
      <c r="A642" s="921"/>
      <c r="B642" s="921"/>
      <c r="C642" s="921"/>
      <c r="D642" s="921"/>
      <c r="E642" s="923" t="s">
        <v>62</v>
      </c>
      <c r="F642" s="923" t="s">
        <v>63</v>
      </c>
      <c r="G642" s="923" t="s">
        <v>64</v>
      </c>
      <c r="H642" s="924"/>
      <c r="I642" s="921"/>
      <c r="J642" s="887" t="s">
        <v>1106</v>
      </c>
      <c r="K642" s="399" t="str">
        <f t="shared" si="10"/>
        <v/>
      </c>
      <c r="L642" s="399"/>
      <c r="M642" s="887" t="s">
        <v>801</v>
      </c>
      <c r="N642" t="s">
        <v>319</v>
      </c>
    </row>
    <row r="643" spans="1:14" customFormat="1" ht="25.15" customHeight="1">
      <c r="A643" s="893"/>
      <c r="B643" s="893"/>
      <c r="C643" s="932"/>
      <c r="D643" s="932"/>
      <c r="E643" s="932"/>
      <c r="F643" s="932"/>
      <c r="G643" s="933" t="s">
        <v>1089</v>
      </c>
      <c r="H643" s="893"/>
      <c r="I643" s="893"/>
      <c r="J643" t="s">
        <v>1106</v>
      </c>
      <c r="K643" s="399" t="str">
        <f t="shared" si="10"/>
        <v/>
      </c>
      <c r="L643" s="399"/>
      <c r="M643" s="887" t="s">
        <v>801</v>
      </c>
      <c r="N643" t="s">
        <v>319</v>
      </c>
    </row>
    <row r="644" spans="1:14" customFormat="1" ht="15.75" customHeight="1" thickBot="1">
      <c r="A644" s="935"/>
      <c r="B644" s="935"/>
      <c r="C644" s="935"/>
      <c r="D644" s="935"/>
      <c r="E644" s="936" t="s">
        <v>1090</v>
      </c>
      <c r="F644" s="936"/>
      <c r="G644" s="936"/>
      <c r="H644" s="935"/>
      <c r="I644" s="937"/>
      <c r="J644" s="887" t="s">
        <v>1106</v>
      </c>
      <c r="K644" s="399" t="str">
        <f t="shared" si="10"/>
        <v/>
      </c>
      <c r="L644" s="399"/>
      <c r="M644" s="887" t="s">
        <v>801</v>
      </c>
      <c r="N644" t="s">
        <v>319</v>
      </c>
    </row>
    <row r="645" spans="1:14" customFormat="1" ht="23.25" customHeight="1" thickTop="1" thickBot="1">
      <c r="A645" s="909" t="s">
        <v>307</v>
      </c>
      <c r="B645" s="910"/>
      <c r="C645" s="910"/>
      <c r="D645" s="910"/>
      <c r="E645" s="910"/>
      <c r="F645" s="910"/>
      <c r="G645" s="910"/>
      <c r="H645" s="910"/>
      <c r="I645" s="911" t="s">
        <v>308</v>
      </c>
      <c r="J645" t="s">
        <v>1106</v>
      </c>
      <c r="K645" s="399" t="str">
        <f t="shared" si="10"/>
        <v/>
      </c>
      <c r="L645" s="399"/>
      <c r="M645" s="887" t="s">
        <v>802</v>
      </c>
      <c r="N645" t="s">
        <v>320</v>
      </c>
    </row>
    <row r="646" spans="1:14" customFormat="1" ht="18.75" customHeight="1" thickTop="1">
      <c r="A646" s="912" t="s">
        <v>48</v>
      </c>
      <c r="B646" s="913"/>
      <c r="C646" s="913"/>
      <c r="D646" s="912" t="s">
        <v>341</v>
      </c>
      <c r="E646" s="913"/>
      <c r="F646" s="913"/>
      <c r="G646" s="938" t="s">
        <v>1091</v>
      </c>
      <c r="H646" s="939">
        <v>2.725E-2</v>
      </c>
      <c r="I646" s="913"/>
      <c r="J646" s="887" t="s">
        <v>1106</v>
      </c>
      <c r="K646" s="399" t="str">
        <f t="shared" si="10"/>
        <v/>
      </c>
      <c r="L646" s="399"/>
      <c r="M646" s="887" t="s">
        <v>802</v>
      </c>
      <c r="N646" t="s">
        <v>320</v>
      </c>
    </row>
    <row r="647" spans="1:14" customFormat="1" ht="15.75" customHeight="1">
      <c r="A647" s="914" t="s">
        <v>49</v>
      </c>
      <c r="B647" s="913"/>
      <c r="C647" s="913"/>
      <c r="D647" s="914" t="s">
        <v>1066</v>
      </c>
      <c r="E647" s="913"/>
      <c r="F647" s="913"/>
      <c r="G647" s="915" t="s">
        <v>1067</v>
      </c>
      <c r="H647" s="916">
        <v>310.73</v>
      </c>
      <c r="I647" s="914" t="s">
        <v>65</v>
      </c>
      <c r="J647" s="887" t="s">
        <v>1106</v>
      </c>
      <c r="K647" s="399" t="str">
        <f t="shared" si="10"/>
        <v/>
      </c>
      <c r="L647" s="399"/>
      <c r="M647" s="887" t="s">
        <v>802</v>
      </c>
      <c r="N647" t="s">
        <v>320</v>
      </c>
    </row>
    <row r="648" spans="1:14" ht="30" customHeight="1" thickBot="1">
      <c r="A648" s="917" t="s">
        <v>802</v>
      </c>
      <c r="B648" s="919" t="s">
        <v>320</v>
      </c>
      <c r="C648" s="919"/>
      <c r="D648" s="919"/>
      <c r="E648" s="919"/>
      <c r="F648" s="919"/>
      <c r="G648" s="919"/>
      <c r="H648" s="920" t="s">
        <v>1068</v>
      </c>
      <c r="I648" s="920"/>
      <c r="J648" s="887" t="s">
        <v>1106</v>
      </c>
      <c r="K648" s="399" t="str">
        <f t="shared" si="10"/>
        <v/>
      </c>
      <c r="L648" s="399"/>
      <c r="M648" s="887" t="s">
        <v>802</v>
      </c>
      <c r="N648" t="s">
        <v>320</v>
      </c>
    </row>
    <row r="649" spans="1:14" customFormat="1" ht="15.75" customHeight="1" thickBot="1">
      <c r="A649" s="921" t="s">
        <v>1069</v>
      </c>
      <c r="B649" s="921"/>
      <c r="C649" s="921" t="s">
        <v>51</v>
      </c>
      <c r="D649" s="921" t="s">
        <v>1070</v>
      </c>
      <c r="E649" s="921"/>
      <c r="F649" s="921" t="s">
        <v>1071</v>
      </c>
      <c r="G649" s="921"/>
      <c r="H649" s="913"/>
      <c r="I649" s="922" t="s">
        <v>52</v>
      </c>
      <c r="J649" s="887" t="s">
        <v>1106</v>
      </c>
      <c r="K649" s="399" t="str">
        <f t="shared" si="10"/>
        <v/>
      </c>
      <c r="L649" s="399"/>
      <c r="M649" s="887" t="s">
        <v>802</v>
      </c>
      <c r="N649" t="s">
        <v>320</v>
      </c>
    </row>
    <row r="650" spans="1:14" customFormat="1" ht="15.75" customHeight="1" thickBot="1">
      <c r="A650" s="921"/>
      <c r="B650" s="921"/>
      <c r="C650" s="921"/>
      <c r="D650" s="923" t="s">
        <v>1072</v>
      </c>
      <c r="E650" s="923" t="s">
        <v>1073</v>
      </c>
      <c r="F650" s="923" t="s">
        <v>695</v>
      </c>
      <c r="G650" s="923" t="s">
        <v>696</v>
      </c>
      <c r="H650" s="924"/>
      <c r="I650" s="923" t="s">
        <v>1074</v>
      </c>
      <c r="J650" s="887" t="s">
        <v>1106</v>
      </c>
      <c r="K650" s="399" t="str">
        <f t="shared" si="10"/>
        <v/>
      </c>
      <c r="L650" s="399"/>
      <c r="M650" s="887" t="s">
        <v>802</v>
      </c>
      <c r="N650" t="s">
        <v>320</v>
      </c>
    </row>
    <row r="651" spans="1:14" customFormat="1">
      <c r="A651" s="925" t="s">
        <v>82</v>
      </c>
      <c r="B651" s="926" t="s">
        <v>83</v>
      </c>
      <c r="C651" s="927">
        <v>1</v>
      </c>
      <c r="D651" s="928">
        <v>1</v>
      </c>
      <c r="E651" s="928">
        <v>0</v>
      </c>
      <c r="F651" s="929"/>
      <c r="G651" s="929"/>
      <c r="H651" s="913"/>
      <c r="I651" s="929"/>
      <c r="J651" s="887" t="s">
        <v>1106</v>
      </c>
      <c r="K651" s="399" t="str">
        <f t="shared" si="10"/>
        <v>E9592</v>
      </c>
      <c r="L651" s="399"/>
      <c r="M651" s="887" t="s">
        <v>802</v>
      </c>
      <c r="N651" t="s">
        <v>320</v>
      </c>
    </row>
    <row r="652" spans="1:14" customFormat="1" ht="15.75" customHeight="1" thickBot="1">
      <c r="A652" s="924"/>
      <c r="B652" s="924"/>
      <c r="C652" s="924"/>
      <c r="D652" s="924"/>
      <c r="E652" s="924"/>
      <c r="F652" s="924"/>
      <c r="G652" s="930" t="s">
        <v>1075</v>
      </c>
      <c r="H652" s="924"/>
      <c r="I652" s="891"/>
      <c r="J652" s="887" t="s">
        <v>1106</v>
      </c>
      <c r="K652" s="399" t="str">
        <f t="shared" si="10"/>
        <v/>
      </c>
      <c r="L652" s="399"/>
      <c r="M652" s="887" t="s">
        <v>802</v>
      </c>
      <c r="N652" t="s">
        <v>320</v>
      </c>
    </row>
    <row r="653" spans="1:14" customFormat="1" ht="15.75" customHeight="1" thickBot="1">
      <c r="A653" s="931" t="s">
        <v>1076</v>
      </c>
      <c r="B653" s="924"/>
      <c r="C653" s="923" t="s">
        <v>51</v>
      </c>
      <c r="D653" s="923" t="s">
        <v>55</v>
      </c>
      <c r="E653" s="924"/>
      <c r="F653" s="923" t="s">
        <v>1071</v>
      </c>
      <c r="G653" s="921" t="s">
        <v>1077</v>
      </c>
      <c r="H653" s="921"/>
      <c r="I653" s="921"/>
      <c r="J653" s="887" t="s">
        <v>1106</v>
      </c>
      <c r="K653" s="399" t="str">
        <f t="shared" si="10"/>
        <v/>
      </c>
      <c r="L653" s="399"/>
      <c r="M653" s="887" t="s">
        <v>802</v>
      </c>
      <c r="N653" t="s">
        <v>320</v>
      </c>
    </row>
    <row r="654" spans="1:14" customFormat="1" ht="25.15" customHeight="1">
      <c r="A654" s="893"/>
      <c r="B654" s="893"/>
      <c r="C654" s="932"/>
      <c r="D654" s="932"/>
      <c r="E654" s="932"/>
      <c r="F654" s="932"/>
      <c r="G654" s="933" t="s">
        <v>1078</v>
      </c>
      <c r="H654" s="893"/>
      <c r="I654" s="888"/>
      <c r="J654" t="s">
        <v>1106</v>
      </c>
      <c r="K654" s="399" t="str">
        <f t="shared" si="10"/>
        <v/>
      </c>
      <c r="L654" s="399"/>
      <c r="M654" s="887" t="s">
        <v>802</v>
      </c>
      <c r="N654" t="s">
        <v>320</v>
      </c>
    </row>
    <row r="655" spans="1:14" customFormat="1" ht="15.75" customHeight="1" thickBot="1">
      <c r="A655" s="924"/>
      <c r="B655" s="924"/>
      <c r="C655" s="921"/>
      <c r="D655" s="921"/>
      <c r="E655" s="921"/>
      <c r="F655" s="921"/>
      <c r="G655" s="930" t="s">
        <v>1079</v>
      </c>
      <c r="H655" s="924"/>
      <c r="I655" s="889"/>
      <c r="J655" s="887" t="s">
        <v>1106</v>
      </c>
      <c r="K655" s="399" t="str">
        <f t="shared" si="10"/>
        <v/>
      </c>
      <c r="L655" s="399"/>
      <c r="M655" s="887" t="s">
        <v>802</v>
      </c>
      <c r="N655" t="s">
        <v>320</v>
      </c>
    </row>
    <row r="656" spans="1:14" customFormat="1" ht="15.75" customHeight="1">
      <c r="A656" s="893"/>
      <c r="B656" s="893"/>
      <c r="C656" s="932"/>
      <c r="D656" s="932"/>
      <c r="E656" s="932"/>
      <c r="F656" s="932"/>
      <c r="G656" s="933" t="s">
        <v>1080</v>
      </c>
      <c r="H656" s="893"/>
      <c r="I656" s="890"/>
      <c r="J656" t="s">
        <v>1106</v>
      </c>
      <c r="K656" s="399" t="str">
        <f t="shared" si="10"/>
        <v/>
      </c>
      <c r="L656" s="399"/>
      <c r="M656" s="887" t="s">
        <v>802</v>
      </c>
      <c r="N656" t="s">
        <v>320</v>
      </c>
    </row>
    <row r="657" spans="1:14" customFormat="1" ht="15.75" customHeight="1">
      <c r="A657" s="893"/>
      <c r="B657" s="893"/>
      <c r="C657" s="893"/>
      <c r="D657" s="893"/>
      <c r="E657" s="893"/>
      <c r="F657" s="893"/>
      <c r="G657" s="933" t="s">
        <v>1081</v>
      </c>
      <c r="H657" s="893"/>
      <c r="I657" s="934"/>
      <c r="J657" t="s">
        <v>1106</v>
      </c>
      <c r="K657" s="399" t="str">
        <f t="shared" si="10"/>
        <v/>
      </c>
      <c r="L657" s="399"/>
      <c r="M657" s="887" t="s">
        <v>802</v>
      </c>
      <c r="N657" t="s">
        <v>320</v>
      </c>
    </row>
    <row r="658" spans="1:14" customFormat="1" ht="15.75" customHeight="1" thickBot="1">
      <c r="A658" s="924"/>
      <c r="B658" s="924"/>
      <c r="C658" s="924"/>
      <c r="D658" s="924"/>
      <c r="E658" s="924"/>
      <c r="F658" s="924"/>
      <c r="G658" s="930" t="s">
        <v>1082</v>
      </c>
      <c r="H658" s="924"/>
      <c r="I658" s="889"/>
      <c r="J658" s="887" t="s">
        <v>1106</v>
      </c>
      <c r="K658" s="399" t="str">
        <f t="shared" si="10"/>
        <v/>
      </c>
      <c r="L658" s="399"/>
      <c r="M658" s="887" t="s">
        <v>802</v>
      </c>
      <c r="N658" t="s">
        <v>320</v>
      </c>
    </row>
    <row r="659" spans="1:14" customFormat="1" ht="15.75" customHeight="1" thickBot="1">
      <c r="A659" s="931" t="s">
        <v>813</v>
      </c>
      <c r="B659" s="924"/>
      <c r="C659" s="923" t="s">
        <v>51</v>
      </c>
      <c r="D659" s="923" t="s">
        <v>55</v>
      </c>
      <c r="E659" s="924"/>
      <c r="F659" s="923" t="s">
        <v>1083</v>
      </c>
      <c r="G659" s="921" t="s">
        <v>1084</v>
      </c>
      <c r="H659" s="921"/>
      <c r="I659" s="921"/>
      <c r="J659" s="887" t="s">
        <v>1106</v>
      </c>
      <c r="K659" s="399" t="str">
        <f t="shared" si="10"/>
        <v/>
      </c>
      <c r="L659" s="399"/>
      <c r="M659" s="887" t="s">
        <v>802</v>
      </c>
      <c r="N659" t="s">
        <v>320</v>
      </c>
    </row>
    <row r="660" spans="1:14" customFormat="1" ht="25.15" customHeight="1" thickBot="1">
      <c r="A660" s="924"/>
      <c r="B660" s="924"/>
      <c r="C660" s="921"/>
      <c r="D660" s="921"/>
      <c r="E660" s="921"/>
      <c r="F660" s="921"/>
      <c r="G660" s="930" t="s">
        <v>1085</v>
      </c>
      <c r="H660" s="924"/>
      <c r="I660" s="891"/>
      <c r="J660" s="887" t="s">
        <v>1106</v>
      </c>
      <c r="K660" s="399" t="str">
        <f t="shared" si="10"/>
        <v/>
      </c>
      <c r="L660" s="399"/>
      <c r="M660" s="887" t="s">
        <v>802</v>
      </c>
      <c r="N660" t="s">
        <v>320</v>
      </c>
    </row>
    <row r="661" spans="1:14" customFormat="1" ht="15.75" customHeight="1" thickBot="1">
      <c r="A661" s="931" t="s">
        <v>56</v>
      </c>
      <c r="B661" s="924"/>
      <c r="C661" s="923" t="s">
        <v>51</v>
      </c>
      <c r="D661" s="923" t="s">
        <v>55</v>
      </c>
      <c r="E661" s="924"/>
      <c r="F661" s="923" t="s">
        <v>1084</v>
      </c>
      <c r="G661" s="921" t="s">
        <v>1084</v>
      </c>
      <c r="H661" s="921"/>
      <c r="I661" s="921"/>
      <c r="J661" s="887" t="s">
        <v>1106</v>
      </c>
      <c r="K661" s="399" t="str">
        <f t="shared" si="10"/>
        <v/>
      </c>
      <c r="L661" s="399"/>
      <c r="M661" s="887" t="s">
        <v>802</v>
      </c>
      <c r="N661" t="s">
        <v>320</v>
      </c>
    </row>
    <row r="662" spans="1:14" customFormat="1" ht="25.15" customHeight="1" thickBot="1">
      <c r="A662" s="924"/>
      <c r="B662" s="924"/>
      <c r="C662" s="921"/>
      <c r="D662" s="921"/>
      <c r="E662" s="921"/>
      <c r="F662" s="921"/>
      <c r="G662" s="930" t="s">
        <v>1086</v>
      </c>
      <c r="H662" s="924"/>
      <c r="I662" s="891"/>
      <c r="J662" s="887" t="s">
        <v>1106</v>
      </c>
      <c r="K662" s="399" t="str">
        <f t="shared" si="10"/>
        <v/>
      </c>
      <c r="L662" s="399"/>
      <c r="M662" s="887" t="s">
        <v>802</v>
      </c>
      <c r="N662" t="s">
        <v>320</v>
      </c>
    </row>
    <row r="663" spans="1:14" customFormat="1" ht="15.75" customHeight="1" thickBot="1">
      <c r="A663" s="924"/>
      <c r="B663" s="924"/>
      <c r="C663" s="924"/>
      <c r="D663" s="924"/>
      <c r="E663" s="924"/>
      <c r="F663" s="924"/>
      <c r="G663" s="930" t="s">
        <v>533</v>
      </c>
      <c r="H663" s="924"/>
      <c r="I663" s="889"/>
      <c r="J663" s="887" t="s">
        <v>1106</v>
      </c>
      <c r="K663" s="399" t="str">
        <f t="shared" si="10"/>
        <v/>
      </c>
      <c r="L663" s="399"/>
      <c r="M663" s="887" t="s">
        <v>802</v>
      </c>
      <c r="N663" t="s">
        <v>320</v>
      </c>
    </row>
    <row r="664" spans="1:14" customFormat="1" ht="15.75" customHeight="1" thickBot="1">
      <c r="A664" s="931" t="s">
        <v>1087</v>
      </c>
      <c r="B664" s="924"/>
      <c r="C664" s="923" t="s">
        <v>58</v>
      </c>
      <c r="D664" s="923" t="s">
        <v>51</v>
      </c>
      <c r="E664" s="923" t="s">
        <v>55</v>
      </c>
      <c r="F664" s="924"/>
      <c r="G664" s="923" t="s">
        <v>1084</v>
      </c>
      <c r="H664" s="921" t="s">
        <v>1084</v>
      </c>
      <c r="I664" s="921"/>
      <c r="J664" s="887" t="s">
        <v>1106</v>
      </c>
      <c r="K664" s="399" t="str">
        <f t="shared" si="10"/>
        <v/>
      </c>
      <c r="L664" s="399"/>
      <c r="M664" s="887" t="s">
        <v>802</v>
      </c>
      <c r="N664" t="s">
        <v>320</v>
      </c>
    </row>
    <row r="665" spans="1:14" customFormat="1" ht="25.15" customHeight="1" thickBot="1">
      <c r="A665" s="924"/>
      <c r="B665" s="924"/>
      <c r="C665" s="921"/>
      <c r="D665" s="921"/>
      <c r="E665" s="921"/>
      <c r="F665" s="921"/>
      <c r="G665" s="930" t="s">
        <v>1088</v>
      </c>
      <c r="H665" s="924"/>
      <c r="I665" s="889"/>
      <c r="J665" s="887" t="s">
        <v>1106</v>
      </c>
      <c r="K665" s="399" t="str">
        <f t="shared" si="10"/>
        <v/>
      </c>
      <c r="L665" s="399"/>
      <c r="M665" s="887" t="s">
        <v>802</v>
      </c>
      <c r="N665" t="s">
        <v>320</v>
      </c>
    </row>
    <row r="666" spans="1:14" customFormat="1" ht="15.75" customHeight="1" thickBot="1">
      <c r="A666" s="921" t="s">
        <v>60</v>
      </c>
      <c r="B666" s="921"/>
      <c r="C666" s="921" t="s">
        <v>51</v>
      </c>
      <c r="D666" s="921" t="s">
        <v>55</v>
      </c>
      <c r="E666" s="921" t="s">
        <v>61</v>
      </c>
      <c r="F666" s="921"/>
      <c r="G666" s="921"/>
      <c r="H666" s="913"/>
      <c r="I666" s="921" t="s">
        <v>1084</v>
      </c>
      <c r="J666" s="887" t="s">
        <v>1106</v>
      </c>
      <c r="K666" s="399" t="str">
        <f t="shared" si="10"/>
        <v/>
      </c>
      <c r="L666" s="399"/>
      <c r="M666" s="887" t="s">
        <v>802</v>
      </c>
      <c r="N666" t="s">
        <v>320</v>
      </c>
    </row>
    <row r="667" spans="1:14" customFormat="1" ht="15.75" customHeight="1" thickBot="1">
      <c r="A667" s="921"/>
      <c r="B667" s="921"/>
      <c r="C667" s="921"/>
      <c r="D667" s="921"/>
      <c r="E667" s="923" t="s">
        <v>62</v>
      </c>
      <c r="F667" s="923" t="s">
        <v>63</v>
      </c>
      <c r="G667" s="923" t="s">
        <v>64</v>
      </c>
      <c r="H667" s="924"/>
      <c r="I667" s="921"/>
      <c r="J667" s="887" t="s">
        <v>1106</v>
      </c>
      <c r="K667" s="399" t="str">
        <f t="shared" si="10"/>
        <v/>
      </c>
      <c r="L667" s="399"/>
      <c r="M667" s="887" t="s">
        <v>802</v>
      </c>
      <c r="N667" t="s">
        <v>320</v>
      </c>
    </row>
    <row r="668" spans="1:14" customFormat="1" ht="25.15" customHeight="1">
      <c r="A668" s="893"/>
      <c r="B668" s="893"/>
      <c r="C668" s="932"/>
      <c r="D668" s="932"/>
      <c r="E668" s="932"/>
      <c r="F668" s="932"/>
      <c r="G668" s="933" t="s">
        <v>1089</v>
      </c>
      <c r="H668" s="893"/>
      <c r="I668" s="893"/>
      <c r="J668" t="s">
        <v>1106</v>
      </c>
      <c r="K668" s="399" t="str">
        <f t="shared" si="10"/>
        <v/>
      </c>
      <c r="L668" s="399"/>
      <c r="M668" s="887" t="s">
        <v>802</v>
      </c>
      <c r="N668" t="s">
        <v>320</v>
      </c>
    </row>
    <row r="669" spans="1:14" customFormat="1" ht="15.75" customHeight="1" thickBot="1">
      <c r="A669" s="935"/>
      <c r="B669" s="935"/>
      <c r="C669" s="935"/>
      <c r="D669" s="935"/>
      <c r="E669" s="936" t="s">
        <v>1090</v>
      </c>
      <c r="F669" s="936"/>
      <c r="G669" s="936"/>
      <c r="H669" s="935"/>
      <c r="I669" s="937"/>
      <c r="J669" s="887" t="s">
        <v>1106</v>
      </c>
      <c r="K669" s="399" t="str">
        <f t="shared" si="10"/>
        <v/>
      </c>
      <c r="L669" s="399"/>
      <c r="M669" s="887" t="s">
        <v>802</v>
      </c>
      <c r="N669" t="s">
        <v>320</v>
      </c>
    </row>
    <row r="670" spans="1:14" customFormat="1" ht="15.75" thickTop="1">
      <c r="A670" s="893"/>
      <c r="B670" s="893"/>
      <c r="C670" s="893"/>
      <c r="D670" s="893"/>
      <c r="E670" s="893"/>
      <c r="F670" s="893"/>
      <c r="G670" s="893"/>
      <c r="H670" s="893"/>
      <c r="I670" s="893"/>
      <c r="J670" t="s">
        <v>1106</v>
      </c>
      <c r="K670" s="399" t="str">
        <f t="shared" si="10"/>
        <v/>
      </c>
      <c r="L670" s="399"/>
      <c r="M670" s="887" t="s">
        <v>802</v>
      </c>
      <c r="N670" t="s">
        <v>320</v>
      </c>
    </row>
    <row r="671" spans="1:14" customFormat="1" ht="23.25" customHeight="1" thickBot="1">
      <c r="A671" s="909" t="s">
        <v>307</v>
      </c>
      <c r="B671" s="910"/>
      <c r="C671" s="910"/>
      <c r="D671" s="910"/>
      <c r="E671" s="910"/>
      <c r="F671" s="910"/>
      <c r="G671" s="910"/>
      <c r="H671" s="910"/>
      <c r="I671" s="911" t="s">
        <v>308</v>
      </c>
      <c r="J671" t="s">
        <v>1106</v>
      </c>
      <c r="K671" s="399" t="str">
        <f t="shared" si="10"/>
        <v/>
      </c>
      <c r="L671" s="399"/>
      <c r="M671" s="887" t="s">
        <v>803</v>
      </c>
      <c r="N671" t="s">
        <v>321</v>
      </c>
    </row>
    <row r="672" spans="1:14" customFormat="1" ht="18.75" customHeight="1" thickTop="1">
      <c r="A672" s="912" t="s">
        <v>48</v>
      </c>
      <c r="B672" s="913"/>
      <c r="C672" s="913"/>
      <c r="D672" s="912" t="s">
        <v>341</v>
      </c>
      <c r="E672" s="913"/>
      <c r="F672" s="913"/>
      <c r="G672" s="913"/>
      <c r="H672" s="913"/>
      <c r="I672" s="913"/>
      <c r="J672" s="887" t="s">
        <v>1106</v>
      </c>
      <c r="K672" s="399" t="str">
        <f t="shared" si="10"/>
        <v/>
      </c>
      <c r="L672" s="399"/>
      <c r="M672" s="887" t="s">
        <v>803</v>
      </c>
      <c r="N672" t="s">
        <v>321</v>
      </c>
    </row>
    <row r="673" spans="1:14" customFormat="1" ht="15.75" customHeight="1">
      <c r="A673" s="914" t="s">
        <v>49</v>
      </c>
      <c r="B673" s="913"/>
      <c r="C673" s="913"/>
      <c r="D673" s="914" t="s">
        <v>1066</v>
      </c>
      <c r="E673" s="913"/>
      <c r="F673" s="913"/>
      <c r="G673" s="915" t="s">
        <v>1067</v>
      </c>
      <c r="H673" s="916">
        <v>372.88</v>
      </c>
      <c r="I673" s="914" t="s">
        <v>65</v>
      </c>
      <c r="J673" s="887" t="s">
        <v>1106</v>
      </c>
      <c r="K673" s="399" t="str">
        <f t="shared" si="10"/>
        <v/>
      </c>
      <c r="L673" s="399"/>
      <c r="M673" s="887" t="s">
        <v>803</v>
      </c>
      <c r="N673" t="s">
        <v>321</v>
      </c>
    </row>
    <row r="674" spans="1:14" ht="30" customHeight="1" thickBot="1">
      <c r="A674" s="917" t="s">
        <v>803</v>
      </c>
      <c r="B674" s="919" t="s">
        <v>321</v>
      </c>
      <c r="C674" s="919"/>
      <c r="D674" s="919"/>
      <c r="E674" s="919"/>
      <c r="F674" s="919"/>
      <c r="G674" s="919"/>
      <c r="H674" s="920" t="s">
        <v>1068</v>
      </c>
      <c r="I674" s="920"/>
      <c r="J674" s="887" t="s">
        <v>1106</v>
      </c>
      <c r="K674" s="399" t="str">
        <f t="shared" si="10"/>
        <v/>
      </c>
      <c r="L674" s="399"/>
      <c r="M674" s="887" t="s">
        <v>803</v>
      </c>
      <c r="N674" t="s">
        <v>321</v>
      </c>
    </row>
    <row r="675" spans="1:14" customFormat="1" ht="15.75" customHeight="1" thickBot="1">
      <c r="A675" s="921" t="s">
        <v>1069</v>
      </c>
      <c r="B675" s="921"/>
      <c r="C675" s="921" t="s">
        <v>51</v>
      </c>
      <c r="D675" s="921" t="s">
        <v>1070</v>
      </c>
      <c r="E675" s="921"/>
      <c r="F675" s="921" t="s">
        <v>1071</v>
      </c>
      <c r="G675" s="921"/>
      <c r="H675" s="913"/>
      <c r="I675" s="922" t="s">
        <v>52</v>
      </c>
      <c r="J675" s="887" t="s">
        <v>1106</v>
      </c>
      <c r="K675" s="399" t="str">
        <f t="shared" si="10"/>
        <v/>
      </c>
      <c r="L675" s="399"/>
      <c r="M675" s="887" t="s">
        <v>803</v>
      </c>
      <c r="N675" t="s">
        <v>321</v>
      </c>
    </row>
    <row r="676" spans="1:14" customFormat="1" ht="15.75" customHeight="1" thickBot="1">
      <c r="A676" s="921"/>
      <c r="B676" s="921"/>
      <c r="C676" s="921"/>
      <c r="D676" s="923" t="s">
        <v>1072</v>
      </c>
      <c r="E676" s="923" t="s">
        <v>1073</v>
      </c>
      <c r="F676" s="923" t="s">
        <v>695</v>
      </c>
      <c r="G676" s="923" t="s">
        <v>696</v>
      </c>
      <c r="H676" s="924"/>
      <c r="I676" s="923" t="s">
        <v>1074</v>
      </c>
      <c r="J676" s="887" t="s">
        <v>1106</v>
      </c>
      <c r="K676" s="399" t="str">
        <f t="shared" si="10"/>
        <v/>
      </c>
      <c r="L676" s="399"/>
      <c r="M676" s="887" t="s">
        <v>803</v>
      </c>
      <c r="N676" t="s">
        <v>321</v>
      </c>
    </row>
    <row r="677" spans="1:14" customFormat="1">
      <c r="A677" s="925" t="s">
        <v>82</v>
      </c>
      <c r="B677" s="926" t="s">
        <v>83</v>
      </c>
      <c r="C677" s="927">
        <v>1</v>
      </c>
      <c r="D677" s="928">
        <v>1</v>
      </c>
      <c r="E677" s="928">
        <v>0</v>
      </c>
      <c r="F677" s="929"/>
      <c r="G677" s="929"/>
      <c r="H677" s="913"/>
      <c r="I677" s="929"/>
      <c r="J677" s="887" t="s">
        <v>1106</v>
      </c>
      <c r="K677" s="399" t="str">
        <f t="shared" si="10"/>
        <v>E9592</v>
      </c>
      <c r="L677" s="399"/>
      <c r="M677" s="887" t="s">
        <v>803</v>
      </c>
      <c r="N677" t="s">
        <v>321</v>
      </c>
    </row>
    <row r="678" spans="1:14" customFormat="1" ht="15.75" customHeight="1" thickBot="1">
      <c r="A678" s="924"/>
      <c r="B678" s="924"/>
      <c r="C678" s="924"/>
      <c r="D678" s="924"/>
      <c r="E678" s="924"/>
      <c r="F678" s="924"/>
      <c r="G678" s="930" t="s">
        <v>1075</v>
      </c>
      <c r="H678" s="924"/>
      <c r="I678" s="891"/>
      <c r="J678" s="887" t="s">
        <v>1106</v>
      </c>
      <c r="K678" s="399" t="str">
        <f t="shared" si="10"/>
        <v/>
      </c>
      <c r="L678" s="399"/>
      <c r="M678" s="887" t="s">
        <v>803</v>
      </c>
      <c r="N678" t="s">
        <v>321</v>
      </c>
    </row>
    <row r="679" spans="1:14" customFormat="1" ht="15.75" customHeight="1" thickBot="1">
      <c r="A679" s="931" t="s">
        <v>1076</v>
      </c>
      <c r="B679" s="924"/>
      <c r="C679" s="923" t="s">
        <v>51</v>
      </c>
      <c r="D679" s="923" t="s">
        <v>55</v>
      </c>
      <c r="E679" s="924"/>
      <c r="F679" s="923" t="s">
        <v>1071</v>
      </c>
      <c r="G679" s="921" t="s">
        <v>1077</v>
      </c>
      <c r="H679" s="921"/>
      <c r="I679" s="921"/>
      <c r="J679" s="887" t="s">
        <v>1106</v>
      </c>
      <c r="K679" s="399" t="str">
        <f t="shared" si="10"/>
        <v/>
      </c>
      <c r="L679" s="399"/>
      <c r="M679" s="887" t="s">
        <v>803</v>
      </c>
      <c r="N679" t="s">
        <v>321</v>
      </c>
    </row>
    <row r="680" spans="1:14" customFormat="1" ht="25.15" customHeight="1">
      <c r="A680" s="893"/>
      <c r="B680" s="893"/>
      <c r="C680" s="932"/>
      <c r="D680" s="932"/>
      <c r="E680" s="932"/>
      <c r="F680" s="932"/>
      <c r="G680" s="933" t="s">
        <v>1078</v>
      </c>
      <c r="H680" s="893"/>
      <c r="I680" s="888"/>
      <c r="J680" t="s">
        <v>1106</v>
      </c>
      <c r="K680" s="399" t="str">
        <f t="shared" si="10"/>
        <v/>
      </c>
      <c r="L680" s="399"/>
      <c r="M680" s="887" t="s">
        <v>803</v>
      </c>
      <c r="N680" t="s">
        <v>321</v>
      </c>
    </row>
    <row r="681" spans="1:14" customFormat="1" ht="15.75" customHeight="1" thickBot="1">
      <c r="A681" s="924"/>
      <c r="B681" s="924"/>
      <c r="C681" s="921"/>
      <c r="D681" s="921"/>
      <c r="E681" s="921"/>
      <c r="F681" s="921"/>
      <c r="G681" s="930" t="s">
        <v>1079</v>
      </c>
      <c r="H681" s="924"/>
      <c r="I681" s="889"/>
      <c r="J681" s="887" t="s">
        <v>1106</v>
      </c>
      <c r="K681" s="399" t="str">
        <f t="shared" si="10"/>
        <v/>
      </c>
      <c r="L681" s="399"/>
      <c r="M681" s="887" t="s">
        <v>803</v>
      </c>
      <c r="N681" t="s">
        <v>321</v>
      </c>
    </row>
    <row r="682" spans="1:14" customFormat="1" ht="15.75" customHeight="1">
      <c r="A682" s="893"/>
      <c r="B682" s="893"/>
      <c r="C682" s="932"/>
      <c r="D682" s="932"/>
      <c r="E682" s="932"/>
      <c r="F682" s="932"/>
      <c r="G682" s="933" t="s">
        <v>1080</v>
      </c>
      <c r="H682" s="893"/>
      <c r="I682" s="890"/>
      <c r="J682" t="s">
        <v>1106</v>
      </c>
      <c r="K682" s="399" t="str">
        <f t="shared" si="10"/>
        <v/>
      </c>
      <c r="L682" s="399"/>
      <c r="M682" s="887" t="s">
        <v>803</v>
      </c>
      <c r="N682" t="s">
        <v>321</v>
      </c>
    </row>
    <row r="683" spans="1:14" customFormat="1" ht="15.75" customHeight="1">
      <c r="A683" s="893"/>
      <c r="B683" s="893"/>
      <c r="C683" s="893"/>
      <c r="D683" s="893"/>
      <c r="E683" s="893"/>
      <c r="F683" s="893"/>
      <c r="G683" s="933" t="s">
        <v>1081</v>
      </c>
      <c r="H683" s="893"/>
      <c r="I683" s="934"/>
      <c r="J683" t="s">
        <v>1106</v>
      </c>
      <c r="K683" s="399" t="str">
        <f t="shared" si="10"/>
        <v/>
      </c>
      <c r="L683" s="399"/>
      <c r="M683" s="887" t="s">
        <v>803</v>
      </c>
      <c r="N683" t="s">
        <v>321</v>
      </c>
    </row>
    <row r="684" spans="1:14" customFormat="1" ht="15.75" customHeight="1" thickBot="1">
      <c r="A684" s="924"/>
      <c r="B684" s="924"/>
      <c r="C684" s="924"/>
      <c r="D684" s="924"/>
      <c r="E684" s="924"/>
      <c r="F684" s="924"/>
      <c r="G684" s="930" t="s">
        <v>1082</v>
      </c>
      <c r="H684" s="924"/>
      <c r="I684" s="889"/>
      <c r="J684" s="887" t="s">
        <v>1106</v>
      </c>
      <c r="K684" s="399" t="str">
        <f t="shared" si="10"/>
        <v/>
      </c>
      <c r="L684" s="399"/>
      <c r="M684" s="887" t="s">
        <v>803</v>
      </c>
      <c r="N684" t="s">
        <v>321</v>
      </c>
    </row>
    <row r="685" spans="1:14" customFormat="1" ht="15.75" customHeight="1" thickBot="1">
      <c r="A685" s="931" t="s">
        <v>813</v>
      </c>
      <c r="B685" s="924"/>
      <c r="C685" s="923" t="s">
        <v>51</v>
      </c>
      <c r="D685" s="923" t="s">
        <v>55</v>
      </c>
      <c r="E685" s="924"/>
      <c r="F685" s="923" t="s">
        <v>1083</v>
      </c>
      <c r="G685" s="921" t="s">
        <v>1084</v>
      </c>
      <c r="H685" s="921"/>
      <c r="I685" s="921"/>
      <c r="J685" s="887" t="s">
        <v>1106</v>
      </c>
      <c r="K685" s="399" t="str">
        <f t="shared" si="10"/>
        <v/>
      </c>
      <c r="L685" s="399"/>
      <c r="M685" s="887" t="s">
        <v>803</v>
      </c>
      <c r="N685" t="s">
        <v>321</v>
      </c>
    </row>
    <row r="686" spans="1:14" customFormat="1" ht="25.15" customHeight="1" thickBot="1">
      <c r="A686" s="924"/>
      <c r="B686" s="924"/>
      <c r="C686" s="921"/>
      <c r="D686" s="921"/>
      <c r="E686" s="921"/>
      <c r="F686" s="921"/>
      <c r="G686" s="930" t="s">
        <v>1085</v>
      </c>
      <c r="H686" s="924"/>
      <c r="I686" s="891"/>
      <c r="J686" s="887" t="s">
        <v>1106</v>
      </c>
      <c r="K686" s="399" t="str">
        <f t="shared" si="10"/>
        <v/>
      </c>
      <c r="L686" s="399"/>
      <c r="M686" s="887" t="s">
        <v>803</v>
      </c>
      <c r="N686" t="s">
        <v>321</v>
      </c>
    </row>
    <row r="687" spans="1:14" customFormat="1" ht="15.75" customHeight="1" thickBot="1">
      <c r="A687" s="931" t="s">
        <v>56</v>
      </c>
      <c r="B687" s="924"/>
      <c r="C687" s="923" t="s">
        <v>51</v>
      </c>
      <c r="D687" s="923" t="s">
        <v>55</v>
      </c>
      <c r="E687" s="924"/>
      <c r="F687" s="923" t="s">
        <v>1084</v>
      </c>
      <c r="G687" s="921" t="s">
        <v>1084</v>
      </c>
      <c r="H687" s="921"/>
      <c r="I687" s="921"/>
      <c r="J687" s="887" t="s">
        <v>1106</v>
      </c>
      <c r="K687" s="399" t="str">
        <f t="shared" si="10"/>
        <v/>
      </c>
      <c r="L687" s="399"/>
      <c r="M687" s="887" t="s">
        <v>803</v>
      </c>
      <c r="N687" t="s">
        <v>321</v>
      </c>
    </row>
    <row r="688" spans="1:14" customFormat="1" ht="25.15" customHeight="1" thickBot="1">
      <c r="A688" s="924"/>
      <c r="B688" s="924"/>
      <c r="C688" s="921"/>
      <c r="D688" s="921"/>
      <c r="E688" s="921"/>
      <c r="F688" s="921"/>
      <c r="G688" s="930" t="s">
        <v>1086</v>
      </c>
      <c r="H688" s="924"/>
      <c r="I688" s="891"/>
      <c r="J688" s="887" t="s">
        <v>1106</v>
      </c>
      <c r="K688" s="399" t="str">
        <f t="shared" si="10"/>
        <v/>
      </c>
      <c r="L688" s="399"/>
      <c r="M688" s="887" t="s">
        <v>803</v>
      </c>
      <c r="N688" t="s">
        <v>321</v>
      </c>
    </row>
    <row r="689" spans="1:14" customFormat="1" ht="15.75" customHeight="1" thickBot="1">
      <c r="A689" s="924"/>
      <c r="B689" s="924"/>
      <c r="C689" s="924"/>
      <c r="D689" s="924"/>
      <c r="E689" s="924"/>
      <c r="F689" s="924"/>
      <c r="G689" s="930" t="s">
        <v>533</v>
      </c>
      <c r="H689" s="924"/>
      <c r="I689" s="889"/>
      <c r="J689" s="887" t="s">
        <v>1106</v>
      </c>
      <c r="K689" s="399" t="str">
        <f t="shared" si="10"/>
        <v/>
      </c>
      <c r="L689" s="399"/>
      <c r="M689" s="887" t="s">
        <v>803</v>
      </c>
      <c r="N689" t="s">
        <v>321</v>
      </c>
    </row>
    <row r="690" spans="1:14" customFormat="1" ht="15.75" customHeight="1" thickBot="1">
      <c r="A690" s="931" t="s">
        <v>1087</v>
      </c>
      <c r="B690" s="924"/>
      <c r="C690" s="923" t="s">
        <v>58</v>
      </c>
      <c r="D690" s="923" t="s">
        <v>51</v>
      </c>
      <c r="E690" s="923" t="s">
        <v>55</v>
      </c>
      <c r="F690" s="924"/>
      <c r="G690" s="923" t="s">
        <v>1084</v>
      </c>
      <c r="H690" s="921" t="s">
        <v>1084</v>
      </c>
      <c r="I690" s="921"/>
      <c r="J690" s="887" t="s">
        <v>1106</v>
      </c>
      <c r="K690" s="399" t="str">
        <f t="shared" si="10"/>
        <v/>
      </c>
      <c r="L690" s="399"/>
      <c r="M690" s="887" t="s">
        <v>803</v>
      </c>
      <c r="N690" t="s">
        <v>321</v>
      </c>
    </row>
    <row r="691" spans="1:14" customFormat="1" ht="25.15" customHeight="1" thickBot="1">
      <c r="A691" s="924"/>
      <c r="B691" s="924"/>
      <c r="C691" s="921"/>
      <c r="D691" s="921"/>
      <c r="E691" s="921"/>
      <c r="F691" s="921"/>
      <c r="G691" s="930" t="s">
        <v>1088</v>
      </c>
      <c r="H691" s="924"/>
      <c r="I691" s="889"/>
      <c r="J691" s="887" t="s">
        <v>1106</v>
      </c>
      <c r="K691" s="399" t="str">
        <f t="shared" si="10"/>
        <v/>
      </c>
      <c r="L691" s="399"/>
      <c r="M691" s="887" t="s">
        <v>803</v>
      </c>
      <c r="N691" t="s">
        <v>321</v>
      </c>
    </row>
    <row r="692" spans="1:14" customFormat="1" ht="15.75" customHeight="1" thickBot="1">
      <c r="A692" s="921" t="s">
        <v>60</v>
      </c>
      <c r="B692" s="921"/>
      <c r="C692" s="921" t="s">
        <v>51</v>
      </c>
      <c r="D692" s="921" t="s">
        <v>55</v>
      </c>
      <c r="E692" s="921" t="s">
        <v>61</v>
      </c>
      <c r="F692" s="921"/>
      <c r="G692" s="921"/>
      <c r="H692" s="913"/>
      <c r="I692" s="921" t="s">
        <v>1084</v>
      </c>
      <c r="J692" s="887" t="s">
        <v>1106</v>
      </c>
      <c r="K692" s="399" t="str">
        <f t="shared" si="10"/>
        <v/>
      </c>
      <c r="L692" s="399"/>
      <c r="M692" s="887" t="s">
        <v>803</v>
      </c>
      <c r="N692" t="s">
        <v>321</v>
      </c>
    </row>
    <row r="693" spans="1:14" customFormat="1" ht="15.75" customHeight="1" thickBot="1">
      <c r="A693" s="921"/>
      <c r="B693" s="921"/>
      <c r="C693" s="921"/>
      <c r="D693" s="921"/>
      <c r="E693" s="923" t="s">
        <v>62</v>
      </c>
      <c r="F693" s="923" t="s">
        <v>63</v>
      </c>
      <c r="G693" s="923" t="s">
        <v>64</v>
      </c>
      <c r="H693" s="924"/>
      <c r="I693" s="921"/>
      <c r="J693" s="887" t="s">
        <v>1106</v>
      </c>
      <c r="K693" s="399" t="str">
        <f t="shared" si="10"/>
        <v/>
      </c>
      <c r="L693" s="399"/>
      <c r="M693" s="887" t="s">
        <v>803</v>
      </c>
      <c r="N693" t="s">
        <v>321</v>
      </c>
    </row>
    <row r="694" spans="1:14" customFormat="1" ht="25.15" customHeight="1">
      <c r="A694" s="893"/>
      <c r="B694" s="893"/>
      <c r="C694" s="932"/>
      <c r="D694" s="932"/>
      <c r="E694" s="932"/>
      <c r="F694" s="932"/>
      <c r="G694" s="933" t="s">
        <v>1089</v>
      </c>
      <c r="H694" s="893"/>
      <c r="I694" s="893"/>
      <c r="J694" t="s">
        <v>1106</v>
      </c>
      <c r="K694" s="399" t="str">
        <f t="shared" si="10"/>
        <v/>
      </c>
      <c r="L694" s="399"/>
      <c r="M694" s="887" t="s">
        <v>803</v>
      </c>
      <c r="N694" t="s">
        <v>321</v>
      </c>
    </row>
    <row r="695" spans="1:14" customFormat="1" ht="15.75" customHeight="1" thickBot="1">
      <c r="A695" s="935"/>
      <c r="B695" s="935"/>
      <c r="C695" s="935"/>
      <c r="D695" s="935"/>
      <c r="E695" s="936" t="s">
        <v>1090</v>
      </c>
      <c r="F695" s="936"/>
      <c r="G695" s="936"/>
      <c r="H695" s="935"/>
      <c r="I695" s="937"/>
      <c r="J695" s="887" t="s">
        <v>1106</v>
      </c>
      <c r="K695" s="399" t="str">
        <f t="shared" si="10"/>
        <v/>
      </c>
      <c r="L695" s="399"/>
      <c r="M695" s="887" t="s">
        <v>803</v>
      </c>
      <c r="N695" t="s">
        <v>321</v>
      </c>
    </row>
    <row r="696" spans="1:14" customFormat="1" ht="23.25" customHeight="1" thickTop="1" thickBot="1">
      <c r="A696" s="909" t="s">
        <v>307</v>
      </c>
      <c r="B696" s="910"/>
      <c r="C696" s="910"/>
      <c r="D696" s="910"/>
      <c r="E696" s="943"/>
      <c r="F696" s="943"/>
      <c r="G696" s="943"/>
      <c r="H696" s="910"/>
      <c r="I696" s="911" t="s">
        <v>308</v>
      </c>
      <c r="J696" t="s">
        <v>423</v>
      </c>
      <c r="K696" s="399" t="str">
        <f t="shared" si="10"/>
        <v/>
      </c>
      <c r="L696" s="399"/>
      <c r="M696" s="887" t="s">
        <v>1097</v>
      </c>
      <c r="N696" t="s">
        <v>300</v>
      </c>
    </row>
    <row r="697" spans="1:14" customFormat="1" ht="18.75" customHeight="1" thickTop="1">
      <c r="A697" s="912" t="s">
        <v>48</v>
      </c>
      <c r="B697" s="913"/>
      <c r="C697" s="913"/>
      <c r="D697" s="912" t="s">
        <v>341</v>
      </c>
      <c r="E697" s="913"/>
      <c r="F697" s="913"/>
      <c r="G697" s="913"/>
      <c r="H697" s="913"/>
      <c r="I697" s="913"/>
      <c r="J697" s="887" t="s">
        <v>423</v>
      </c>
      <c r="K697" s="399" t="str">
        <f t="shared" si="10"/>
        <v/>
      </c>
      <c r="L697" s="399"/>
      <c r="M697" s="887" t="s">
        <v>1097</v>
      </c>
      <c r="N697" t="s">
        <v>300</v>
      </c>
    </row>
    <row r="698" spans="1:14" customFormat="1" ht="15.75" customHeight="1">
      <c r="A698" s="914" t="s">
        <v>49</v>
      </c>
      <c r="B698" s="913"/>
      <c r="C698" s="913"/>
      <c r="D698" s="914" t="s">
        <v>1066</v>
      </c>
      <c r="E698" s="913"/>
      <c r="F698" s="913"/>
      <c r="G698" s="915" t="s">
        <v>1067</v>
      </c>
      <c r="H698" s="940">
        <v>3.9289900000000002</v>
      </c>
      <c r="I698" s="914" t="s">
        <v>7</v>
      </c>
      <c r="J698" s="887" t="s">
        <v>423</v>
      </c>
      <c r="K698" s="399" t="str">
        <f t="shared" si="10"/>
        <v/>
      </c>
      <c r="L698" s="399"/>
      <c r="M698" s="887" t="s">
        <v>1097</v>
      </c>
      <c r="N698" t="s">
        <v>300</v>
      </c>
    </row>
    <row r="699" spans="1:14" ht="30" customHeight="1" thickBot="1">
      <c r="A699" s="917" t="s">
        <v>1097</v>
      </c>
      <c r="B699" s="918" t="s">
        <v>300</v>
      </c>
      <c r="C699" s="919"/>
      <c r="D699" s="919"/>
      <c r="E699" s="919"/>
      <c r="F699" s="919"/>
      <c r="G699" s="919"/>
      <c r="H699" s="920" t="s">
        <v>1068</v>
      </c>
      <c r="I699" s="920"/>
      <c r="J699" s="887" t="s">
        <v>423</v>
      </c>
      <c r="K699" s="399" t="str">
        <f t="shared" si="10"/>
        <v/>
      </c>
      <c r="L699" s="399"/>
      <c r="M699" s="887" t="s">
        <v>1097</v>
      </c>
      <c r="N699" t="s">
        <v>300</v>
      </c>
    </row>
    <row r="700" spans="1:14" customFormat="1" ht="15.75" customHeight="1" thickBot="1">
      <c r="A700" s="921" t="s">
        <v>1069</v>
      </c>
      <c r="B700" s="921"/>
      <c r="C700" s="921" t="s">
        <v>51</v>
      </c>
      <c r="D700" s="921" t="s">
        <v>1070</v>
      </c>
      <c r="E700" s="921"/>
      <c r="F700" s="921" t="s">
        <v>1071</v>
      </c>
      <c r="G700" s="921"/>
      <c r="H700" s="913"/>
      <c r="I700" s="944" t="s">
        <v>52</v>
      </c>
      <c r="J700" s="887" t="s">
        <v>423</v>
      </c>
      <c r="K700" s="399" t="str">
        <f t="shared" si="10"/>
        <v/>
      </c>
      <c r="L700" s="399"/>
      <c r="M700" s="887" t="s">
        <v>1097</v>
      </c>
      <c r="N700" t="s">
        <v>300</v>
      </c>
    </row>
    <row r="701" spans="1:14" customFormat="1" ht="15.75" customHeight="1" thickBot="1">
      <c r="A701" s="921"/>
      <c r="B701" s="921"/>
      <c r="C701" s="921"/>
      <c r="D701" s="921" t="s">
        <v>1072</v>
      </c>
      <c r="E701" s="921" t="s">
        <v>1073</v>
      </c>
      <c r="F701" s="921" t="s">
        <v>695</v>
      </c>
      <c r="G701" s="921" t="s">
        <v>696</v>
      </c>
      <c r="H701" s="924"/>
      <c r="I701" s="923" t="s">
        <v>1074</v>
      </c>
      <c r="J701" s="887" t="s">
        <v>423</v>
      </c>
      <c r="K701" s="399" t="str">
        <f t="shared" si="10"/>
        <v/>
      </c>
      <c r="L701" s="399"/>
      <c r="M701" s="887" t="s">
        <v>1097</v>
      </c>
      <c r="N701" t="s">
        <v>300</v>
      </c>
    </row>
    <row r="702" spans="1:14" customFormat="1" ht="28.5">
      <c r="A702" s="945" t="s">
        <v>84</v>
      </c>
      <c r="B702" s="946" t="s">
        <v>568</v>
      </c>
      <c r="C702" s="947">
        <v>1</v>
      </c>
      <c r="D702" s="928">
        <v>1</v>
      </c>
      <c r="E702" s="928">
        <v>0</v>
      </c>
      <c r="F702" s="929"/>
      <c r="G702" s="929"/>
      <c r="H702" s="913"/>
      <c r="I702" s="929"/>
      <c r="J702" s="887" t="s">
        <v>423</v>
      </c>
      <c r="K702" s="399" t="str">
        <f t="shared" si="10"/>
        <v>E9010</v>
      </c>
      <c r="L702" s="399">
        <v>1</v>
      </c>
      <c r="M702" s="887" t="s">
        <v>1097</v>
      </c>
      <c r="N702" t="s">
        <v>300</v>
      </c>
    </row>
    <row r="703" spans="1:14" customFormat="1" ht="28.5">
      <c r="A703" s="925" t="s">
        <v>85</v>
      </c>
      <c r="B703" s="926" t="s">
        <v>86</v>
      </c>
      <c r="C703" s="927">
        <v>1</v>
      </c>
      <c r="D703" s="928">
        <v>1</v>
      </c>
      <c r="E703" s="928">
        <v>0</v>
      </c>
      <c r="F703" s="929"/>
      <c r="G703" s="929"/>
      <c r="H703" s="913"/>
      <c r="I703" s="929"/>
      <c r="J703" s="887" t="s">
        <v>423</v>
      </c>
      <c r="K703" s="399" t="str">
        <f t="shared" ref="K703:K740" si="11">IF(LEFT(A703,2)="E9",A703,"")</f>
        <v>E9519</v>
      </c>
      <c r="L703" s="399">
        <v>1</v>
      </c>
      <c r="M703" s="887" t="s">
        <v>1097</v>
      </c>
      <c r="N703" t="s">
        <v>300</v>
      </c>
    </row>
    <row r="704" spans="1:14" customFormat="1">
      <c r="A704" s="925" t="s">
        <v>87</v>
      </c>
      <c r="B704" s="926" t="s">
        <v>88</v>
      </c>
      <c r="C704" s="927">
        <v>4</v>
      </c>
      <c r="D704" s="928">
        <v>0.9</v>
      </c>
      <c r="E704" s="928">
        <v>0.1</v>
      </c>
      <c r="F704" s="929"/>
      <c r="G704" s="929"/>
      <c r="H704" s="913"/>
      <c r="I704" s="929"/>
      <c r="J704" s="887" t="s">
        <v>423</v>
      </c>
      <c r="K704" s="399" t="str">
        <f t="shared" si="11"/>
        <v>E9071</v>
      </c>
      <c r="L704" s="399">
        <v>4</v>
      </c>
      <c r="M704" s="887" t="s">
        <v>1097</v>
      </c>
      <c r="N704" t="s">
        <v>300</v>
      </c>
    </row>
    <row r="705" spans="1:14" customFormat="1">
      <c r="A705" s="925" t="s">
        <v>89</v>
      </c>
      <c r="B705" s="926" t="s">
        <v>90</v>
      </c>
      <c r="C705" s="927">
        <v>3</v>
      </c>
      <c r="D705" s="928">
        <v>0.41</v>
      </c>
      <c r="E705" s="928">
        <v>0.59</v>
      </c>
      <c r="F705" s="929"/>
      <c r="G705" s="929"/>
      <c r="H705" s="913"/>
      <c r="I705" s="929"/>
      <c r="J705" s="887" t="s">
        <v>423</v>
      </c>
      <c r="K705" s="399" t="str">
        <f t="shared" si="11"/>
        <v>E9064</v>
      </c>
      <c r="L705" s="399">
        <v>3</v>
      </c>
      <c r="M705" s="887" t="s">
        <v>1097</v>
      </c>
      <c r="N705" t="s">
        <v>300</v>
      </c>
    </row>
    <row r="706" spans="1:14" customFormat="1" ht="15.75" customHeight="1" thickBot="1">
      <c r="A706" s="924"/>
      <c r="B706" s="924"/>
      <c r="C706" s="924"/>
      <c r="D706" s="924"/>
      <c r="E706" s="924"/>
      <c r="F706" s="924"/>
      <c r="G706" s="930" t="s">
        <v>1075</v>
      </c>
      <c r="H706" s="924"/>
      <c r="I706" s="891"/>
      <c r="J706" s="887" t="s">
        <v>423</v>
      </c>
      <c r="K706" s="399" t="str">
        <f t="shared" si="11"/>
        <v/>
      </c>
      <c r="L706" s="399"/>
      <c r="M706" s="887" t="s">
        <v>1097</v>
      </c>
      <c r="N706" t="s">
        <v>300</v>
      </c>
    </row>
    <row r="707" spans="1:14" customFormat="1" ht="15.75" customHeight="1" thickBot="1">
      <c r="A707" s="931" t="s">
        <v>1076</v>
      </c>
      <c r="B707" s="924"/>
      <c r="C707" s="923" t="s">
        <v>51</v>
      </c>
      <c r="D707" s="923" t="s">
        <v>55</v>
      </c>
      <c r="E707" s="924"/>
      <c r="F707" s="923" t="s">
        <v>1071</v>
      </c>
      <c r="G707" s="921" t="s">
        <v>1077</v>
      </c>
      <c r="H707" s="921"/>
      <c r="I707" s="921"/>
      <c r="J707" s="887" t="s">
        <v>423</v>
      </c>
      <c r="K707" s="399" t="str">
        <f t="shared" si="11"/>
        <v/>
      </c>
      <c r="L707" s="399"/>
      <c r="M707" s="887" t="s">
        <v>1097</v>
      </c>
      <c r="N707" t="s">
        <v>300</v>
      </c>
    </row>
    <row r="708" spans="1:14" customFormat="1">
      <c r="A708" s="925" t="s">
        <v>542</v>
      </c>
      <c r="B708" s="926" t="s">
        <v>505</v>
      </c>
      <c r="C708" s="927">
        <v>1</v>
      </c>
      <c r="D708" s="925" t="s">
        <v>23</v>
      </c>
      <c r="E708" s="913"/>
      <c r="F708" s="929"/>
      <c r="G708" s="913"/>
      <c r="H708" s="913"/>
      <c r="I708" s="948"/>
      <c r="J708" s="887" t="s">
        <v>423</v>
      </c>
      <c r="K708" s="399" t="str">
        <f t="shared" si="11"/>
        <v/>
      </c>
      <c r="L708" s="399"/>
      <c r="M708" s="887" t="s">
        <v>1097</v>
      </c>
      <c r="N708" t="s">
        <v>300</v>
      </c>
    </row>
    <row r="709" spans="1:14" customFormat="1">
      <c r="A709" s="925" t="s">
        <v>547</v>
      </c>
      <c r="B709" s="926" t="s">
        <v>507</v>
      </c>
      <c r="C709" s="927">
        <v>9</v>
      </c>
      <c r="D709" s="925" t="s">
        <v>23</v>
      </c>
      <c r="E709" s="913"/>
      <c r="F709" s="929"/>
      <c r="G709" s="913"/>
      <c r="H709" s="913"/>
      <c r="I709" s="929"/>
      <c r="J709" s="887" t="s">
        <v>423</v>
      </c>
      <c r="K709" s="399" t="str">
        <f t="shared" si="11"/>
        <v/>
      </c>
      <c r="L709" s="399"/>
      <c r="M709" s="887" t="s">
        <v>1097</v>
      </c>
      <c r="N709" t="s">
        <v>300</v>
      </c>
    </row>
    <row r="710" spans="1:14" customFormat="1" ht="15.75" customHeight="1">
      <c r="A710" s="893"/>
      <c r="B710" s="893"/>
      <c r="C710" s="932"/>
      <c r="D710" s="932"/>
      <c r="E710" s="932"/>
      <c r="F710" s="932"/>
      <c r="G710" s="933" t="s">
        <v>1078</v>
      </c>
      <c r="H710" s="893"/>
      <c r="I710" s="888"/>
      <c r="J710" t="s">
        <v>423</v>
      </c>
      <c r="K710" s="399" t="str">
        <f t="shared" si="11"/>
        <v/>
      </c>
      <c r="L710" s="399"/>
      <c r="M710" s="887" t="s">
        <v>1097</v>
      </c>
      <c r="N710" t="s">
        <v>300</v>
      </c>
    </row>
    <row r="711" spans="1:14" customFormat="1" ht="15.75" customHeight="1" thickBot="1">
      <c r="A711" s="924"/>
      <c r="B711" s="924"/>
      <c r="C711" s="921"/>
      <c r="D711" s="921"/>
      <c r="E711" s="921"/>
      <c r="F711" s="921"/>
      <c r="G711" s="930" t="s">
        <v>1079</v>
      </c>
      <c r="H711" s="924"/>
      <c r="I711" s="889"/>
      <c r="J711" s="887" t="s">
        <v>423</v>
      </c>
      <c r="K711" s="399" t="str">
        <f t="shared" si="11"/>
        <v/>
      </c>
      <c r="L711" s="399"/>
      <c r="M711" s="887" t="s">
        <v>1097</v>
      </c>
      <c r="N711" t="s">
        <v>300</v>
      </c>
    </row>
    <row r="712" spans="1:14" customFormat="1" ht="15.75" customHeight="1">
      <c r="A712" s="893"/>
      <c r="B712" s="893"/>
      <c r="C712" s="932"/>
      <c r="D712" s="932"/>
      <c r="E712" s="932"/>
      <c r="F712" s="932"/>
      <c r="G712" s="933" t="s">
        <v>1080</v>
      </c>
      <c r="H712" s="893"/>
      <c r="I712" s="890"/>
      <c r="J712" t="s">
        <v>423</v>
      </c>
      <c r="K712" s="399" t="str">
        <f t="shared" si="11"/>
        <v/>
      </c>
      <c r="L712" s="399"/>
      <c r="M712" s="887" t="s">
        <v>1097</v>
      </c>
      <c r="N712" t="s">
        <v>300</v>
      </c>
    </row>
    <row r="713" spans="1:14" customFormat="1" ht="15.75" customHeight="1">
      <c r="A713" s="893"/>
      <c r="B713" s="893"/>
      <c r="C713" s="893"/>
      <c r="D713" s="893"/>
      <c r="E713" s="893"/>
      <c r="F713" s="893"/>
      <c r="G713" s="933" t="s">
        <v>1081</v>
      </c>
      <c r="H713" s="893"/>
      <c r="I713" s="934"/>
      <c r="J713" t="s">
        <v>423</v>
      </c>
      <c r="K713" s="399" t="str">
        <f t="shared" si="11"/>
        <v/>
      </c>
      <c r="L713" s="399"/>
      <c r="M713" s="887" t="s">
        <v>1097</v>
      </c>
      <c r="N713" t="s">
        <v>300</v>
      </c>
    </row>
    <row r="714" spans="1:14" customFormat="1" ht="15.75" customHeight="1" thickBot="1">
      <c r="A714" s="924"/>
      <c r="B714" s="924"/>
      <c r="C714" s="924"/>
      <c r="D714" s="924"/>
      <c r="E714" s="924"/>
      <c r="F714" s="924"/>
      <c r="G714" s="930" t="s">
        <v>1082</v>
      </c>
      <c r="H714" s="924"/>
      <c r="I714" s="889"/>
      <c r="J714" s="887" t="s">
        <v>423</v>
      </c>
      <c r="K714" s="399" t="str">
        <f t="shared" si="11"/>
        <v/>
      </c>
      <c r="L714" s="399"/>
      <c r="M714" s="887" t="s">
        <v>1097</v>
      </c>
      <c r="N714" t="s">
        <v>300</v>
      </c>
    </row>
    <row r="715" spans="1:14" customFormat="1" ht="15.75" customHeight="1" thickBot="1">
      <c r="A715" s="931" t="s">
        <v>813</v>
      </c>
      <c r="B715" s="924"/>
      <c r="C715" s="923" t="s">
        <v>51</v>
      </c>
      <c r="D715" s="923" t="s">
        <v>55</v>
      </c>
      <c r="E715" s="924"/>
      <c r="F715" s="923" t="s">
        <v>1083</v>
      </c>
      <c r="G715" s="921" t="s">
        <v>1084</v>
      </c>
      <c r="H715" s="921"/>
      <c r="I715" s="921"/>
      <c r="J715" s="887" t="s">
        <v>423</v>
      </c>
      <c r="K715" s="399" t="str">
        <f t="shared" si="11"/>
        <v/>
      </c>
      <c r="L715" s="399"/>
      <c r="M715" s="887" t="s">
        <v>1097</v>
      </c>
      <c r="N715" t="s">
        <v>300</v>
      </c>
    </row>
    <row r="716" spans="1:14" customFormat="1" ht="28.5">
      <c r="A716" s="925" t="s">
        <v>302</v>
      </c>
      <c r="B716" s="926" t="s">
        <v>639</v>
      </c>
      <c r="C716" s="927">
        <v>0.84645999999999999</v>
      </c>
      <c r="D716" s="925" t="s">
        <v>22</v>
      </c>
      <c r="E716" s="913"/>
      <c r="F716" s="929"/>
      <c r="G716" s="913"/>
      <c r="H716" s="913"/>
      <c r="I716" s="948"/>
      <c r="J716" s="887" t="s">
        <v>423</v>
      </c>
      <c r="K716" s="399" t="str">
        <f t="shared" si="11"/>
        <v/>
      </c>
      <c r="L716" s="399"/>
      <c r="M716" s="887" t="s">
        <v>1097</v>
      </c>
      <c r="N716" t="s">
        <v>300</v>
      </c>
    </row>
    <row r="717" spans="1:14" customFormat="1">
      <c r="A717" s="925" t="s">
        <v>303</v>
      </c>
      <c r="B717" s="926" t="s">
        <v>642</v>
      </c>
      <c r="C717" s="927">
        <v>0.63334000000000001</v>
      </c>
      <c r="D717" s="925" t="s">
        <v>7</v>
      </c>
      <c r="E717" s="913"/>
      <c r="F717" s="929"/>
      <c r="G717" s="913"/>
      <c r="H717" s="913"/>
      <c r="I717" s="929"/>
      <c r="J717" s="887" t="s">
        <v>423</v>
      </c>
      <c r="K717" s="399" t="str">
        <f t="shared" si="11"/>
        <v/>
      </c>
      <c r="L717" s="399"/>
      <c r="M717" s="887" t="s">
        <v>1097</v>
      </c>
      <c r="N717" t="s">
        <v>300</v>
      </c>
    </row>
    <row r="718" spans="1:14" customFormat="1">
      <c r="A718" s="925" t="s">
        <v>287</v>
      </c>
      <c r="B718" s="926" t="s">
        <v>643</v>
      </c>
      <c r="C718" s="927">
        <v>0.36753999999999998</v>
      </c>
      <c r="D718" s="925" t="s">
        <v>7</v>
      </c>
      <c r="E718" s="913"/>
      <c r="F718" s="929"/>
      <c r="G718" s="913"/>
      <c r="H718" s="913"/>
      <c r="I718" s="929"/>
      <c r="J718" s="887" t="s">
        <v>423</v>
      </c>
      <c r="K718" s="399" t="str">
        <f t="shared" si="11"/>
        <v/>
      </c>
      <c r="L718" s="399"/>
      <c r="M718" s="887" t="s">
        <v>1097</v>
      </c>
      <c r="N718" t="s">
        <v>300</v>
      </c>
    </row>
    <row r="719" spans="1:14" customFormat="1">
      <c r="A719" s="925" t="s">
        <v>295</v>
      </c>
      <c r="B719" s="926" t="s">
        <v>644</v>
      </c>
      <c r="C719" s="927">
        <v>0.36753999999999998</v>
      </c>
      <c r="D719" s="925" t="s">
        <v>7</v>
      </c>
      <c r="E719" s="913"/>
      <c r="F719" s="929"/>
      <c r="G719" s="913"/>
      <c r="H719" s="913"/>
      <c r="I719" s="929"/>
      <c r="J719" s="887" t="s">
        <v>423</v>
      </c>
      <c r="K719" s="399" t="str">
        <f t="shared" si="11"/>
        <v/>
      </c>
      <c r="L719" s="399"/>
      <c r="M719" s="887" t="s">
        <v>1097</v>
      </c>
      <c r="N719" t="s">
        <v>300</v>
      </c>
    </row>
    <row r="720" spans="1:14" customFormat="1">
      <c r="A720" s="925" t="s">
        <v>304</v>
      </c>
      <c r="B720" s="926" t="s">
        <v>648</v>
      </c>
      <c r="C720" s="927">
        <v>282.15206999999998</v>
      </c>
      <c r="D720" s="925" t="s">
        <v>22</v>
      </c>
      <c r="E720" s="913"/>
      <c r="F720" s="929"/>
      <c r="G720" s="913"/>
      <c r="H720" s="913"/>
      <c r="I720" s="929"/>
      <c r="J720" s="887" t="s">
        <v>423</v>
      </c>
      <c r="K720" s="399" t="str">
        <f t="shared" si="11"/>
        <v/>
      </c>
      <c r="L720" s="399"/>
      <c r="M720" s="887" t="s">
        <v>1097</v>
      </c>
      <c r="N720" t="s">
        <v>300</v>
      </c>
    </row>
    <row r="721" spans="1:14" customFormat="1" ht="15.75" customHeight="1" thickBot="1">
      <c r="A721" s="924"/>
      <c r="B721" s="924"/>
      <c r="C721" s="921"/>
      <c r="D721" s="921"/>
      <c r="E721" s="921"/>
      <c r="F721" s="921"/>
      <c r="G721" s="930" t="s">
        <v>1085</v>
      </c>
      <c r="H721" s="924"/>
      <c r="I721" s="891"/>
      <c r="J721" s="887" t="s">
        <v>423</v>
      </c>
      <c r="K721" s="399" t="str">
        <f t="shared" si="11"/>
        <v/>
      </c>
      <c r="L721" s="399"/>
      <c r="M721" s="887" t="s">
        <v>1097</v>
      </c>
      <c r="N721" t="s">
        <v>300</v>
      </c>
    </row>
    <row r="722" spans="1:14" customFormat="1" ht="15.75" customHeight="1" thickBot="1">
      <c r="A722" s="931" t="s">
        <v>56</v>
      </c>
      <c r="B722" s="924"/>
      <c r="C722" s="921" t="s">
        <v>51</v>
      </c>
      <c r="D722" s="921" t="s">
        <v>55</v>
      </c>
      <c r="E722" s="949"/>
      <c r="F722" s="921" t="s">
        <v>1084</v>
      </c>
      <c r="G722" s="921" t="s">
        <v>1084</v>
      </c>
      <c r="H722" s="921"/>
      <c r="I722" s="921"/>
      <c r="J722" s="887" t="s">
        <v>423</v>
      </c>
      <c r="K722" s="399" t="str">
        <f t="shared" si="11"/>
        <v/>
      </c>
      <c r="L722" s="399"/>
      <c r="M722" s="887" t="s">
        <v>1097</v>
      </c>
      <c r="N722" t="s">
        <v>300</v>
      </c>
    </row>
    <row r="723" spans="1:14" customFormat="1" ht="24.95" customHeight="1" thickBot="1">
      <c r="A723" s="924"/>
      <c r="B723" s="924"/>
      <c r="C723" s="921"/>
      <c r="D723" s="921"/>
      <c r="E723" s="921"/>
      <c r="F723" s="921"/>
      <c r="G723" s="930" t="s">
        <v>1086</v>
      </c>
      <c r="H723" s="949"/>
      <c r="I723" s="950"/>
      <c r="J723" s="887" t="s">
        <v>423</v>
      </c>
      <c r="K723" s="399" t="str">
        <f t="shared" si="11"/>
        <v/>
      </c>
      <c r="L723" s="399"/>
      <c r="M723" s="887" t="s">
        <v>1097</v>
      </c>
      <c r="N723" t="s">
        <v>300</v>
      </c>
    </row>
    <row r="724" spans="1:14" customFormat="1" ht="15.75" customHeight="1" thickBot="1">
      <c r="A724" s="924"/>
      <c r="B724" s="924"/>
      <c r="C724" s="949"/>
      <c r="D724" s="949"/>
      <c r="E724" s="949"/>
      <c r="F724" s="949"/>
      <c r="G724" s="921" t="s">
        <v>533</v>
      </c>
      <c r="H724" s="924"/>
      <c r="I724" s="889"/>
      <c r="J724" s="887" t="s">
        <v>423</v>
      </c>
      <c r="K724" s="399" t="str">
        <f t="shared" si="11"/>
        <v/>
      </c>
      <c r="L724" s="399"/>
      <c r="M724" s="887" t="s">
        <v>1097</v>
      </c>
      <c r="N724" t="s">
        <v>300</v>
      </c>
    </row>
    <row r="725" spans="1:14" customFormat="1" ht="15.75" customHeight="1" thickBot="1">
      <c r="A725" s="931" t="s">
        <v>1087</v>
      </c>
      <c r="B725" s="924"/>
      <c r="C725" s="923" t="s">
        <v>58</v>
      </c>
      <c r="D725" s="923" t="s">
        <v>51</v>
      </c>
      <c r="E725" s="923" t="s">
        <v>55</v>
      </c>
      <c r="F725" s="924"/>
      <c r="G725" s="923" t="s">
        <v>1084</v>
      </c>
      <c r="H725" s="921" t="s">
        <v>1084</v>
      </c>
      <c r="I725" s="921"/>
      <c r="J725" s="887" t="s">
        <v>423</v>
      </c>
      <c r="K725" s="399" t="str">
        <f t="shared" si="11"/>
        <v/>
      </c>
      <c r="L725" s="399"/>
      <c r="M725" s="887" t="s">
        <v>1097</v>
      </c>
      <c r="N725" t="s">
        <v>300</v>
      </c>
    </row>
    <row r="726" spans="1:14" customFormat="1" ht="28.5">
      <c r="A726" s="925" t="s">
        <v>302</v>
      </c>
      <c r="B726" s="926" t="s">
        <v>1101</v>
      </c>
      <c r="C726" s="925" t="s">
        <v>796</v>
      </c>
      <c r="D726" s="927">
        <v>8.4999999999999995E-4</v>
      </c>
      <c r="E726" s="925" t="s">
        <v>9</v>
      </c>
      <c r="F726" s="913"/>
      <c r="G726" s="929"/>
      <c r="H726" s="913"/>
      <c r="I726" s="948"/>
      <c r="J726" s="887" t="s">
        <v>423</v>
      </c>
      <c r="K726" s="399" t="str">
        <f t="shared" si="11"/>
        <v/>
      </c>
      <c r="L726" s="399"/>
      <c r="M726" s="887" t="s">
        <v>1097</v>
      </c>
      <c r="N726" t="s">
        <v>300</v>
      </c>
    </row>
    <row r="727" spans="1:14" customFormat="1">
      <c r="A727" s="925" t="s">
        <v>303</v>
      </c>
      <c r="B727" s="926" t="s">
        <v>305</v>
      </c>
      <c r="C727" s="925" t="s">
        <v>792</v>
      </c>
      <c r="D727" s="927">
        <v>0.95001000000000002</v>
      </c>
      <c r="E727" s="925" t="s">
        <v>9</v>
      </c>
      <c r="F727" s="913"/>
      <c r="G727" s="929"/>
      <c r="H727" s="913"/>
      <c r="I727" s="929"/>
      <c r="J727" s="887" t="s">
        <v>423</v>
      </c>
      <c r="K727" s="399" t="str">
        <f t="shared" si="11"/>
        <v/>
      </c>
      <c r="L727" s="399"/>
      <c r="M727" s="887" t="s">
        <v>1097</v>
      </c>
      <c r="N727" t="s">
        <v>300</v>
      </c>
    </row>
    <row r="728" spans="1:14" customFormat="1">
      <c r="A728" s="925" t="s">
        <v>287</v>
      </c>
      <c r="B728" s="926" t="s">
        <v>292</v>
      </c>
      <c r="C728" s="925" t="s">
        <v>792</v>
      </c>
      <c r="D728" s="927">
        <v>0.55130999999999997</v>
      </c>
      <c r="E728" s="925" t="s">
        <v>9</v>
      </c>
      <c r="F728" s="913"/>
      <c r="G728" s="929"/>
      <c r="H728" s="913"/>
      <c r="I728" s="929"/>
      <c r="J728" s="887" t="s">
        <v>423</v>
      </c>
      <c r="K728" s="399" t="str">
        <f t="shared" si="11"/>
        <v/>
      </c>
      <c r="L728" s="399"/>
      <c r="M728" s="887" t="s">
        <v>1097</v>
      </c>
      <c r="N728" t="s">
        <v>300</v>
      </c>
    </row>
    <row r="729" spans="1:14" customFormat="1">
      <c r="A729" s="925" t="s">
        <v>295</v>
      </c>
      <c r="B729" s="926" t="s">
        <v>296</v>
      </c>
      <c r="C729" s="925" t="s">
        <v>792</v>
      </c>
      <c r="D729" s="927">
        <v>0.55130999999999997</v>
      </c>
      <c r="E729" s="925" t="s">
        <v>9</v>
      </c>
      <c r="F729" s="913"/>
      <c r="G729" s="929"/>
      <c r="H729" s="913"/>
      <c r="I729" s="929"/>
      <c r="J729" s="887" t="s">
        <v>423</v>
      </c>
      <c r="K729" s="399" t="str">
        <f t="shared" si="11"/>
        <v/>
      </c>
      <c r="L729" s="399"/>
      <c r="M729" s="887" t="s">
        <v>1097</v>
      </c>
      <c r="N729" t="s">
        <v>300</v>
      </c>
    </row>
    <row r="730" spans="1:14" customFormat="1">
      <c r="A730" s="925" t="s">
        <v>304</v>
      </c>
      <c r="B730" s="926" t="s">
        <v>1102</v>
      </c>
      <c r="C730" s="925" t="s">
        <v>796</v>
      </c>
      <c r="D730" s="927">
        <v>0.28215000000000001</v>
      </c>
      <c r="E730" s="925" t="s">
        <v>9</v>
      </c>
      <c r="F730" s="913"/>
      <c r="G730" s="929"/>
      <c r="H730" s="913"/>
      <c r="I730" s="929"/>
      <c r="J730" s="887" t="s">
        <v>423</v>
      </c>
      <c r="K730" s="399" t="str">
        <f t="shared" si="11"/>
        <v/>
      </c>
      <c r="L730" s="399"/>
      <c r="M730" s="887" t="s">
        <v>1097</v>
      </c>
      <c r="N730" t="s">
        <v>300</v>
      </c>
    </row>
    <row r="731" spans="1:14" customFormat="1" ht="24.95" customHeight="1" thickBot="1">
      <c r="A731" s="924"/>
      <c r="B731" s="924"/>
      <c r="C731" s="921"/>
      <c r="D731" s="921"/>
      <c r="E731" s="921"/>
      <c r="F731" s="921"/>
      <c r="G731" s="930" t="s">
        <v>1088</v>
      </c>
      <c r="H731" s="924"/>
      <c r="I731" s="889"/>
      <c r="J731" s="887" t="s">
        <v>423</v>
      </c>
      <c r="K731" s="399" t="str">
        <f t="shared" si="11"/>
        <v/>
      </c>
      <c r="L731" s="399"/>
      <c r="M731" s="887" t="s">
        <v>1097</v>
      </c>
      <c r="N731" t="s">
        <v>300</v>
      </c>
    </row>
    <row r="732" spans="1:14" customFormat="1" ht="15.75" customHeight="1" thickBot="1">
      <c r="A732" s="921" t="s">
        <v>60</v>
      </c>
      <c r="B732" s="921"/>
      <c r="C732" s="921" t="s">
        <v>51</v>
      </c>
      <c r="D732" s="921" t="s">
        <v>55</v>
      </c>
      <c r="E732" s="921" t="s">
        <v>61</v>
      </c>
      <c r="F732" s="921"/>
      <c r="G732" s="921"/>
      <c r="H732" s="913"/>
      <c r="I732" s="921" t="s">
        <v>1084</v>
      </c>
      <c r="J732" s="887" t="s">
        <v>423</v>
      </c>
      <c r="K732" s="399" t="str">
        <f t="shared" si="11"/>
        <v/>
      </c>
      <c r="L732" s="399"/>
      <c r="M732" s="887" t="s">
        <v>1097</v>
      </c>
      <c r="N732" t="s">
        <v>300</v>
      </c>
    </row>
    <row r="733" spans="1:14" customFormat="1" ht="15.75" customHeight="1" thickBot="1">
      <c r="A733" s="921"/>
      <c r="B733" s="921"/>
      <c r="C733" s="921"/>
      <c r="D733" s="921"/>
      <c r="E733" s="921" t="s">
        <v>62</v>
      </c>
      <c r="F733" s="921" t="s">
        <v>63</v>
      </c>
      <c r="G733" s="921" t="s">
        <v>64</v>
      </c>
      <c r="H733" s="924"/>
      <c r="I733" s="921"/>
      <c r="J733" s="887" t="s">
        <v>423</v>
      </c>
      <c r="K733" s="399" t="str">
        <f t="shared" si="11"/>
        <v/>
      </c>
      <c r="L733" s="399"/>
      <c r="M733" s="887" t="s">
        <v>1097</v>
      </c>
      <c r="N733" t="s">
        <v>300</v>
      </c>
    </row>
    <row r="734" spans="1:14" customFormat="1" ht="28.5">
      <c r="A734" s="945" t="s">
        <v>302</v>
      </c>
      <c r="B734" s="946" t="s">
        <v>1101</v>
      </c>
      <c r="C734" s="947">
        <v>8.4999999999999995E-4</v>
      </c>
      <c r="D734" s="945" t="s">
        <v>65</v>
      </c>
      <c r="E734" s="925" t="s">
        <v>801</v>
      </c>
      <c r="F734" s="925" t="s">
        <v>802</v>
      </c>
      <c r="G734" s="925" t="s">
        <v>803</v>
      </c>
      <c r="H734" s="913"/>
      <c r="I734" s="913"/>
      <c r="J734" s="887" t="s">
        <v>423</v>
      </c>
      <c r="K734" s="399" t="str">
        <f t="shared" si="11"/>
        <v/>
      </c>
      <c r="L734" s="399"/>
      <c r="M734" s="887" t="s">
        <v>1097</v>
      </c>
      <c r="N734" t="s">
        <v>300</v>
      </c>
    </row>
    <row r="735" spans="1:14" customFormat="1">
      <c r="A735" s="925" t="s">
        <v>303</v>
      </c>
      <c r="B735" s="926" t="s">
        <v>305</v>
      </c>
      <c r="C735" s="927">
        <v>0.95001000000000002</v>
      </c>
      <c r="D735" s="925" t="s">
        <v>65</v>
      </c>
      <c r="E735" s="925" t="s">
        <v>798</v>
      </c>
      <c r="F735" s="925" t="s">
        <v>799</v>
      </c>
      <c r="G735" s="925" t="s">
        <v>800</v>
      </c>
      <c r="H735" s="913"/>
      <c r="I735" s="913"/>
      <c r="J735" s="887" t="s">
        <v>423</v>
      </c>
      <c r="K735" s="399" t="str">
        <f t="shared" si="11"/>
        <v/>
      </c>
      <c r="L735" s="399"/>
      <c r="M735" s="887" t="s">
        <v>1097</v>
      </c>
      <c r="N735" t="s">
        <v>300</v>
      </c>
    </row>
    <row r="736" spans="1:14" customFormat="1">
      <c r="A736" s="925" t="s">
        <v>287</v>
      </c>
      <c r="B736" s="926" t="s">
        <v>292</v>
      </c>
      <c r="C736" s="927">
        <v>0.55130999999999997</v>
      </c>
      <c r="D736" s="925" t="s">
        <v>65</v>
      </c>
      <c r="E736" s="925" t="s">
        <v>798</v>
      </c>
      <c r="F736" s="925" t="s">
        <v>799</v>
      </c>
      <c r="G736" s="925" t="s">
        <v>800</v>
      </c>
      <c r="H736" s="913"/>
      <c r="I736" s="913"/>
      <c r="J736" s="887" t="s">
        <v>423</v>
      </c>
      <c r="K736" s="399" t="str">
        <f t="shared" si="11"/>
        <v/>
      </c>
      <c r="L736" s="399"/>
      <c r="M736" s="887" t="s">
        <v>1097</v>
      </c>
      <c r="N736" t="s">
        <v>300</v>
      </c>
    </row>
    <row r="737" spans="1:14" customFormat="1">
      <c r="A737" s="925" t="s">
        <v>295</v>
      </c>
      <c r="B737" s="926" t="s">
        <v>296</v>
      </c>
      <c r="C737" s="927">
        <v>0.55130999999999997</v>
      </c>
      <c r="D737" s="925" t="s">
        <v>65</v>
      </c>
      <c r="E737" s="925" t="s">
        <v>798</v>
      </c>
      <c r="F737" s="925" t="s">
        <v>799</v>
      </c>
      <c r="G737" s="925" t="s">
        <v>800</v>
      </c>
      <c r="H737" s="913"/>
      <c r="I737" s="913"/>
      <c r="J737" s="887" t="s">
        <v>423</v>
      </c>
      <c r="K737" s="399" t="str">
        <f t="shared" si="11"/>
        <v/>
      </c>
      <c r="L737" s="399"/>
      <c r="M737" s="887" t="s">
        <v>1097</v>
      </c>
      <c r="N737" t="s">
        <v>300</v>
      </c>
    </row>
    <row r="738" spans="1:14" customFormat="1">
      <c r="A738" s="925" t="s">
        <v>304</v>
      </c>
      <c r="B738" s="926" t="s">
        <v>1102</v>
      </c>
      <c r="C738" s="927">
        <v>0.28215000000000001</v>
      </c>
      <c r="D738" s="925" t="s">
        <v>65</v>
      </c>
      <c r="E738" s="925" t="s">
        <v>801</v>
      </c>
      <c r="F738" s="925" t="s">
        <v>802</v>
      </c>
      <c r="G738" s="925" t="s">
        <v>803</v>
      </c>
      <c r="H738" s="913"/>
      <c r="I738" s="913"/>
      <c r="J738" s="887" t="s">
        <v>423</v>
      </c>
      <c r="K738" s="399" t="str">
        <f t="shared" si="11"/>
        <v/>
      </c>
      <c r="L738" s="399"/>
      <c r="M738" s="887" t="s">
        <v>1097</v>
      </c>
      <c r="N738" t="s">
        <v>300</v>
      </c>
    </row>
    <row r="739" spans="1:14" customFormat="1" ht="24.95" customHeight="1">
      <c r="A739" s="893"/>
      <c r="B739" s="893"/>
      <c r="C739" s="932"/>
      <c r="D739" s="932"/>
      <c r="E739" s="932"/>
      <c r="F739" s="932"/>
      <c r="G739" s="933" t="s">
        <v>1089</v>
      </c>
      <c r="H739" s="893"/>
      <c r="I739" s="893"/>
      <c r="J739" t="s">
        <v>423</v>
      </c>
      <c r="K739" s="399" t="str">
        <f t="shared" si="11"/>
        <v/>
      </c>
      <c r="L739" s="399"/>
      <c r="M739" s="887" t="s">
        <v>1097</v>
      </c>
      <c r="N739" t="s">
        <v>300</v>
      </c>
    </row>
    <row r="740" spans="1:14" customFormat="1" ht="15.75" customHeight="1" thickBot="1">
      <c r="A740" s="935"/>
      <c r="B740" s="935"/>
      <c r="C740" s="951"/>
      <c r="D740" s="951"/>
      <c r="E740" s="936"/>
      <c r="F740" s="936"/>
      <c r="G740" s="952" t="s">
        <v>1090</v>
      </c>
      <c r="H740" s="935"/>
      <c r="I740" s="937"/>
      <c r="J740" s="887" t="s">
        <v>423</v>
      </c>
      <c r="K740" s="399" t="str">
        <f t="shared" si="11"/>
        <v/>
      </c>
      <c r="L740" s="399"/>
      <c r="M740" s="887" t="s">
        <v>1097</v>
      </c>
      <c r="N740" t="s">
        <v>300</v>
      </c>
    </row>
    <row r="741" spans="1:14" customFormat="1" ht="23.25" customHeight="1" thickTop="1" thickBot="1">
      <c r="A741" s="953" t="s">
        <v>307</v>
      </c>
      <c r="B741" s="943"/>
      <c r="C741" s="943"/>
      <c r="D741" s="943"/>
      <c r="E741" s="943"/>
      <c r="F741" s="943"/>
      <c r="G741" s="943"/>
      <c r="H741" s="910"/>
      <c r="I741" s="953" t="s">
        <v>308</v>
      </c>
      <c r="J741" t="s">
        <v>423</v>
      </c>
      <c r="K741" s="399" t="str">
        <f t="shared" ref="K741:K787" si="12">IF(LEFT(A741,2)="E9",A741,"")</f>
        <v/>
      </c>
      <c r="L741" s="399"/>
      <c r="M741" s="887">
        <v>2003842</v>
      </c>
      <c r="N741" t="s">
        <v>306</v>
      </c>
    </row>
    <row r="742" spans="1:14" customFormat="1" ht="18.75" customHeight="1" thickTop="1">
      <c r="A742" s="954" t="s">
        <v>48</v>
      </c>
      <c r="B742" s="913"/>
      <c r="C742" s="913"/>
      <c r="D742" s="954" t="s">
        <v>341</v>
      </c>
      <c r="E742" s="913"/>
      <c r="F742" s="913"/>
      <c r="G742" s="913"/>
      <c r="H742" s="913"/>
      <c r="I742" s="913"/>
      <c r="J742" s="887" t="s">
        <v>423</v>
      </c>
      <c r="K742" s="399" t="str">
        <f t="shared" si="12"/>
        <v/>
      </c>
      <c r="L742" s="399"/>
      <c r="M742" s="887">
        <v>2003842</v>
      </c>
      <c r="N742" t="s">
        <v>306</v>
      </c>
    </row>
    <row r="743" spans="1:14" customFormat="1" ht="15.75" customHeight="1">
      <c r="A743" s="914" t="s">
        <v>49</v>
      </c>
      <c r="B743" s="913"/>
      <c r="C743" s="913"/>
      <c r="D743" s="914" t="s">
        <v>1066</v>
      </c>
      <c r="E743" s="913"/>
      <c r="F743" s="913"/>
      <c r="G743" s="915" t="s">
        <v>1067</v>
      </c>
      <c r="H743" s="916">
        <v>1</v>
      </c>
      <c r="I743" s="914" t="s">
        <v>22</v>
      </c>
      <c r="J743" s="887" t="s">
        <v>423</v>
      </c>
      <c r="K743" s="399" t="str">
        <f t="shared" si="12"/>
        <v/>
      </c>
      <c r="L743" s="399"/>
      <c r="M743" s="887">
        <v>2003842</v>
      </c>
      <c r="N743" t="s">
        <v>306</v>
      </c>
    </row>
    <row r="744" spans="1:14" ht="30" customHeight="1" thickBot="1">
      <c r="A744" s="917">
        <v>2003842</v>
      </c>
      <c r="B744" s="919" t="s">
        <v>306</v>
      </c>
      <c r="C744" s="919"/>
      <c r="D744" s="919"/>
      <c r="E744" s="919"/>
      <c r="F744" s="919"/>
      <c r="G744" s="919"/>
      <c r="H744" s="920" t="s">
        <v>1068</v>
      </c>
      <c r="I744" s="920"/>
      <c r="J744" s="887" t="s">
        <v>423</v>
      </c>
      <c r="K744" s="399" t="str">
        <f t="shared" si="12"/>
        <v/>
      </c>
      <c r="L744" s="399"/>
      <c r="M744" s="887">
        <v>2003842</v>
      </c>
      <c r="N744" t="s">
        <v>306</v>
      </c>
    </row>
    <row r="745" spans="1:14" customFormat="1" ht="15.75" customHeight="1" thickBot="1">
      <c r="A745" s="921" t="s">
        <v>1069</v>
      </c>
      <c r="B745" s="921"/>
      <c r="C745" s="921" t="s">
        <v>51</v>
      </c>
      <c r="D745" s="921" t="s">
        <v>1070</v>
      </c>
      <c r="E745" s="921"/>
      <c r="F745" s="921" t="s">
        <v>1071</v>
      </c>
      <c r="G745" s="921"/>
      <c r="H745" s="913"/>
      <c r="I745" s="944" t="s">
        <v>52</v>
      </c>
      <c r="J745" s="887" t="s">
        <v>423</v>
      </c>
      <c r="K745" s="399" t="str">
        <f t="shared" si="12"/>
        <v/>
      </c>
      <c r="L745" s="399"/>
      <c r="M745" s="887">
        <v>2003842</v>
      </c>
      <c r="N745" t="s">
        <v>306</v>
      </c>
    </row>
    <row r="746" spans="1:14" customFormat="1" ht="15.75" customHeight="1" thickBot="1">
      <c r="A746" s="921"/>
      <c r="B746" s="921"/>
      <c r="C746" s="921"/>
      <c r="D746" s="921" t="s">
        <v>1072</v>
      </c>
      <c r="E746" s="921" t="s">
        <v>1073</v>
      </c>
      <c r="F746" s="921" t="s">
        <v>695</v>
      </c>
      <c r="G746" s="921" t="s">
        <v>696</v>
      </c>
      <c r="H746" s="924"/>
      <c r="I746" s="923" t="s">
        <v>1074</v>
      </c>
      <c r="J746" s="887" t="s">
        <v>423</v>
      </c>
      <c r="K746" s="399" t="str">
        <f t="shared" si="12"/>
        <v/>
      </c>
      <c r="L746" s="399"/>
      <c r="M746" s="887">
        <v>2003842</v>
      </c>
      <c r="N746" t="s">
        <v>306</v>
      </c>
    </row>
    <row r="747" spans="1:14" customFormat="1" ht="15.75" customHeight="1" thickBot="1">
      <c r="A747" s="949"/>
      <c r="B747" s="949"/>
      <c r="C747" s="949"/>
      <c r="D747" s="949"/>
      <c r="E747" s="949"/>
      <c r="F747" s="949"/>
      <c r="G747" s="921" t="s">
        <v>1075</v>
      </c>
      <c r="H747" s="924"/>
      <c r="I747" s="891"/>
      <c r="J747" s="887" t="s">
        <v>423</v>
      </c>
      <c r="K747" s="399" t="str">
        <f t="shared" si="12"/>
        <v/>
      </c>
      <c r="L747" s="399"/>
      <c r="M747" s="887">
        <v>2003842</v>
      </c>
      <c r="N747" t="s">
        <v>306</v>
      </c>
    </row>
    <row r="748" spans="1:14" customFormat="1" ht="15.75" customHeight="1" thickBot="1">
      <c r="A748" s="931" t="s">
        <v>1076</v>
      </c>
      <c r="B748" s="924"/>
      <c r="C748" s="921" t="s">
        <v>51</v>
      </c>
      <c r="D748" s="921" t="s">
        <v>55</v>
      </c>
      <c r="E748" s="949"/>
      <c r="F748" s="921" t="s">
        <v>1071</v>
      </c>
      <c r="G748" s="921" t="s">
        <v>1077</v>
      </c>
      <c r="H748" s="921"/>
      <c r="I748" s="921"/>
      <c r="J748" s="887" t="s">
        <v>423</v>
      </c>
      <c r="K748" s="399" t="str">
        <f t="shared" si="12"/>
        <v/>
      </c>
      <c r="L748" s="399"/>
      <c r="M748" s="887">
        <v>2003842</v>
      </c>
      <c r="N748" t="s">
        <v>306</v>
      </c>
    </row>
    <row r="749" spans="1:14" customFormat="1">
      <c r="A749" s="925" t="s">
        <v>547</v>
      </c>
      <c r="B749" s="926" t="s">
        <v>507</v>
      </c>
      <c r="C749" s="927">
        <v>2</v>
      </c>
      <c r="D749" s="925" t="s">
        <v>23</v>
      </c>
      <c r="E749" s="913"/>
      <c r="F749" s="948"/>
      <c r="G749" s="913"/>
      <c r="H749" s="913"/>
      <c r="I749" s="948"/>
      <c r="J749" s="887" t="s">
        <v>423</v>
      </c>
      <c r="K749" s="399" t="str">
        <f t="shared" si="12"/>
        <v/>
      </c>
      <c r="L749" s="399"/>
      <c r="M749" s="887">
        <v>2003842</v>
      </c>
      <c r="N749" t="s">
        <v>306</v>
      </c>
    </row>
    <row r="750" spans="1:14" customFormat="1" ht="15.75" customHeight="1">
      <c r="A750" s="893"/>
      <c r="B750" s="893"/>
      <c r="C750" s="932"/>
      <c r="D750" s="932"/>
      <c r="E750" s="932"/>
      <c r="F750" s="932"/>
      <c r="G750" s="933" t="s">
        <v>1078</v>
      </c>
      <c r="H750" s="893"/>
      <c r="I750" s="888"/>
      <c r="J750" t="s">
        <v>423</v>
      </c>
      <c r="K750" s="399" t="str">
        <f t="shared" si="12"/>
        <v/>
      </c>
      <c r="L750" s="399"/>
      <c r="M750" s="887">
        <v>2003842</v>
      </c>
      <c r="N750" t="s">
        <v>306</v>
      </c>
    </row>
    <row r="751" spans="1:14" customFormat="1" ht="15.75" customHeight="1" thickBot="1">
      <c r="A751" s="924"/>
      <c r="B751" s="924"/>
      <c r="C751" s="921"/>
      <c r="D751" s="921"/>
      <c r="E751" s="921"/>
      <c r="F751" s="921"/>
      <c r="G751" s="921" t="s">
        <v>1079</v>
      </c>
      <c r="H751" s="924"/>
      <c r="I751" s="889"/>
      <c r="J751" s="887" t="s">
        <v>423</v>
      </c>
      <c r="K751" s="399" t="str">
        <f t="shared" si="12"/>
        <v/>
      </c>
      <c r="L751" s="399"/>
      <c r="M751" s="887">
        <v>2003842</v>
      </c>
      <c r="N751" t="s">
        <v>306</v>
      </c>
    </row>
    <row r="752" spans="1:14" customFormat="1" ht="15.75" customHeight="1">
      <c r="A752" s="893"/>
      <c r="B752" s="893"/>
      <c r="C752" s="932"/>
      <c r="D752" s="932"/>
      <c r="E752" s="932"/>
      <c r="F752" s="932"/>
      <c r="G752" s="932" t="s">
        <v>1080</v>
      </c>
      <c r="H752" s="893"/>
      <c r="I752" s="890"/>
      <c r="J752" t="s">
        <v>423</v>
      </c>
      <c r="K752" s="399" t="str">
        <f t="shared" si="12"/>
        <v/>
      </c>
      <c r="L752" s="399"/>
      <c r="M752" s="887">
        <v>2003842</v>
      </c>
      <c r="N752" t="s">
        <v>306</v>
      </c>
    </row>
    <row r="753" spans="1:14" customFormat="1" ht="15.75" customHeight="1">
      <c r="A753" s="893"/>
      <c r="B753" s="893"/>
      <c r="C753" s="893"/>
      <c r="D753" s="893"/>
      <c r="E753" s="893"/>
      <c r="F753" s="893"/>
      <c r="G753" s="932" t="s">
        <v>1081</v>
      </c>
      <c r="H753" s="893"/>
      <c r="I753" s="934"/>
      <c r="J753" t="s">
        <v>423</v>
      </c>
      <c r="K753" s="399" t="str">
        <f t="shared" si="12"/>
        <v/>
      </c>
      <c r="L753" s="399"/>
      <c r="M753" s="887">
        <v>2003842</v>
      </c>
      <c r="N753" t="s">
        <v>306</v>
      </c>
    </row>
    <row r="754" spans="1:14" customFormat="1" ht="15.75" customHeight="1" thickBot="1">
      <c r="A754" s="924"/>
      <c r="B754" s="924"/>
      <c r="C754" s="924"/>
      <c r="D754" s="924"/>
      <c r="E754" s="924"/>
      <c r="F754" s="924"/>
      <c r="G754" s="930" t="s">
        <v>1082</v>
      </c>
      <c r="H754" s="924"/>
      <c r="I754" s="889"/>
      <c r="J754" s="887" t="s">
        <v>423</v>
      </c>
      <c r="K754" s="399" t="str">
        <f t="shared" si="12"/>
        <v/>
      </c>
      <c r="L754" s="399"/>
      <c r="M754" s="887">
        <v>2003842</v>
      </c>
      <c r="N754" t="s">
        <v>306</v>
      </c>
    </row>
    <row r="755" spans="1:14" customFormat="1" ht="15.75" customHeight="1" thickBot="1">
      <c r="A755" s="931" t="s">
        <v>813</v>
      </c>
      <c r="B755" s="924"/>
      <c r="C755" s="923" t="s">
        <v>51</v>
      </c>
      <c r="D755" s="923" t="s">
        <v>55</v>
      </c>
      <c r="E755" s="924"/>
      <c r="F755" s="923" t="s">
        <v>1083</v>
      </c>
      <c r="G755" s="921" t="s">
        <v>1084</v>
      </c>
      <c r="H755" s="921"/>
      <c r="I755" s="921"/>
      <c r="J755" s="887" t="s">
        <v>423</v>
      </c>
      <c r="K755" s="399" t="str">
        <f t="shared" si="12"/>
        <v/>
      </c>
      <c r="L755" s="399"/>
      <c r="M755" s="887">
        <v>2003842</v>
      </c>
      <c r="N755" t="s">
        <v>306</v>
      </c>
    </row>
    <row r="756" spans="1:14" customFormat="1">
      <c r="A756" s="925" t="s">
        <v>396</v>
      </c>
      <c r="B756" s="926" t="s">
        <v>676</v>
      </c>
      <c r="C756" s="927">
        <v>1</v>
      </c>
      <c r="D756" s="925" t="s">
        <v>22</v>
      </c>
      <c r="E756" s="913"/>
      <c r="F756" s="929"/>
      <c r="G756" s="913"/>
      <c r="H756" s="913"/>
      <c r="I756" s="948"/>
      <c r="J756" s="887" t="s">
        <v>423</v>
      </c>
      <c r="K756" s="399" t="str">
        <f t="shared" si="12"/>
        <v/>
      </c>
      <c r="L756" s="399"/>
      <c r="M756" s="887">
        <v>2003842</v>
      </c>
      <c r="N756" t="s">
        <v>306</v>
      </c>
    </row>
    <row r="757" spans="1:14" customFormat="1" ht="15.75" customHeight="1" thickBot="1">
      <c r="A757" s="924"/>
      <c r="B757" s="924"/>
      <c r="C757" s="921"/>
      <c r="D757" s="921"/>
      <c r="E757" s="921"/>
      <c r="F757" s="921"/>
      <c r="G757" s="930" t="s">
        <v>1085</v>
      </c>
      <c r="H757" s="924"/>
      <c r="I757" s="891"/>
      <c r="J757" s="887" t="s">
        <v>423</v>
      </c>
      <c r="K757" s="399" t="str">
        <f t="shared" si="12"/>
        <v/>
      </c>
      <c r="L757" s="399"/>
      <c r="M757" s="887">
        <v>2003842</v>
      </c>
      <c r="N757" t="s">
        <v>306</v>
      </c>
    </row>
    <row r="758" spans="1:14" customFormat="1" ht="15.75" customHeight="1" thickBot="1">
      <c r="A758" s="931" t="s">
        <v>56</v>
      </c>
      <c r="B758" s="924"/>
      <c r="C758" s="921" t="s">
        <v>51</v>
      </c>
      <c r="D758" s="921" t="s">
        <v>55</v>
      </c>
      <c r="E758" s="949"/>
      <c r="F758" s="921" t="s">
        <v>1084</v>
      </c>
      <c r="G758" s="921" t="s">
        <v>1084</v>
      </c>
      <c r="H758" s="921"/>
      <c r="I758" s="921"/>
      <c r="J758" s="887" t="s">
        <v>423</v>
      </c>
      <c r="K758" s="399" t="str">
        <f t="shared" si="12"/>
        <v/>
      </c>
      <c r="L758" s="399"/>
      <c r="M758" s="887">
        <v>2003842</v>
      </c>
      <c r="N758" t="s">
        <v>306</v>
      </c>
    </row>
    <row r="759" spans="1:14" customFormat="1" ht="24.95" customHeight="1" thickBot="1">
      <c r="A759" s="924"/>
      <c r="B759" s="924"/>
      <c r="C759" s="921"/>
      <c r="D759" s="921"/>
      <c r="E759" s="921"/>
      <c r="F759" s="921"/>
      <c r="G759" s="921" t="s">
        <v>1086</v>
      </c>
      <c r="H759" s="949"/>
      <c r="I759" s="950"/>
      <c r="J759" s="887" t="s">
        <v>423</v>
      </c>
      <c r="K759" s="399" t="str">
        <f t="shared" si="12"/>
        <v/>
      </c>
      <c r="L759" s="399"/>
      <c r="M759" s="887">
        <v>2003842</v>
      </c>
      <c r="N759" t="s">
        <v>306</v>
      </c>
    </row>
    <row r="760" spans="1:14" customFormat="1" ht="15.75" customHeight="1" thickBot="1">
      <c r="A760" s="924"/>
      <c r="B760" s="924"/>
      <c r="C760" s="949"/>
      <c r="D760" s="949"/>
      <c r="E760" s="949"/>
      <c r="F760" s="949"/>
      <c r="G760" s="921" t="s">
        <v>533</v>
      </c>
      <c r="H760" s="924"/>
      <c r="I760" s="889"/>
      <c r="J760" s="887" t="s">
        <v>423</v>
      </c>
      <c r="K760" s="399" t="str">
        <f t="shared" si="12"/>
        <v/>
      </c>
      <c r="L760" s="399"/>
      <c r="M760" s="887">
        <v>2003842</v>
      </c>
      <c r="N760" t="s">
        <v>306</v>
      </c>
    </row>
    <row r="761" spans="1:14" customFormat="1" ht="15.75" customHeight="1" thickBot="1">
      <c r="A761" s="931" t="s">
        <v>1087</v>
      </c>
      <c r="B761" s="924"/>
      <c r="C761" s="923" t="s">
        <v>58</v>
      </c>
      <c r="D761" s="923" t="s">
        <v>51</v>
      </c>
      <c r="E761" s="923" t="s">
        <v>55</v>
      </c>
      <c r="F761" s="924"/>
      <c r="G761" s="923" t="s">
        <v>1084</v>
      </c>
      <c r="H761" s="921" t="s">
        <v>1084</v>
      </c>
      <c r="I761" s="921"/>
      <c r="J761" s="887" t="s">
        <v>423</v>
      </c>
      <c r="K761" s="399" t="str">
        <f t="shared" si="12"/>
        <v/>
      </c>
      <c r="L761" s="399"/>
      <c r="M761" s="887">
        <v>2003842</v>
      </c>
      <c r="N761" t="s">
        <v>306</v>
      </c>
    </row>
    <row r="762" spans="1:14" customFormat="1">
      <c r="A762" s="925" t="s">
        <v>396</v>
      </c>
      <c r="B762" s="926" t="s">
        <v>1103</v>
      </c>
      <c r="C762" s="925">
        <v>5914655</v>
      </c>
      <c r="D762" s="927">
        <v>1E-3</v>
      </c>
      <c r="E762" s="925" t="s">
        <v>9</v>
      </c>
      <c r="F762" s="913"/>
      <c r="G762" s="929"/>
      <c r="H762" s="913"/>
      <c r="I762" s="948"/>
      <c r="J762" s="887" t="s">
        <v>423</v>
      </c>
      <c r="K762" s="399" t="str">
        <f t="shared" si="12"/>
        <v/>
      </c>
      <c r="L762" s="399"/>
      <c r="M762" s="887">
        <v>2003842</v>
      </c>
      <c r="N762" t="s">
        <v>306</v>
      </c>
    </row>
    <row r="763" spans="1:14" customFormat="1" ht="24.95" customHeight="1" thickBot="1">
      <c r="A763" s="924"/>
      <c r="B763" s="924"/>
      <c r="C763" s="921"/>
      <c r="D763" s="921"/>
      <c r="E763" s="921"/>
      <c r="F763" s="921"/>
      <c r="G763" s="930" t="s">
        <v>1088</v>
      </c>
      <c r="H763" s="924"/>
      <c r="I763" s="889"/>
      <c r="J763" s="887" t="s">
        <v>423</v>
      </c>
      <c r="K763" s="399" t="str">
        <f t="shared" si="12"/>
        <v/>
      </c>
      <c r="L763" s="399"/>
      <c r="M763" s="887">
        <v>2003842</v>
      </c>
      <c r="N763" t="s">
        <v>306</v>
      </c>
    </row>
    <row r="764" spans="1:14" customFormat="1" ht="15.75" customHeight="1" thickBot="1">
      <c r="A764" s="921" t="s">
        <v>60</v>
      </c>
      <c r="B764" s="921"/>
      <c r="C764" s="921" t="s">
        <v>51</v>
      </c>
      <c r="D764" s="921" t="s">
        <v>55</v>
      </c>
      <c r="E764" s="921" t="s">
        <v>61</v>
      </c>
      <c r="F764" s="921"/>
      <c r="G764" s="921"/>
      <c r="H764" s="913"/>
      <c r="I764" s="921" t="s">
        <v>1084</v>
      </c>
      <c r="J764" s="887" t="s">
        <v>423</v>
      </c>
      <c r="K764" s="399" t="str">
        <f t="shared" si="12"/>
        <v/>
      </c>
      <c r="L764" s="399"/>
      <c r="M764" s="887">
        <v>2003842</v>
      </c>
      <c r="N764" t="s">
        <v>306</v>
      </c>
    </row>
    <row r="765" spans="1:14" customFormat="1" ht="15.75" customHeight="1" thickBot="1">
      <c r="A765" s="921"/>
      <c r="B765" s="921"/>
      <c r="C765" s="921"/>
      <c r="D765" s="921"/>
      <c r="E765" s="921" t="s">
        <v>62</v>
      </c>
      <c r="F765" s="921" t="s">
        <v>63</v>
      </c>
      <c r="G765" s="921" t="s">
        <v>64</v>
      </c>
      <c r="H765" s="924"/>
      <c r="I765" s="921"/>
      <c r="J765" s="887" t="s">
        <v>423</v>
      </c>
      <c r="K765" s="399" t="str">
        <f t="shared" si="12"/>
        <v/>
      </c>
      <c r="L765" s="399"/>
      <c r="M765" s="887">
        <v>2003842</v>
      </c>
      <c r="N765" t="s">
        <v>306</v>
      </c>
    </row>
    <row r="766" spans="1:14" customFormat="1">
      <c r="A766" s="945" t="s">
        <v>396</v>
      </c>
      <c r="B766" s="946" t="s">
        <v>1103</v>
      </c>
      <c r="C766" s="947">
        <v>8.1999999999999998E-4</v>
      </c>
      <c r="D766" s="945" t="s">
        <v>65</v>
      </c>
      <c r="E766" s="925">
        <v>5914449</v>
      </c>
      <c r="F766" s="925">
        <v>5914464</v>
      </c>
      <c r="G766" s="925">
        <v>5914479</v>
      </c>
      <c r="H766" s="913"/>
      <c r="I766" s="913"/>
      <c r="J766" s="887" t="s">
        <v>423</v>
      </c>
      <c r="K766" s="399" t="str">
        <f t="shared" si="12"/>
        <v/>
      </c>
      <c r="L766" s="399"/>
      <c r="M766" s="887">
        <v>2003842</v>
      </c>
      <c r="N766" t="s">
        <v>306</v>
      </c>
    </row>
    <row r="767" spans="1:14" customFormat="1" ht="24.95" customHeight="1">
      <c r="A767" s="893"/>
      <c r="B767" s="893"/>
      <c r="C767" s="932"/>
      <c r="D767" s="932"/>
      <c r="E767" s="932"/>
      <c r="F767" s="932"/>
      <c r="G767" s="933" t="s">
        <v>1089</v>
      </c>
      <c r="H767" s="893"/>
      <c r="I767" s="893"/>
      <c r="J767" t="s">
        <v>423</v>
      </c>
      <c r="K767" s="399" t="str">
        <f t="shared" si="12"/>
        <v/>
      </c>
      <c r="L767" s="399"/>
      <c r="M767" s="887">
        <v>2003842</v>
      </c>
      <c r="N767" t="s">
        <v>306</v>
      </c>
    </row>
    <row r="768" spans="1:14" customFormat="1" ht="15.75" customHeight="1" thickBot="1">
      <c r="A768" s="935"/>
      <c r="B768" s="935"/>
      <c r="C768" s="951"/>
      <c r="D768" s="951"/>
      <c r="E768" s="936" t="s">
        <v>1090</v>
      </c>
      <c r="F768" s="936"/>
      <c r="G768" s="936"/>
      <c r="H768" s="935"/>
      <c r="I768" s="937"/>
      <c r="J768" s="887" t="s">
        <v>423</v>
      </c>
      <c r="K768" s="399" t="str">
        <f t="shared" si="12"/>
        <v/>
      </c>
      <c r="L768" s="399"/>
      <c r="M768" s="887">
        <v>2003842</v>
      </c>
      <c r="N768" t="s">
        <v>306</v>
      </c>
    </row>
    <row r="769" spans="1:14" customFormat="1" ht="23.25" customHeight="1" thickTop="1" thickBot="1">
      <c r="A769" s="909" t="s">
        <v>307</v>
      </c>
      <c r="B769" s="910"/>
      <c r="C769" s="910"/>
      <c r="D769" s="910"/>
      <c r="E769" s="943"/>
      <c r="F769" s="943"/>
      <c r="G769" s="943"/>
      <c r="H769" s="910"/>
      <c r="I769" s="911" t="s">
        <v>308</v>
      </c>
      <c r="J769" t="s">
        <v>423</v>
      </c>
      <c r="K769" s="399" t="str">
        <f t="shared" si="12"/>
        <v/>
      </c>
      <c r="L769" s="399"/>
      <c r="M769" s="887" t="s">
        <v>777</v>
      </c>
      <c r="N769" t="s">
        <v>297</v>
      </c>
    </row>
    <row r="770" spans="1:14" customFormat="1" ht="18.75" customHeight="1" thickTop="1">
      <c r="A770" s="912" t="s">
        <v>48</v>
      </c>
      <c r="B770" s="913"/>
      <c r="C770" s="913"/>
      <c r="D770" s="912" t="s">
        <v>341</v>
      </c>
      <c r="E770" s="913"/>
      <c r="F770" s="913"/>
      <c r="G770" s="938" t="s">
        <v>1091</v>
      </c>
      <c r="H770" s="939">
        <v>2.725E-2</v>
      </c>
      <c r="I770" s="913"/>
      <c r="J770" s="887" t="s">
        <v>423</v>
      </c>
      <c r="K770" s="399" t="str">
        <f t="shared" si="12"/>
        <v/>
      </c>
      <c r="L770" s="399"/>
      <c r="M770" s="887" t="s">
        <v>777</v>
      </c>
      <c r="N770" t="s">
        <v>297</v>
      </c>
    </row>
    <row r="771" spans="1:14" customFormat="1" ht="15.75" customHeight="1">
      <c r="A771" s="914" t="s">
        <v>49</v>
      </c>
      <c r="B771" s="913"/>
      <c r="C771" s="913"/>
      <c r="D771" s="914" t="s">
        <v>1066</v>
      </c>
      <c r="E771" s="913"/>
      <c r="F771" s="913"/>
      <c r="G771" s="915" t="s">
        <v>1067</v>
      </c>
      <c r="H771" s="916">
        <v>230.19</v>
      </c>
      <c r="I771" s="914" t="s">
        <v>7</v>
      </c>
      <c r="J771" s="887" t="s">
        <v>423</v>
      </c>
      <c r="K771" s="399" t="str">
        <f t="shared" si="12"/>
        <v/>
      </c>
      <c r="L771" s="399"/>
      <c r="M771" s="887" t="s">
        <v>777</v>
      </c>
      <c r="N771" t="s">
        <v>297</v>
      </c>
    </row>
    <row r="772" spans="1:14" customFormat="1" ht="30" customHeight="1" thickBot="1">
      <c r="A772" s="917" t="s">
        <v>777</v>
      </c>
      <c r="B772" s="919" t="s">
        <v>297</v>
      </c>
      <c r="C772" s="919"/>
      <c r="D772" s="919"/>
      <c r="E772" s="919"/>
      <c r="F772" s="919"/>
      <c r="G772" s="919"/>
      <c r="H772" s="920" t="s">
        <v>1068</v>
      </c>
      <c r="I772" s="920"/>
      <c r="J772" s="887" t="s">
        <v>423</v>
      </c>
      <c r="K772" s="399" t="str">
        <f t="shared" si="12"/>
        <v/>
      </c>
      <c r="L772" s="399"/>
      <c r="M772" s="887" t="s">
        <v>777</v>
      </c>
      <c r="N772" t="s">
        <v>297</v>
      </c>
    </row>
    <row r="773" spans="1:14" customFormat="1" ht="15.75" customHeight="1" thickBot="1">
      <c r="A773" s="921" t="s">
        <v>1069</v>
      </c>
      <c r="B773" s="921"/>
      <c r="C773" s="921" t="s">
        <v>51</v>
      </c>
      <c r="D773" s="921" t="s">
        <v>1070</v>
      </c>
      <c r="E773" s="921"/>
      <c r="F773" s="921" t="s">
        <v>1071</v>
      </c>
      <c r="G773" s="921"/>
      <c r="H773" s="913"/>
      <c r="I773" s="944" t="s">
        <v>52</v>
      </c>
      <c r="J773" s="887" t="s">
        <v>423</v>
      </c>
      <c r="K773" s="399" t="str">
        <f t="shared" si="12"/>
        <v/>
      </c>
      <c r="L773" s="399"/>
      <c r="M773" s="887" t="s">
        <v>777</v>
      </c>
      <c r="N773" t="s">
        <v>297</v>
      </c>
    </row>
    <row r="774" spans="1:14" customFormat="1" ht="15.75" customHeight="1" thickBot="1">
      <c r="A774" s="921"/>
      <c r="B774" s="921"/>
      <c r="C774" s="921"/>
      <c r="D774" s="921" t="s">
        <v>1072</v>
      </c>
      <c r="E774" s="921" t="s">
        <v>1073</v>
      </c>
      <c r="F774" s="921" t="s">
        <v>695</v>
      </c>
      <c r="G774" s="921" t="s">
        <v>696</v>
      </c>
      <c r="H774" s="924"/>
      <c r="I774" s="923" t="s">
        <v>1074</v>
      </c>
      <c r="J774" s="887" t="s">
        <v>423</v>
      </c>
      <c r="K774" s="399" t="str">
        <f t="shared" si="12"/>
        <v/>
      </c>
      <c r="L774" s="399"/>
      <c r="M774" s="887" t="s">
        <v>777</v>
      </c>
      <c r="N774" t="s">
        <v>297</v>
      </c>
    </row>
    <row r="775" spans="1:14" customFormat="1" ht="28.5">
      <c r="A775" s="945" t="s">
        <v>579</v>
      </c>
      <c r="B775" s="946" t="s">
        <v>580</v>
      </c>
      <c r="C775" s="947">
        <v>1</v>
      </c>
      <c r="D775" s="928">
        <v>1</v>
      </c>
      <c r="E775" s="928">
        <v>0</v>
      </c>
      <c r="F775" s="929"/>
      <c r="G775" s="929"/>
      <c r="H775" s="913"/>
      <c r="I775" s="929"/>
      <c r="J775" s="887" t="s">
        <v>423</v>
      </c>
      <c r="K775" s="399" t="str">
        <f t="shared" si="12"/>
        <v>E9515</v>
      </c>
      <c r="L775" s="399"/>
      <c r="M775" s="887" t="s">
        <v>777</v>
      </c>
      <c r="N775" t="s">
        <v>297</v>
      </c>
    </row>
    <row r="776" spans="1:14" customFormat="1" ht="15.75" customHeight="1" thickBot="1">
      <c r="A776" s="924"/>
      <c r="B776" s="924"/>
      <c r="C776" s="924"/>
      <c r="D776" s="924"/>
      <c r="E776" s="924"/>
      <c r="F776" s="924"/>
      <c r="G776" s="930" t="s">
        <v>1075</v>
      </c>
      <c r="H776" s="924"/>
      <c r="I776" s="891"/>
      <c r="J776" s="887" t="s">
        <v>423</v>
      </c>
      <c r="K776" s="399" t="str">
        <f t="shared" si="12"/>
        <v/>
      </c>
      <c r="L776" s="399"/>
      <c r="M776" s="887" t="s">
        <v>777</v>
      </c>
      <c r="N776" t="s">
        <v>297</v>
      </c>
    </row>
    <row r="777" spans="1:14" customFormat="1" ht="15.75" customHeight="1" thickBot="1">
      <c r="A777" s="931" t="s">
        <v>1076</v>
      </c>
      <c r="B777" s="924"/>
      <c r="C777" s="923" t="s">
        <v>51</v>
      </c>
      <c r="D777" s="923" t="s">
        <v>55</v>
      </c>
      <c r="E777" s="924"/>
      <c r="F777" s="923" t="s">
        <v>1071</v>
      </c>
      <c r="G777" s="921" t="s">
        <v>1077</v>
      </c>
      <c r="H777" s="921"/>
      <c r="I777" s="921"/>
      <c r="J777" s="887" t="s">
        <v>423</v>
      </c>
      <c r="K777" s="399" t="str">
        <f t="shared" si="12"/>
        <v/>
      </c>
      <c r="L777" s="399"/>
      <c r="M777" s="887" t="s">
        <v>777</v>
      </c>
      <c r="N777" t="s">
        <v>297</v>
      </c>
    </row>
    <row r="778" spans="1:14" customFormat="1">
      <c r="A778" s="925" t="s">
        <v>547</v>
      </c>
      <c r="B778" s="926" t="s">
        <v>507</v>
      </c>
      <c r="C778" s="927">
        <v>1</v>
      </c>
      <c r="D778" s="925" t="s">
        <v>23</v>
      </c>
      <c r="E778" s="913"/>
      <c r="F778" s="929"/>
      <c r="G778" s="913"/>
      <c r="H778" s="913"/>
      <c r="I778" s="929"/>
      <c r="J778" s="887" t="s">
        <v>423</v>
      </c>
      <c r="K778" s="399" t="str">
        <f t="shared" si="12"/>
        <v/>
      </c>
      <c r="L778" s="399"/>
      <c r="M778" s="887" t="s">
        <v>777</v>
      </c>
      <c r="N778" t="s">
        <v>297</v>
      </c>
    </row>
    <row r="779" spans="1:14" customFormat="1" ht="15.75" customHeight="1">
      <c r="A779" s="893"/>
      <c r="B779" s="893"/>
      <c r="C779" s="932"/>
      <c r="D779" s="932"/>
      <c r="E779" s="932"/>
      <c r="F779" s="932"/>
      <c r="G779" s="933" t="s">
        <v>1078</v>
      </c>
      <c r="H779" s="893"/>
      <c r="I779" s="888"/>
      <c r="J779" t="s">
        <v>423</v>
      </c>
      <c r="K779" s="399" t="str">
        <f t="shared" si="12"/>
        <v/>
      </c>
      <c r="L779" s="399"/>
      <c r="M779" s="887" t="s">
        <v>777</v>
      </c>
      <c r="N779" t="s">
        <v>297</v>
      </c>
    </row>
    <row r="780" spans="1:14" customFormat="1" ht="15.75" customHeight="1" thickBot="1">
      <c r="A780" s="924"/>
      <c r="B780" s="924"/>
      <c r="C780" s="921"/>
      <c r="D780" s="921"/>
      <c r="E780" s="921"/>
      <c r="F780" s="921"/>
      <c r="G780" s="930" t="s">
        <v>1079</v>
      </c>
      <c r="H780" s="924"/>
      <c r="I780" s="889"/>
      <c r="J780" s="887" t="s">
        <v>423</v>
      </c>
      <c r="K780" s="399" t="str">
        <f t="shared" si="12"/>
        <v/>
      </c>
      <c r="L780" s="399"/>
      <c r="M780" s="887" t="s">
        <v>777</v>
      </c>
      <c r="N780" t="s">
        <v>297</v>
      </c>
    </row>
    <row r="781" spans="1:14" customFormat="1" ht="15.75" customHeight="1">
      <c r="A781" s="893"/>
      <c r="B781" s="893"/>
      <c r="C781" s="932"/>
      <c r="D781" s="932"/>
      <c r="E781" s="932"/>
      <c r="F781" s="932"/>
      <c r="G781" s="933" t="s">
        <v>1080</v>
      </c>
      <c r="H781" s="893"/>
      <c r="I781" s="890"/>
      <c r="J781" t="s">
        <v>423</v>
      </c>
      <c r="K781" s="399" t="str">
        <f t="shared" si="12"/>
        <v/>
      </c>
      <c r="L781" s="399"/>
      <c r="M781" s="887" t="s">
        <v>777</v>
      </c>
      <c r="N781" t="s">
        <v>297</v>
      </c>
    </row>
    <row r="782" spans="1:14" customFormat="1" ht="15.75" customHeight="1">
      <c r="A782" s="893"/>
      <c r="B782" s="893"/>
      <c r="C782" s="893"/>
      <c r="D782" s="893"/>
      <c r="E782" s="893"/>
      <c r="F782" s="893"/>
      <c r="G782" s="933" t="s">
        <v>1081</v>
      </c>
      <c r="H782" s="893"/>
      <c r="I782" s="934"/>
      <c r="J782" t="s">
        <v>423</v>
      </c>
      <c r="K782" s="399" t="str">
        <f t="shared" si="12"/>
        <v/>
      </c>
      <c r="L782" s="399"/>
      <c r="M782" s="887" t="s">
        <v>777</v>
      </c>
      <c r="N782" t="s">
        <v>297</v>
      </c>
    </row>
    <row r="783" spans="1:14" customFormat="1" ht="15.75" customHeight="1" thickBot="1">
      <c r="A783" s="924"/>
      <c r="B783" s="924"/>
      <c r="C783" s="924"/>
      <c r="D783" s="924"/>
      <c r="E783" s="924"/>
      <c r="F783" s="924"/>
      <c r="G783" s="921" t="s">
        <v>1082</v>
      </c>
      <c r="H783" s="949"/>
      <c r="I783" s="892"/>
      <c r="J783" s="887" t="s">
        <v>423</v>
      </c>
      <c r="K783" s="399" t="str">
        <f t="shared" si="12"/>
        <v/>
      </c>
      <c r="L783" s="399"/>
      <c r="M783" s="887" t="s">
        <v>777</v>
      </c>
      <c r="N783" t="s">
        <v>297</v>
      </c>
    </row>
    <row r="784" spans="1:14" customFormat="1" ht="15.75" customHeight="1" thickBot="1">
      <c r="A784" s="931" t="s">
        <v>813</v>
      </c>
      <c r="B784" s="924"/>
      <c r="C784" s="923" t="s">
        <v>51</v>
      </c>
      <c r="D784" s="923" t="s">
        <v>55</v>
      </c>
      <c r="E784" s="924"/>
      <c r="F784" s="923" t="s">
        <v>1083</v>
      </c>
      <c r="G784" s="921" t="s">
        <v>1084</v>
      </c>
      <c r="H784" s="921"/>
      <c r="I784" s="921"/>
      <c r="J784" s="887" t="s">
        <v>423</v>
      </c>
      <c r="K784" s="399" t="str">
        <f t="shared" si="12"/>
        <v/>
      </c>
      <c r="L784" s="399"/>
      <c r="M784" s="887" t="s">
        <v>777</v>
      </c>
      <c r="N784" t="s">
        <v>297</v>
      </c>
    </row>
    <row r="785" spans="1:14" customFormat="1" ht="24.95" customHeight="1" thickBot="1">
      <c r="A785" s="924"/>
      <c r="B785" s="924"/>
      <c r="C785" s="921"/>
      <c r="D785" s="921"/>
      <c r="E785" s="921"/>
      <c r="F785" s="921"/>
      <c r="G785" s="930" t="s">
        <v>1085</v>
      </c>
      <c r="H785" s="924"/>
      <c r="I785" s="891"/>
      <c r="J785" s="887" t="s">
        <v>423</v>
      </c>
      <c r="K785" s="399" t="str">
        <f t="shared" si="12"/>
        <v/>
      </c>
      <c r="L785" s="399"/>
      <c r="M785" s="887" t="s">
        <v>777</v>
      </c>
      <c r="N785" t="s">
        <v>297</v>
      </c>
    </row>
    <row r="786" spans="1:14" customFormat="1" ht="15.75" customHeight="1" thickBot="1">
      <c r="A786" s="931" t="s">
        <v>56</v>
      </c>
      <c r="B786" s="924"/>
      <c r="C786" s="923" t="s">
        <v>51</v>
      </c>
      <c r="D786" s="923" t="s">
        <v>55</v>
      </c>
      <c r="E786" s="924"/>
      <c r="F786" s="923" t="s">
        <v>1084</v>
      </c>
      <c r="G786" s="921" t="s">
        <v>1084</v>
      </c>
      <c r="H786" s="921"/>
      <c r="I786" s="921"/>
      <c r="J786" s="887" t="s">
        <v>423</v>
      </c>
      <c r="K786" s="399" t="str">
        <f t="shared" si="12"/>
        <v/>
      </c>
      <c r="L786" s="399"/>
      <c r="M786" s="887" t="s">
        <v>777</v>
      </c>
      <c r="N786" t="s">
        <v>297</v>
      </c>
    </row>
    <row r="787" spans="1:14" customFormat="1" ht="24.95" customHeight="1" thickBot="1">
      <c r="A787" s="924"/>
      <c r="B787" s="924"/>
      <c r="C787" s="921"/>
      <c r="D787" s="921"/>
      <c r="E787" s="921"/>
      <c r="F787" s="921"/>
      <c r="G787" s="930" t="s">
        <v>1086</v>
      </c>
      <c r="H787" s="924"/>
      <c r="I787" s="891"/>
      <c r="J787" s="887" t="s">
        <v>423</v>
      </c>
      <c r="K787" s="399" t="str">
        <f t="shared" si="12"/>
        <v/>
      </c>
      <c r="L787" s="399"/>
      <c r="M787" s="887" t="s">
        <v>777</v>
      </c>
      <c r="N787" t="s">
        <v>297</v>
      </c>
    </row>
    <row r="788" spans="1:14" customFormat="1" ht="15.75" customHeight="1" thickBot="1">
      <c r="A788" s="924"/>
      <c r="B788" s="924"/>
      <c r="C788" s="924"/>
      <c r="D788" s="924"/>
      <c r="E788" s="924"/>
      <c r="F788" s="924"/>
      <c r="G788" s="930" t="s">
        <v>533</v>
      </c>
      <c r="H788" s="924"/>
      <c r="I788" s="889"/>
      <c r="J788" s="887" t="s">
        <v>423</v>
      </c>
      <c r="K788" s="399" t="str">
        <f t="shared" ref="K788:K851" si="13">IF(LEFT(A788,2)="E9",A788,"")</f>
        <v/>
      </c>
      <c r="L788" s="399"/>
      <c r="M788" s="887" t="s">
        <v>777</v>
      </c>
      <c r="N788" t="s">
        <v>297</v>
      </c>
    </row>
    <row r="789" spans="1:14" customFormat="1" ht="15.75" customHeight="1" thickBot="1">
      <c r="A789" s="931" t="s">
        <v>1087</v>
      </c>
      <c r="B789" s="924"/>
      <c r="C789" s="923" t="s">
        <v>58</v>
      </c>
      <c r="D789" s="923" t="s">
        <v>51</v>
      </c>
      <c r="E789" s="923" t="s">
        <v>55</v>
      </c>
      <c r="F789" s="924"/>
      <c r="G789" s="923" t="s">
        <v>1084</v>
      </c>
      <c r="H789" s="921" t="s">
        <v>1084</v>
      </c>
      <c r="I789" s="921"/>
      <c r="J789" s="887" t="s">
        <v>423</v>
      </c>
      <c r="K789" s="399" t="str">
        <f t="shared" si="13"/>
        <v/>
      </c>
      <c r="L789" s="399"/>
      <c r="M789" s="887" t="s">
        <v>777</v>
      </c>
      <c r="N789" t="s">
        <v>297</v>
      </c>
    </row>
    <row r="790" spans="1:14" customFormat="1" ht="24.95" customHeight="1" thickBot="1">
      <c r="A790" s="924"/>
      <c r="B790" s="924"/>
      <c r="C790" s="921"/>
      <c r="D790" s="921"/>
      <c r="E790" s="921"/>
      <c r="F790" s="921"/>
      <c r="G790" s="930" t="s">
        <v>1088</v>
      </c>
      <c r="H790" s="949"/>
      <c r="I790" s="892"/>
      <c r="J790" s="887" t="s">
        <v>423</v>
      </c>
      <c r="K790" s="399" t="str">
        <f t="shared" si="13"/>
        <v/>
      </c>
      <c r="L790" s="399"/>
      <c r="M790" s="887" t="s">
        <v>777</v>
      </c>
      <c r="N790" t="s">
        <v>297</v>
      </c>
    </row>
    <row r="791" spans="1:14" customFormat="1" ht="15.75" customHeight="1" thickBot="1">
      <c r="A791" s="921" t="s">
        <v>60</v>
      </c>
      <c r="B791" s="921"/>
      <c r="C791" s="921" t="s">
        <v>51</v>
      </c>
      <c r="D791" s="921" t="s">
        <v>55</v>
      </c>
      <c r="E791" s="921" t="s">
        <v>61</v>
      </c>
      <c r="F791" s="921"/>
      <c r="G791" s="921"/>
      <c r="H791" s="913"/>
      <c r="I791" s="921" t="s">
        <v>1084</v>
      </c>
      <c r="J791" s="887" t="s">
        <v>423</v>
      </c>
      <c r="K791" s="399" t="str">
        <f t="shared" si="13"/>
        <v/>
      </c>
      <c r="L791" s="399"/>
      <c r="M791" s="887" t="s">
        <v>777</v>
      </c>
      <c r="N791" t="s">
        <v>297</v>
      </c>
    </row>
    <row r="792" spans="1:14" customFormat="1" ht="15.75" customHeight="1" thickBot="1">
      <c r="A792" s="921"/>
      <c r="B792" s="921"/>
      <c r="C792" s="921"/>
      <c r="D792" s="921"/>
      <c r="E792" s="923" t="s">
        <v>62</v>
      </c>
      <c r="F792" s="923" t="s">
        <v>63</v>
      </c>
      <c r="G792" s="921" t="s">
        <v>64</v>
      </c>
      <c r="H792" s="949"/>
      <c r="I792" s="921"/>
      <c r="J792" s="887" t="s">
        <v>423</v>
      </c>
      <c r="K792" s="399" t="str">
        <f t="shared" si="13"/>
        <v/>
      </c>
      <c r="L792" s="399"/>
      <c r="M792" s="887" t="s">
        <v>777</v>
      </c>
      <c r="N792" t="s">
        <v>297</v>
      </c>
    </row>
    <row r="793" spans="1:14" customFormat="1" ht="24.95" customHeight="1">
      <c r="A793" s="893"/>
      <c r="B793" s="893"/>
      <c r="C793" s="932"/>
      <c r="D793" s="932"/>
      <c r="E793" s="932"/>
      <c r="F793" s="932"/>
      <c r="G793" s="933" t="s">
        <v>1089</v>
      </c>
      <c r="H793" s="893"/>
      <c r="I793" s="893"/>
      <c r="J793" t="s">
        <v>423</v>
      </c>
      <c r="K793" s="399" t="str">
        <f t="shared" si="13"/>
        <v/>
      </c>
      <c r="L793" s="399"/>
      <c r="M793" s="887" t="s">
        <v>777</v>
      </c>
      <c r="N793" t="s">
        <v>297</v>
      </c>
    </row>
    <row r="794" spans="1:14" customFormat="1" ht="15.75" customHeight="1" thickBot="1">
      <c r="A794" s="935"/>
      <c r="B794" s="935"/>
      <c r="C794" s="935"/>
      <c r="D794" s="935"/>
      <c r="E794" s="936" t="s">
        <v>1090</v>
      </c>
      <c r="F794" s="936"/>
      <c r="G794" s="936"/>
      <c r="H794" s="935"/>
      <c r="I794" s="937"/>
      <c r="J794" s="887" t="s">
        <v>423</v>
      </c>
      <c r="K794" s="399" t="str">
        <f t="shared" si="13"/>
        <v/>
      </c>
      <c r="L794" s="399"/>
      <c r="M794" s="887" t="s">
        <v>777</v>
      </c>
      <c r="N794" t="s">
        <v>297</v>
      </c>
    </row>
    <row r="795" spans="1:14" customFormat="1" ht="23.25" customHeight="1" thickTop="1" thickBot="1">
      <c r="A795" s="909" t="s">
        <v>307</v>
      </c>
      <c r="B795" s="910"/>
      <c r="C795" s="910"/>
      <c r="D795" s="910"/>
      <c r="E795" s="910"/>
      <c r="F795" s="910"/>
      <c r="G795" s="910"/>
      <c r="H795" s="943"/>
      <c r="I795" s="953" t="s">
        <v>308</v>
      </c>
      <c r="J795" t="s">
        <v>423</v>
      </c>
      <c r="K795" s="399" t="str">
        <f t="shared" si="13"/>
        <v/>
      </c>
      <c r="L795" s="399"/>
      <c r="M795" s="887" t="s">
        <v>783</v>
      </c>
      <c r="N795" t="s">
        <v>301</v>
      </c>
    </row>
    <row r="796" spans="1:14" customFormat="1" ht="18.75" customHeight="1" thickTop="1">
      <c r="A796" s="912" t="s">
        <v>48</v>
      </c>
      <c r="B796" s="913"/>
      <c r="C796" s="913"/>
      <c r="D796" s="954" t="s">
        <v>341</v>
      </c>
      <c r="E796" s="913"/>
      <c r="F796" s="913"/>
      <c r="G796" s="954" t="s">
        <v>1091</v>
      </c>
      <c r="H796" s="939">
        <v>2.725E-2</v>
      </c>
      <c r="I796" s="913"/>
      <c r="J796" s="887" t="s">
        <v>423</v>
      </c>
      <c r="K796" s="399" t="str">
        <f t="shared" si="13"/>
        <v/>
      </c>
      <c r="L796" s="399"/>
      <c r="M796" s="887" t="s">
        <v>783</v>
      </c>
      <c r="N796" t="s">
        <v>301</v>
      </c>
    </row>
    <row r="797" spans="1:14" customFormat="1" ht="15.75" customHeight="1">
      <c r="A797" s="955" t="s">
        <v>49</v>
      </c>
      <c r="B797" s="913"/>
      <c r="C797" s="913"/>
      <c r="D797" s="955" t="s">
        <v>1066</v>
      </c>
      <c r="E797" s="913"/>
      <c r="F797" s="913"/>
      <c r="G797" s="955" t="s">
        <v>1067</v>
      </c>
      <c r="H797" s="940">
        <v>0.5</v>
      </c>
      <c r="I797" s="955" t="s">
        <v>7</v>
      </c>
      <c r="J797" s="887" t="s">
        <v>423</v>
      </c>
      <c r="K797" s="399" t="str">
        <f t="shared" si="13"/>
        <v/>
      </c>
      <c r="L797" s="399"/>
      <c r="M797" s="887" t="s">
        <v>783</v>
      </c>
      <c r="N797" t="s">
        <v>301</v>
      </c>
    </row>
    <row r="798" spans="1:14" customFormat="1" ht="30" customHeight="1" thickBot="1">
      <c r="A798" s="918" t="s">
        <v>783</v>
      </c>
      <c r="B798" s="919" t="s">
        <v>301</v>
      </c>
      <c r="C798" s="919"/>
      <c r="D798" s="919"/>
      <c r="E798" s="919"/>
      <c r="F798" s="919"/>
      <c r="G798" s="919"/>
      <c r="H798" s="920" t="s">
        <v>1068</v>
      </c>
      <c r="I798" s="920"/>
      <c r="J798" s="887" t="s">
        <v>423</v>
      </c>
      <c r="K798" s="399" t="str">
        <f t="shared" si="13"/>
        <v/>
      </c>
      <c r="L798" s="399"/>
      <c r="M798" s="887" t="s">
        <v>783</v>
      </c>
      <c r="N798" t="s">
        <v>301</v>
      </c>
    </row>
    <row r="799" spans="1:14" customFormat="1" ht="15.75" customHeight="1" thickBot="1">
      <c r="A799" s="921" t="s">
        <v>1069</v>
      </c>
      <c r="B799" s="921"/>
      <c r="C799" s="921" t="s">
        <v>51</v>
      </c>
      <c r="D799" s="921" t="s">
        <v>1070</v>
      </c>
      <c r="E799" s="921"/>
      <c r="F799" s="921" t="s">
        <v>1071</v>
      </c>
      <c r="G799" s="921"/>
      <c r="H799" s="913"/>
      <c r="I799" s="922" t="s">
        <v>52</v>
      </c>
      <c r="J799" s="887" t="s">
        <v>423</v>
      </c>
      <c r="K799" s="399" t="str">
        <f t="shared" si="13"/>
        <v/>
      </c>
      <c r="L799" s="399"/>
      <c r="M799" s="887" t="s">
        <v>783</v>
      </c>
      <c r="N799" t="s">
        <v>301</v>
      </c>
    </row>
    <row r="800" spans="1:14" customFormat="1" ht="15.75" customHeight="1" thickBot="1">
      <c r="A800" s="921"/>
      <c r="B800" s="921"/>
      <c r="C800" s="921"/>
      <c r="D800" s="923" t="s">
        <v>1072</v>
      </c>
      <c r="E800" s="921" t="s">
        <v>1073</v>
      </c>
      <c r="F800" s="921" t="s">
        <v>695</v>
      </c>
      <c r="G800" s="921" t="s">
        <v>696</v>
      </c>
      <c r="H800" s="924"/>
      <c r="I800" s="923" t="s">
        <v>1074</v>
      </c>
      <c r="J800" s="887" t="s">
        <v>423</v>
      </c>
      <c r="K800" s="399" t="str">
        <f t="shared" si="13"/>
        <v/>
      </c>
      <c r="L800" s="399"/>
      <c r="M800" s="887" t="s">
        <v>783</v>
      </c>
      <c r="N800" t="s">
        <v>301</v>
      </c>
    </row>
    <row r="801" spans="1:14" customFormat="1" ht="24.95" customHeight="1" thickBot="1">
      <c r="A801" s="924"/>
      <c r="B801" s="924"/>
      <c r="C801" s="924"/>
      <c r="D801" s="924"/>
      <c r="E801" s="924"/>
      <c r="F801" s="924"/>
      <c r="G801" s="930" t="s">
        <v>1075</v>
      </c>
      <c r="H801" s="924"/>
      <c r="I801" s="891"/>
      <c r="J801" s="887" t="s">
        <v>423</v>
      </c>
      <c r="K801" s="399" t="str">
        <f t="shared" si="13"/>
        <v/>
      </c>
      <c r="L801" s="399"/>
      <c r="M801" s="887" t="s">
        <v>783</v>
      </c>
      <c r="N801" t="s">
        <v>301</v>
      </c>
    </row>
    <row r="802" spans="1:14" customFormat="1" ht="15.75" customHeight="1" thickBot="1">
      <c r="A802" s="931" t="s">
        <v>1076</v>
      </c>
      <c r="B802" s="924"/>
      <c r="C802" s="923" t="s">
        <v>51</v>
      </c>
      <c r="D802" s="923" t="s">
        <v>55</v>
      </c>
      <c r="E802" s="924"/>
      <c r="F802" s="923" t="s">
        <v>1071</v>
      </c>
      <c r="G802" s="921" t="s">
        <v>1077</v>
      </c>
      <c r="H802" s="921"/>
      <c r="I802" s="921"/>
      <c r="J802" s="887" t="s">
        <v>423</v>
      </c>
      <c r="K802" s="399" t="str">
        <f t="shared" si="13"/>
        <v/>
      </c>
      <c r="L802" s="399"/>
      <c r="M802" s="887" t="s">
        <v>783</v>
      </c>
      <c r="N802" t="s">
        <v>301</v>
      </c>
    </row>
    <row r="803" spans="1:14" customFormat="1">
      <c r="A803" s="925" t="s">
        <v>547</v>
      </c>
      <c r="B803" s="926" t="s">
        <v>507</v>
      </c>
      <c r="C803" s="927">
        <v>1</v>
      </c>
      <c r="D803" s="925" t="s">
        <v>23</v>
      </c>
      <c r="E803" s="913"/>
      <c r="F803" s="929"/>
      <c r="G803" s="913"/>
      <c r="H803" s="913"/>
      <c r="I803" s="929"/>
      <c r="J803" s="887" t="s">
        <v>423</v>
      </c>
      <c r="K803" s="399" t="str">
        <f t="shared" si="13"/>
        <v/>
      </c>
      <c r="L803" s="399"/>
      <c r="M803" s="887" t="s">
        <v>783</v>
      </c>
      <c r="N803" t="s">
        <v>301</v>
      </c>
    </row>
    <row r="804" spans="1:14" customFormat="1" ht="15.75" customHeight="1">
      <c r="A804" s="893"/>
      <c r="B804" s="893"/>
      <c r="C804" s="932"/>
      <c r="D804" s="932"/>
      <c r="E804" s="932"/>
      <c r="F804" s="932"/>
      <c r="G804" s="933" t="s">
        <v>1078</v>
      </c>
      <c r="H804" s="893"/>
      <c r="I804" s="894"/>
      <c r="J804" t="s">
        <v>423</v>
      </c>
      <c r="K804" s="399" t="str">
        <f t="shared" si="13"/>
        <v/>
      </c>
      <c r="L804" s="399"/>
      <c r="M804" s="887" t="s">
        <v>783</v>
      </c>
      <c r="N804" t="s">
        <v>301</v>
      </c>
    </row>
    <row r="805" spans="1:14" customFormat="1" ht="15.75" customHeight="1" thickBot="1">
      <c r="A805" s="949"/>
      <c r="B805" s="949"/>
      <c r="C805" s="921"/>
      <c r="D805" s="921"/>
      <c r="E805" s="921"/>
      <c r="F805" s="921"/>
      <c r="G805" s="930" t="s">
        <v>1079</v>
      </c>
      <c r="H805" s="924"/>
      <c r="I805" s="889"/>
      <c r="J805" s="887" t="s">
        <v>423</v>
      </c>
      <c r="K805" s="399" t="str">
        <f t="shared" si="13"/>
        <v/>
      </c>
      <c r="L805" s="399"/>
      <c r="M805" s="887" t="s">
        <v>783</v>
      </c>
      <c r="N805" t="s">
        <v>301</v>
      </c>
    </row>
    <row r="806" spans="1:14" customFormat="1" ht="15.75" customHeight="1">
      <c r="A806" s="893"/>
      <c r="B806" s="893"/>
      <c r="C806" s="932"/>
      <c r="D806" s="932"/>
      <c r="E806" s="932"/>
      <c r="F806" s="932"/>
      <c r="G806" s="933" t="s">
        <v>1080</v>
      </c>
      <c r="H806" s="893"/>
      <c r="I806" s="890"/>
      <c r="J806" t="s">
        <v>423</v>
      </c>
      <c r="K806" s="399" t="str">
        <f t="shared" si="13"/>
        <v/>
      </c>
      <c r="L806" s="399"/>
      <c r="M806" s="887" t="s">
        <v>783</v>
      </c>
      <c r="N806" t="s">
        <v>301</v>
      </c>
    </row>
    <row r="807" spans="1:14" customFormat="1" ht="15.75" customHeight="1">
      <c r="A807" s="893"/>
      <c r="B807" s="893"/>
      <c r="C807" s="893"/>
      <c r="D807" s="893"/>
      <c r="E807" s="893"/>
      <c r="F807" s="893"/>
      <c r="G807" s="933" t="s">
        <v>1081</v>
      </c>
      <c r="H807" s="893"/>
      <c r="I807" s="934"/>
      <c r="J807" t="s">
        <v>423</v>
      </c>
      <c r="K807" s="399" t="str">
        <f t="shared" si="13"/>
        <v/>
      </c>
      <c r="L807" s="399"/>
      <c r="M807" s="887" t="s">
        <v>783</v>
      </c>
      <c r="N807" t="s">
        <v>301</v>
      </c>
    </row>
    <row r="808" spans="1:14" customFormat="1" ht="15.75" customHeight="1" thickBot="1">
      <c r="A808" s="924"/>
      <c r="B808" s="924"/>
      <c r="C808" s="924"/>
      <c r="D808" s="924"/>
      <c r="E808" s="924"/>
      <c r="F808" s="924"/>
      <c r="G808" s="930" t="s">
        <v>1082</v>
      </c>
      <c r="H808" s="924"/>
      <c r="I808" s="889"/>
      <c r="J808" s="887" t="s">
        <v>423</v>
      </c>
      <c r="K808" s="399" t="str">
        <f t="shared" si="13"/>
        <v/>
      </c>
      <c r="L808" s="399"/>
      <c r="M808" s="887" t="s">
        <v>783</v>
      </c>
      <c r="N808" t="s">
        <v>301</v>
      </c>
    </row>
    <row r="809" spans="1:14" customFormat="1" ht="15.75" customHeight="1" thickBot="1">
      <c r="A809" s="931" t="s">
        <v>813</v>
      </c>
      <c r="B809" s="924"/>
      <c r="C809" s="923" t="s">
        <v>51</v>
      </c>
      <c r="D809" s="923" t="s">
        <v>55</v>
      </c>
      <c r="E809" s="924"/>
      <c r="F809" s="923" t="s">
        <v>1083</v>
      </c>
      <c r="G809" s="921" t="s">
        <v>1084</v>
      </c>
      <c r="H809" s="921"/>
      <c r="I809" s="921"/>
      <c r="J809" s="887" t="s">
        <v>423</v>
      </c>
      <c r="K809" s="399" t="str">
        <f t="shared" si="13"/>
        <v/>
      </c>
      <c r="L809" s="399"/>
      <c r="M809" s="887" t="s">
        <v>783</v>
      </c>
      <c r="N809" t="s">
        <v>301</v>
      </c>
    </row>
    <row r="810" spans="1:14" customFormat="1" ht="24.95" customHeight="1" thickBot="1">
      <c r="A810" s="924"/>
      <c r="B810" s="924"/>
      <c r="C810" s="921"/>
      <c r="D810" s="921"/>
      <c r="E810" s="921"/>
      <c r="F810" s="921"/>
      <c r="G810" s="930" t="s">
        <v>1085</v>
      </c>
      <c r="H810" s="924"/>
      <c r="I810" s="891"/>
      <c r="J810" s="887" t="s">
        <v>423</v>
      </c>
      <c r="K810" s="399" t="str">
        <f t="shared" si="13"/>
        <v/>
      </c>
      <c r="L810" s="399"/>
      <c r="M810" s="887" t="s">
        <v>783</v>
      </c>
      <c r="N810" t="s">
        <v>301</v>
      </c>
    </row>
    <row r="811" spans="1:14" customFormat="1" ht="15.75" customHeight="1" thickBot="1">
      <c r="A811" s="931" t="s">
        <v>56</v>
      </c>
      <c r="B811" s="924"/>
      <c r="C811" s="923" t="s">
        <v>51</v>
      </c>
      <c r="D811" s="923" t="s">
        <v>55</v>
      </c>
      <c r="E811" s="924"/>
      <c r="F811" s="923" t="s">
        <v>1084</v>
      </c>
      <c r="G811" s="921" t="s">
        <v>1084</v>
      </c>
      <c r="H811" s="921"/>
      <c r="I811" s="921"/>
      <c r="J811" s="887" t="s">
        <v>423</v>
      </c>
      <c r="K811" s="399" t="str">
        <f t="shared" si="13"/>
        <v/>
      </c>
      <c r="L811" s="399"/>
      <c r="M811" s="887" t="s">
        <v>783</v>
      </c>
      <c r="N811" t="s">
        <v>301</v>
      </c>
    </row>
    <row r="812" spans="1:14" customFormat="1" ht="24.95" customHeight="1" thickBot="1">
      <c r="A812" s="924"/>
      <c r="B812" s="924"/>
      <c r="C812" s="921"/>
      <c r="D812" s="921"/>
      <c r="E812" s="921"/>
      <c r="F812" s="921"/>
      <c r="G812" s="930" t="s">
        <v>1086</v>
      </c>
      <c r="H812" s="924"/>
      <c r="I812" s="891"/>
      <c r="J812" s="887" t="s">
        <v>423</v>
      </c>
      <c r="K812" s="399" t="str">
        <f t="shared" si="13"/>
        <v/>
      </c>
      <c r="L812" s="399"/>
      <c r="M812" s="887" t="s">
        <v>783</v>
      </c>
      <c r="N812" t="s">
        <v>301</v>
      </c>
    </row>
    <row r="813" spans="1:14" customFormat="1" ht="15.75" customHeight="1" thickBot="1">
      <c r="A813" s="924"/>
      <c r="B813" s="924"/>
      <c r="C813" s="924"/>
      <c r="D813" s="924"/>
      <c r="E813" s="924"/>
      <c r="F813" s="924"/>
      <c r="G813" s="930" t="s">
        <v>533</v>
      </c>
      <c r="H813" s="924"/>
      <c r="I813" s="889"/>
      <c r="J813" s="887" t="s">
        <v>423</v>
      </c>
      <c r="K813" s="399" t="str">
        <f t="shared" si="13"/>
        <v/>
      </c>
      <c r="L813" s="399"/>
      <c r="M813" s="887" t="s">
        <v>783</v>
      </c>
      <c r="N813" t="s">
        <v>301</v>
      </c>
    </row>
    <row r="814" spans="1:14" customFormat="1" ht="15.75" customHeight="1" thickBot="1">
      <c r="A814" s="931" t="s">
        <v>1087</v>
      </c>
      <c r="B814" s="924"/>
      <c r="C814" s="923" t="s">
        <v>58</v>
      </c>
      <c r="D814" s="923" t="s">
        <v>51</v>
      </c>
      <c r="E814" s="923" t="s">
        <v>55</v>
      </c>
      <c r="F814" s="924"/>
      <c r="G814" s="921" t="s">
        <v>1084</v>
      </c>
      <c r="H814" s="921" t="s">
        <v>1084</v>
      </c>
      <c r="I814" s="921"/>
      <c r="J814" s="887" t="s">
        <v>423</v>
      </c>
      <c r="K814" s="399" t="str">
        <f t="shared" si="13"/>
        <v/>
      </c>
      <c r="L814" s="399"/>
      <c r="M814" s="887" t="s">
        <v>783</v>
      </c>
      <c r="N814" t="s">
        <v>301</v>
      </c>
    </row>
    <row r="815" spans="1:14" customFormat="1" ht="24.95" customHeight="1" thickBot="1">
      <c r="A815" s="924"/>
      <c r="B815" s="924"/>
      <c r="C815" s="921"/>
      <c r="D815" s="921"/>
      <c r="E815" s="921"/>
      <c r="F815" s="921"/>
      <c r="G815" s="930" t="s">
        <v>1088</v>
      </c>
      <c r="H815" s="924"/>
      <c r="I815" s="889"/>
      <c r="J815" s="887" t="s">
        <v>423</v>
      </c>
      <c r="K815" s="399" t="str">
        <f t="shared" si="13"/>
        <v/>
      </c>
      <c r="L815" s="399"/>
      <c r="M815" s="887" t="s">
        <v>783</v>
      </c>
      <c r="N815" t="s">
        <v>301</v>
      </c>
    </row>
    <row r="816" spans="1:14" customFormat="1" ht="15.75" customHeight="1" thickBot="1">
      <c r="A816" s="921" t="s">
        <v>60</v>
      </c>
      <c r="B816" s="921"/>
      <c r="C816" s="921" t="s">
        <v>51</v>
      </c>
      <c r="D816" s="921" t="s">
        <v>55</v>
      </c>
      <c r="E816" s="921" t="s">
        <v>61</v>
      </c>
      <c r="F816" s="921"/>
      <c r="G816" s="921"/>
      <c r="H816" s="913"/>
      <c r="I816" s="921" t="s">
        <v>1084</v>
      </c>
      <c r="J816" s="887" t="s">
        <v>423</v>
      </c>
      <c r="K816" s="399" t="str">
        <f t="shared" si="13"/>
        <v/>
      </c>
      <c r="L816" s="399"/>
      <c r="M816" s="887" t="s">
        <v>783</v>
      </c>
      <c r="N816" t="s">
        <v>301</v>
      </c>
    </row>
    <row r="817" spans="1:14" customFormat="1" ht="15.75" customHeight="1" thickBot="1">
      <c r="A817" s="921"/>
      <c r="B817" s="921"/>
      <c r="C817" s="921"/>
      <c r="D817" s="921"/>
      <c r="E817" s="921" t="s">
        <v>62</v>
      </c>
      <c r="F817" s="921" t="s">
        <v>63</v>
      </c>
      <c r="G817" s="921" t="s">
        <v>64</v>
      </c>
      <c r="H817" s="924"/>
      <c r="I817" s="921"/>
      <c r="J817" s="887" t="s">
        <v>423</v>
      </c>
      <c r="K817" s="399" t="str">
        <f t="shared" si="13"/>
        <v/>
      </c>
      <c r="L817" s="399"/>
      <c r="M817" s="887" t="s">
        <v>783</v>
      </c>
      <c r="N817" t="s">
        <v>301</v>
      </c>
    </row>
    <row r="818" spans="1:14" customFormat="1" ht="24.95" customHeight="1">
      <c r="A818" s="893"/>
      <c r="B818" s="893"/>
      <c r="C818" s="932"/>
      <c r="D818" s="932"/>
      <c r="E818" s="932"/>
      <c r="F818" s="932"/>
      <c r="G818" s="933" t="s">
        <v>1089</v>
      </c>
      <c r="H818" s="893"/>
      <c r="I818" s="893"/>
      <c r="J818" t="s">
        <v>423</v>
      </c>
      <c r="K818" s="399" t="str">
        <f t="shared" si="13"/>
        <v/>
      </c>
      <c r="L818" s="399"/>
      <c r="M818" s="887" t="s">
        <v>783</v>
      </c>
      <c r="N818" t="s">
        <v>301</v>
      </c>
    </row>
    <row r="819" spans="1:14" customFormat="1" ht="15.75" customHeight="1" thickBot="1">
      <c r="A819" s="935"/>
      <c r="B819" s="935"/>
      <c r="C819" s="935"/>
      <c r="D819" s="935"/>
      <c r="E819" s="936" t="s">
        <v>1090</v>
      </c>
      <c r="F819" s="936"/>
      <c r="G819" s="936"/>
      <c r="H819" s="935"/>
      <c r="I819" s="937"/>
      <c r="J819" s="887" t="s">
        <v>423</v>
      </c>
      <c r="K819" s="399" t="str">
        <f t="shared" si="13"/>
        <v/>
      </c>
      <c r="L819" s="399"/>
      <c r="M819" s="887" t="s">
        <v>783</v>
      </c>
      <c r="N819" t="s">
        <v>301</v>
      </c>
    </row>
    <row r="820" spans="1:14" customFormat="1" ht="23.25" customHeight="1" thickTop="1" thickBot="1">
      <c r="A820" s="909" t="s">
        <v>307</v>
      </c>
      <c r="B820" s="910"/>
      <c r="C820" s="910"/>
      <c r="D820" s="910"/>
      <c r="E820" s="910"/>
      <c r="F820" s="910"/>
      <c r="G820" s="910"/>
      <c r="H820" s="910"/>
      <c r="I820" s="911" t="s">
        <v>308</v>
      </c>
      <c r="J820" t="s">
        <v>423</v>
      </c>
      <c r="K820" s="399" t="str">
        <f t="shared" si="13"/>
        <v/>
      </c>
      <c r="L820" s="399"/>
      <c r="M820" s="887" t="s">
        <v>789</v>
      </c>
      <c r="N820" t="s">
        <v>299</v>
      </c>
    </row>
    <row r="821" spans="1:14" customFormat="1" ht="18.75" customHeight="1" thickTop="1">
      <c r="A821" s="912" t="s">
        <v>48</v>
      </c>
      <c r="B821" s="913"/>
      <c r="C821" s="913"/>
      <c r="D821" s="912" t="s">
        <v>341</v>
      </c>
      <c r="E821" s="913"/>
      <c r="F821" s="913"/>
      <c r="G821" s="913"/>
      <c r="H821" s="913"/>
      <c r="I821" s="913"/>
      <c r="J821" s="887" t="s">
        <v>423</v>
      </c>
      <c r="K821" s="399" t="str">
        <f t="shared" si="13"/>
        <v/>
      </c>
      <c r="L821" s="399"/>
      <c r="M821" s="887" t="s">
        <v>789</v>
      </c>
      <c r="N821" t="s">
        <v>299</v>
      </c>
    </row>
    <row r="822" spans="1:14" customFormat="1" ht="15.75" customHeight="1">
      <c r="A822" s="914" t="s">
        <v>49</v>
      </c>
      <c r="B822" s="913"/>
      <c r="C822" s="913"/>
      <c r="D822" s="914" t="s">
        <v>1066</v>
      </c>
      <c r="E822" s="913"/>
      <c r="F822" s="913"/>
      <c r="G822" s="915" t="s">
        <v>1067</v>
      </c>
      <c r="H822" s="940">
        <v>4</v>
      </c>
      <c r="I822" s="914" t="s">
        <v>6</v>
      </c>
      <c r="J822" s="887" t="s">
        <v>423</v>
      </c>
      <c r="K822" s="399" t="str">
        <f t="shared" si="13"/>
        <v/>
      </c>
      <c r="L822" s="399"/>
      <c r="M822" s="887" t="s">
        <v>789</v>
      </c>
      <c r="N822" t="s">
        <v>299</v>
      </c>
    </row>
    <row r="823" spans="1:14" customFormat="1" ht="30" customHeight="1" thickBot="1">
      <c r="A823" s="917" t="s">
        <v>789</v>
      </c>
      <c r="B823" s="919" t="s">
        <v>299</v>
      </c>
      <c r="C823" s="919"/>
      <c r="D823" s="919"/>
      <c r="E823" s="919"/>
      <c r="F823" s="919"/>
      <c r="G823" s="919"/>
      <c r="H823" s="920" t="s">
        <v>1068</v>
      </c>
      <c r="I823" s="920"/>
      <c r="J823" s="887" t="s">
        <v>423</v>
      </c>
      <c r="K823" s="399" t="str">
        <f t="shared" si="13"/>
        <v/>
      </c>
      <c r="L823" s="399"/>
      <c r="M823" s="887" t="s">
        <v>789</v>
      </c>
      <c r="N823" t="s">
        <v>299</v>
      </c>
    </row>
    <row r="824" spans="1:14" customFormat="1" ht="15.75" customHeight="1" thickBot="1">
      <c r="A824" s="921" t="s">
        <v>1069</v>
      </c>
      <c r="B824" s="921"/>
      <c r="C824" s="921" t="s">
        <v>51</v>
      </c>
      <c r="D824" s="921" t="s">
        <v>1070</v>
      </c>
      <c r="E824" s="921"/>
      <c r="F824" s="921" t="s">
        <v>1071</v>
      </c>
      <c r="G824" s="921"/>
      <c r="H824" s="913"/>
      <c r="I824" s="944" t="s">
        <v>52</v>
      </c>
      <c r="J824" s="887" t="s">
        <v>423</v>
      </c>
      <c r="K824" s="399" t="str">
        <f t="shared" si="13"/>
        <v/>
      </c>
      <c r="L824" s="399"/>
      <c r="M824" s="887" t="s">
        <v>789</v>
      </c>
      <c r="N824" t="s">
        <v>299</v>
      </c>
    </row>
    <row r="825" spans="1:14" customFormat="1" ht="15.75" customHeight="1" thickBot="1">
      <c r="A825" s="921"/>
      <c r="B825" s="921"/>
      <c r="C825" s="921"/>
      <c r="D825" s="923" t="s">
        <v>1072</v>
      </c>
      <c r="E825" s="923" t="s">
        <v>1073</v>
      </c>
      <c r="F825" s="923" t="s">
        <v>695</v>
      </c>
      <c r="G825" s="923" t="s">
        <v>696</v>
      </c>
      <c r="H825" s="924"/>
      <c r="I825" s="923" t="s">
        <v>1074</v>
      </c>
      <c r="J825" s="887" t="s">
        <v>423</v>
      </c>
      <c r="K825" s="399" t="str">
        <f t="shared" si="13"/>
        <v/>
      </c>
      <c r="L825" s="399"/>
      <c r="M825" s="887" t="s">
        <v>789</v>
      </c>
      <c r="N825" t="s">
        <v>299</v>
      </c>
    </row>
    <row r="826" spans="1:14" customFormat="1">
      <c r="A826" s="925" t="s">
        <v>78</v>
      </c>
      <c r="B826" s="926" t="s">
        <v>591</v>
      </c>
      <c r="C826" s="947">
        <v>0.15060000000000001</v>
      </c>
      <c r="D826" s="956">
        <v>1</v>
      </c>
      <c r="E826" s="956">
        <v>0</v>
      </c>
      <c r="F826" s="948"/>
      <c r="G826" s="948"/>
      <c r="H826" s="913"/>
      <c r="I826" s="929"/>
      <c r="J826" s="887" t="s">
        <v>423</v>
      </c>
      <c r="K826" s="399" t="str">
        <f t="shared" si="13"/>
        <v>E9568</v>
      </c>
      <c r="L826" s="399">
        <v>1</v>
      </c>
      <c r="M826" s="887" t="s">
        <v>789</v>
      </c>
      <c r="N826" t="s">
        <v>299</v>
      </c>
    </row>
    <row r="827" spans="1:14" customFormat="1">
      <c r="A827" s="925" t="s">
        <v>603</v>
      </c>
      <c r="B827" s="926" t="s">
        <v>604</v>
      </c>
      <c r="C827" s="927">
        <v>0.48193000000000003</v>
      </c>
      <c r="D827" s="928">
        <v>1</v>
      </c>
      <c r="E827" s="928">
        <v>0</v>
      </c>
      <c r="F827" s="929"/>
      <c r="G827" s="929"/>
      <c r="H827" s="913"/>
      <c r="I827" s="929"/>
      <c r="J827" s="887" t="s">
        <v>423</v>
      </c>
      <c r="K827" s="399" t="str">
        <f t="shared" si="13"/>
        <v>E9753</v>
      </c>
      <c r="L827" s="399">
        <v>1</v>
      </c>
      <c r="M827" s="887" t="s">
        <v>789</v>
      </c>
      <c r="N827" t="s">
        <v>299</v>
      </c>
    </row>
    <row r="828" spans="1:14" customFormat="1">
      <c r="A828" s="925" t="s">
        <v>79</v>
      </c>
      <c r="B828" s="926" t="s">
        <v>596</v>
      </c>
      <c r="C828" s="927">
        <v>0.20080000000000001</v>
      </c>
      <c r="D828" s="928">
        <v>1</v>
      </c>
      <c r="E828" s="928">
        <v>0</v>
      </c>
      <c r="F828" s="929"/>
      <c r="G828" s="929"/>
      <c r="H828" s="913"/>
      <c r="I828" s="948"/>
      <c r="J828" s="887" t="s">
        <v>423</v>
      </c>
      <c r="K828" s="399" t="str">
        <f t="shared" si="13"/>
        <v>E9623</v>
      </c>
      <c r="L828" s="399">
        <v>1</v>
      </c>
      <c r="M828" s="887" t="s">
        <v>789</v>
      </c>
      <c r="N828" t="s">
        <v>299</v>
      </c>
    </row>
    <row r="829" spans="1:14" customFormat="1">
      <c r="A829" s="925" t="s">
        <v>80</v>
      </c>
      <c r="B829" s="926" t="s">
        <v>595</v>
      </c>
      <c r="C829" s="927">
        <v>0.48193000000000003</v>
      </c>
      <c r="D829" s="928">
        <v>1</v>
      </c>
      <c r="E829" s="928">
        <v>0</v>
      </c>
      <c r="F829" s="929"/>
      <c r="G829" s="929"/>
      <c r="H829" s="913"/>
      <c r="I829" s="929"/>
      <c r="J829" s="887" t="s">
        <v>423</v>
      </c>
      <c r="K829" s="399" t="str">
        <f t="shared" si="13"/>
        <v>E9622</v>
      </c>
      <c r="L829" s="399">
        <v>1</v>
      </c>
      <c r="M829" s="887" t="s">
        <v>789</v>
      </c>
      <c r="N829" t="s">
        <v>299</v>
      </c>
    </row>
    <row r="830" spans="1:14" customFormat="1" ht="15.75" customHeight="1" thickBot="1">
      <c r="A830" s="924"/>
      <c r="B830" s="924"/>
      <c r="C830" s="924"/>
      <c r="D830" s="924"/>
      <c r="E830" s="924"/>
      <c r="F830" s="924"/>
      <c r="G830" s="930" t="s">
        <v>1075</v>
      </c>
      <c r="H830" s="924"/>
      <c r="I830" s="891"/>
      <c r="J830" s="887" t="s">
        <v>423</v>
      </c>
      <c r="K830" s="399" t="str">
        <f t="shared" si="13"/>
        <v/>
      </c>
      <c r="L830" s="399"/>
      <c r="M830" s="887" t="s">
        <v>789</v>
      </c>
      <c r="N830" t="s">
        <v>299</v>
      </c>
    </row>
    <row r="831" spans="1:14" customFormat="1" ht="15.75" customHeight="1" thickBot="1">
      <c r="A831" s="931" t="s">
        <v>1076</v>
      </c>
      <c r="B831" s="924"/>
      <c r="C831" s="921" t="s">
        <v>51</v>
      </c>
      <c r="D831" s="921" t="s">
        <v>55</v>
      </c>
      <c r="E831" s="949"/>
      <c r="F831" s="921" t="s">
        <v>1071</v>
      </c>
      <c r="G831" s="921" t="s">
        <v>1077</v>
      </c>
      <c r="H831" s="921"/>
      <c r="I831" s="921"/>
      <c r="J831" s="887" t="s">
        <v>423</v>
      </c>
      <c r="K831" s="399" t="str">
        <f t="shared" si="13"/>
        <v/>
      </c>
      <c r="L831" s="399"/>
      <c r="M831" s="887" t="s">
        <v>789</v>
      </c>
      <c r="N831" t="s">
        <v>299</v>
      </c>
    </row>
    <row r="832" spans="1:14" customFormat="1">
      <c r="A832" s="945" t="s">
        <v>536</v>
      </c>
      <c r="B832" s="946" t="s">
        <v>537</v>
      </c>
      <c r="C832" s="947">
        <v>2</v>
      </c>
      <c r="D832" s="945" t="s">
        <v>23</v>
      </c>
      <c r="E832" s="913"/>
      <c r="F832" s="948"/>
      <c r="G832" s="913"/>
      <c r="H832" s="913"/>
      <c r="I832" s="948"/>
      <c r="J832" s="887" t="s">
        <v>423</v>
      </c>
      <c r="K832" s="399" t="str">
        <f t="shared" si="13"/>
        <v/>
      </c>
      <c r="L832" s="399"/>
      <c r="M832" s="887" t="s">
        <v>789</v>
      </c>
      <c r="N832" t="s">
        <v>299</v>
      </c>
    </row>
    <row r="833" spans="1:14" customFormat="1">
      <c r="A833" s="945" t="s">
        <v>549</v>
      </c>
      <c r="B833" s="946" t="s">
        <v>550</v>
      </c>
      <c r="C833" s="947">
        <v>1</v>
      </c>
      <c r="D833" s="945" t="s">
        <v>23</v>
      </c>
      <c r="E833" s="913"/>
      <c r="F833" s="929"/>
      <c r="G833" s="913"/>
      <c r="H833" s="913"/>
      <c r="I833" s="948"/>
      <c r="J833" s="887" t="s">
        <v>423</v>
      </c>
      <c r="K833" s="399" t="str">
        <f t="shared" si="13"/>
        <v/>
      </c>
      <c r="L833" s="399"/>
      <c r="M833" s="887" t="s">
        <v>789</v>
      </c>
      <c r="N833" t="s">
        <v>299</v>
      </c>
    </row>
    <row r="834" spans="1:14" customFormat="1">
      <c r="A834" s="925" t="s">
        <v>545</v>
      </c>
      <c r="B834" s="926" t="s">
        <v>546</v>
      </c>
      <c r="C834" s="927">
        <v>1</v>
      </c>
      <c r="D834" s="925" t="s">
        <v>23</v>
      </c>
      <c r="E834" s="913"/>
      <c r="F834" s="929"/>
      <c r="G834" s="913"/>
      <c r="H834" s="913"/>
      <c r="I834" s="929"/>
      <c r="J834" s="887" t="s">
        <v>423</v>
      </c>
      <c r="K834" s="399" t="str">
        <f t="shared" si="13"/>
        <v/>
      </c>
      <c r="L834" s="399"/>
      <c r="M834" s="887" t="s">
        <v>789</v>
      </c>
      <c r="N834" t="s">
        <v>299</v>
      </c>
    </row>
    <row r="835" spans="1:14" customFormat="1">
      <c r="A835" s="925" t="s">
        <v>547</v>
      </c>
      <c r="B835" s="926" t="s">
        <v>507</v>
      </c>
      <c r="C835" s="927">
        <v>2</v>
      </c>
      <c r="D835" s="925" t="s">
        <v>23</v>
      </c>
      <c r="E835" s="913"/>
      <c r="F835" s="929"/>
      <c r="G835" s="913"/>
      <c r="H835" s="913"/>
      <c r="I835" s="929"/>
      <c r="J835" s="887" t="s">
        <v>423</v>
      </c>
      <c r="K835" s="399" t="str">
        <f t="shared" si="13"/>
        <v/>
      </c>
      <c r="L835" s="399"/>
      <c r="M835" s="887" t="s">
        <v>789</v>
      </c>
      <c r="N835" t="s">
        <v>299</v>
      </c>
    </row>
    <row r="836" spans="1:14" customFormat="1" ht="15.75" customHeight="1">
      <c r="A836" s="893"/>
      <c r="B836" s="893"/>
      <c r="C836" s="932"/>
      <c r="D836" s="932"/>
      <c r="E836" s="932"/>
      <c r="F836" s="932"/>
      <c r="G836" s="933" t="s">
        <v>1078</v>
      </c>
      <c r="H836" s="893"/>
      <c r="I836" s="888"/>
      <c r="J836" t="s">
        <v>423</v>
      </c>
      <c r="K836" s="399" t="str">
        <f t="shared" si="13"/>
        <v/>
      </c>
      <c r="L836" s="399"/>
      <c r="M836" s="887" t="s">
        <v>789</v>
      </c>
      <c r="N836" t="s">
        <v>299</v>
      </c>
    </row>
    <row r="837" spans="1:14" customFormat="1" ht="15.75" customHeight="1" thickBot="1">
      <c r="A837" s="924"/>
      <c r="B837" s="924"/>
      <c r="C837" s="921"/>
      <c r="D837" s="921"/>
      <c r="E837" s="921"/>
      <c r="F837" s="921"/>
      <c r="G837" s="930" t="s">
        <v>1079</v>
      </c>
      <c r="H837" s="924"/>
      <c r="I837" s="889"/>
      <c r="J837" s="887" t="s">
        <v>423</v>
      </c>
      <c r="K837" s="399" t="str">
        <f t="shared" si="13"/>
        <v/>
      </c>
      <c r="L837" s="399"/>
      <c r="M837" s="887" t="s">
        <v>789</v>
      </c>
      <c r="N837" t="s">
        <v>299</v>
      </c>
    </row>
    <row r="838" spans="1:14" customFormat="1" ht="15.75" customHeight="1">
      <c r="A838" s="893"/>
      <c r="B838" s="893"/>
      <c r="C838" s="932"/>
      <c r="D838" s="932"/>
      <c r="E838" s="932"/>
      <c r="F838" s="932"/>
      <c r="G838" s="933" t="s">
        <v>1080</v>
      </c>
      <c r="H838" s="893"/>
      <c r="I838" s="890"/>
      <c r="J838" t="s">
        <v>423</v>
      </c>
      <c r="K838" s="399" t="str">
        <f t="shared" si="13"/>
        <v/>
      </c>
      <c r="L838" s="399"/>
      <c r="M838" s="887" t="s">
        <v>789</v>
      </c>
      <c r="N838" t="s">
        <v>299</v>
      </c>
    </row>
    <row r="839" spans="1:14" customFormat="1" ht="15.75" customHeight="1">
      <c r="A839" s="893"/>
      <c r="B839" s="893"/>
      <c r="C839" s="893"/>
      <c r="D839" s="893"/>
      <c r="E839" s="893"/>
      <c r="F839" s="893"/>
      <c r="G839" s="933" t="s">
        <v>1081</v>
      </c>
      <c r="H839" s="893"/>
      <c r="I839" s="934"/>
      <c r="J839" t="s">
        <v>423</v>
      </c>
      <c r="K839" s="399" t="str">
        <f t="shared" si="13"/>
        <v/>
      </c>
      <c r="L839" s="399"/>
      <c r="M839" s="887" t="s">
        <v>789</v>
      </c>
      <c r="N839" t="s">
        <v>299</v>
      </c>
    </row>
    <row r="840" spans="1:14" customFormat="1" ht="15.75" customHeight="1" thickBot="1">
      <c r="A840" s="924"/>
      <c r="B840" s="924"/>
      <c r="C840" s="924"/>
      <c r="D840" s="924"/>
      <c r="E840" s="924"/>
      <c r="F840" s="924"/>
      <c r="G840" s="930" t="s">
        <v>1082</v>
      </c>
      <c r="H840" s="924"/>
      <c r="I840" s="889"/>
      <c r="J840" s="887" t="s">
        <v>423</v>
      </c>
      <c r="K840" s="399" t="str">
        <f t="shared" si="13"/>
        <v/>
      </c>
      <c r="L840" s="399"/>
      <c r="M840" s="887" t="s">
        <v>789</v>
      </c>
      <c r="N840" t="s">
        <v>299</v>
      </c>
    </row>
    <row r="841" spans="1:14" customFormat="1" ht="15.75" customHeight="1" thickBot="1">
      <c r="A841" s="931" t="s">
        <v>813</v>
      </c>
      <c r="B841" s="949"/>
      <c r="C841" s="921" t="s">
        <v>51</v>
      </c>
      <c r="D841" s="921" t="s">
        <v>55</v>
      </c>
      <c r="E841" s="949"/>
      <c r="F841" s="921" t="s">
        <v>1083</v>
      </c>
      <c r="G841" s="921" t="s">
        <v>1084</v>
      </c>
      <c r="H841" s="921"/>
      <c r="I841" s="921"/>
      <c r="J841" s="887" t="s">
        <v>423</v>
      </c>
      <c r="K841" s="399" t="str">
        <f t="shared" si="13"/>
        <v/>
      </c>
      <c r="L841" s="399"/>
      <c r="M841" s="887" t="s">
        <v>789</v>
      </c>
      <c r="N841" t="s">
        <v>299</v>
      </c>
    </row>
    <row r="842" spans="1:14" customFormat="1">
      <c r="A842" s="945" t="s">
        <v>656</v>
      </c>
      <c r="B842" s="946" t="s">
        <v>657</v>
      </c>
      <c r="C842" s="947">
        <v>11.775</v>
      </c>
      <c r="D842" s="945" t="s">
        <v>22</v>
      </c>
      <c r="E842" s="913"/>
      <c r="F842" s="948"/>
      <c r="G842" s="913"/>
      <c r="H842" s="913"/>
      <c r="I842" s="929"/>
      <c r="J842" s="887" t="s">
        <v>423</v>
      </c>
      <c r="K842" s="399" t="str">
        <f t="shared" si="13"/>
        <v/>
      </c>
      <c r="L842" s="399"/>
      <c r="M842" s="887" t="s">
        <v>789</v>
      </c>
      <c r="N842" t="s">
        <v>299</v>
      </c>
    </row>
    <row r="843" spans="1:14" customFormat="1" ht="28.5">
      <c r="A843" s="945" t="s">
        <v>679</v>
      </c>
      <c r="B843" s="946" t="s">
        <v>680</v>
      </c>
      <c r="C843" s="947">
        <v>1</v>
      </c>
      <c r="D843" s="925" t="s">
        <v>6</v>
      </c>
      <c r="E843" s="913"/>
      <c r="F843" s="929"/>
      <c r="G843" s="913"/>
      <c r="H843" s="913"/>
      <c r="I843" s="929"/>
      <c r="J843" s="887" t="s">
        <v>423</v>
      </c>
      <c r="K843" s="399" t="str">
        <f t="shared" si="13"/>
        <v/>
      </c>
      <c r="L843" s="399"/>
      <c r="M843" s="887" t="s">
        <v>789</v>
      </c>
      <c r="N843" t="s">
        <v>299</v>
      </c>
    </row>
    <row r="844" spans="1:14" customFormat="1" ht="15.75" customHeight="1" thickBot="1">
      <c r="A844" s="924"/>
      <c r="B844" s="924"/>
      <c r="C844" s="921"/>
      <c r="D844" s="921"/>
      <c r="E844" s="921"/>
      <c r="F844" s="921"/>
      <c r="G844" s="930" t="s">
        <v>1085</v>
      </c>
      <c r="H844" s="924"/>
      <c r="I844" s="891"/>
      <c r="J844" s="887" t="s">
        <v>423</v>
      </c>
      <c r="K844" s="399" t="str">
        <f t="shared" si="13"/>
        <v/>
      </c>
      <c r="L844" s="399"/>
      <c r="M844" s="887" t="s">
        <v>789</v>
      </c>
      <c r="N844" t="s">
        <v>299</v>
      </c>
    </row>
    <row r="845" spans="1:14" customFormat="1" ht="15.75" customHeight="1" thickBot="1">
      <c r="A845" s="931" t="s">
        <v>56</v>
      </c>
      <c r="B845" s="924"/>
      <c r="C845" s="923" t="s">
        <v>51</v>
      </c>
      <c r="D845" s="923" t="s">
        <v>55</v>
      </c>
      <c r="E845" s="924"/>
      <c r="F845" s="923" t="s">
        <v>1084</v>
      </c>
      <c r="G845" s="921" t="s">
        <v>1084</v>
      </c>
      <c r="H845" s="921"/>
      <c r="I845" s="921"/>
      <c r="J845" s="887" t="s">
        <v>423</v>
      </c>
      <c r="K845" s="399" t="str">
        <f t="shared" si="13"/>
        <v/>
      </c>
      <c r="L845" s="399"/>
      <c r="M845" s="887" t="s">
        <v>789</v>
      </c>
      <c r="N845" t="s">
        <v>299</v>
      </c>
    </row>
    <row r="846" spans="1:14" customFormat="1">
      <c r="A846" s="925" t="s">
        <v>786</v>
      </c>
      <c r="B846" s="926" t="s">
        <v>314</v>
      </c>
      <c r="C846" s="927">
        <v>1</v>
      </c>
      <c r="D846" s="925" t="s">
        <v>6</v>
      </c>
      <c r="E846" s="913"/>
      <c r="F846" s="929"/>
      <c r="G846" s="913"/>
      <c r="H846" s="913"/>
      <c r="I846" s="929"/>
      <c r="J846" s="887" t="s">
        <v>423</v>
      </c>
      <c r="K846" s="399" t="str">
        <f t="shared" si="13"/>
        <v/>
      </c>
      <c r="L846" s="399"/>
      <c r="M846" s="887" t="s">
        <v>789</v>
      </c>
      <c r="N846" t="s">
        <v>299</v>
      </c>
    </row>
    <row r="847" spans="1:14" customFormat="1" ht="15.75" customHeight="1" thickBot="1">
      <c r="A847" s="924"/>
      <c r="B847" s="924"/>
      <c r="C847" s="921"/>
      <c r="D847" s="921"/>
      <c r="E847" s="921"/>
      <c r="F847" s="921"/>
      <c r="G847" s="930" t="s">
        <v>1086</v>
      </c>
      <c r="H847" s="924"/>
      <c r="I847" s="891"/>
      <c r="J847" s="887" t="s">
        <v>423</v>
      </c>
      <c r="K847" s="399" t="str">
        <f t="shared" si="13"/>
        <v/>
      </c>
      <c r="L847" s="399"/>
      <c r="M847" s="887" t="s">
        <v>789</v>
      </c>
      <c r="N847" t="s">
        <v>299</v>
      </c>
    </row>
    <row r="848" spans="1:14" customFormat="1" ht="15.75" customHeight="1" thickBot="1">
      <c r="A848" s="924"/>
      <c r="B848" s="924"/>
      <c r="C848" s="924"/>
      <c r="D848" s="924"/>
      <c r="E848" s="924"/>
      <c r="F848" s="924"/>
      <c r="G848" s="930" t="s">
        <v>533</v>
      </c>
      <c r="H848" s="924"/>
      <c r="I848" s="889"/>
      <c r="J848" s="887" t="s">
        <v>423</v>
      </c>
      <c r="K848" s="399" t="str">
        <f t="shared" si="13"/>
        <v/>
      </c>
      <c r="L848" s="399"/>
      <c r="M848" s="887" t="s">
        <v>789</v>
      </c>
      <c r="N848" t="s">
        <v>299</v>
      </c>
    </row>
    <row r="849" spans="1:14" customFormat="1" ht="15.75" customHeight="1" thickBot="1">
      <c r="A849" s="931" t="s">
        <v>1087</v>
      </c>
      <c r="B849" s="924"/>
      <c r="C849" s="923" t="s">
        <v>58</v>
      </c>
      <c r="D849" s="923" t="s">
        <v>51</v>
      </c>
      <c r="E849" s="923" t="s">
        <v>55</v>
      </c>
      <c r="F849" s="924"/>
      <c r="G849" s="923" t="s">
        <v>1084</v>
      </c>
      <c r="H849" s="921" t="s">
        <v>1084</v>
      </c>
      <c r="I849" s="921"/>
      <c r="J849" s="887" t="s">
        <v>423</v>
      </c>
      <c r="K849" s="399" t="str">
        <f t="shared" si="13"/>
        <v/>
      </c>
      <c r="L849" s="399"/>
      <c r="M849" s="887" t="s">
        <v>789</v>
      </c>
      <c r="N849" t="s">
        <v>299</v>
      </c>
    </row>
    <row r="850" spans="1:14" customFormat="1">
      <c r="A850" s="925" t="s">
        <v>656</v>
      </c>
      <c r="B850" s="926" t="s">
        <v>1104</v>
      </c>
      <c r="C850" s="925" t="s">
        <v>795</v>
      </c>
      <c r="D850" s="927">
        <v>1.1780000000000001E-2</v>
      </c>
      <c r="E850" s="925" t="s">
        <v>9</v>
      </c>
      <c r="F850" s="913"/>
      <c r="G850" s="929"/>
      <c r="H850" s="913"/>
      <c r="I850" s="929"/>
      <c r="J850" s="887" t="s">
        <v>423</v>
      </c>
      <c r="K850" s="399" t="str">
        <f t="shared" si="13"/>
        <v/>
      </c>
      <c r="L850" s="399"/>
      <c r="M850" s="887" t="s">
        <v>789</v>
      </c>
      <c r="N850" t="s">
        <v>299</v>
      </c>
    </row>
    <row r="851" spans="1:14" customFormat="1" ht="28.5">
      <c r="A851" s="925" t="s">
        <v>679</v>
      </c>
      <c r="B851" s="926" t="s">
        <v>1105</v>
      </c>
      <c r="C851" s="925" t="s">
        <v>796</v>
      </c>
      <c r="D851" s="927">
        <v>4.4000000000000002E-4</v>
      </c>
      <c r="E851" s="925" t="s">
        <v>9</v>
      </c>
      <c r="F851" s="913"/>
      <c r="G851" s="948"/>
      <c r="H851" s="913"/>
      <c r="I851" s="948"/>
      <c r="J851" s="887" t="s">
        <v>423</v>
      </c>
      <c r="K851" s="399" t="str">
        <f t="shared" si="13"/>
        <v/>
      </c>
      <c r="L851" s="399"/>
      <c r="M851" s="887" t="s">
        <v>789</v>
      </c>
      <c r="N851" t="s">
        <v>299</v>
      </c>
    </row>
    <row r="852" spans="1:14" customFormat="1" ht="15.75" customHeight="1" thickBot="1">
      <c r="A852" s="924"/>
      <c r="B852" s="924"/>
      <c r="C852" s="921"/>
      <c r="D852" s="921"/>
      <c r="E852" s="921"/>
      <c r="F852" s="921"/>
      <c r="G852" s="930" t="s">
        <v>1088</v>
      </c>
      <c r="H852" s="924"/>
      <c r="I852" s="889"/>
      <c r="J852" s="887" t="s">
        <v>423</v>
      </c>
      <c r="K852" s="399" t="str">
        <f t="shared" ref="K852:K915" si="14">IF(LEFT(A852,2)="E9",A852,"")</f>
        <v/>
      </c>
      <c r="L852" s="399"/>
      <c r="M852" s="887" t="s">
        <v>789</v>
      </c>
      <c r="N852" t="s">
        <v>299</v>
      </c>
    </row>
    <row r="853" spans="1:14" customFormat="1" ht="15.75" customHeight="1" thickBot="1">
      <c r="A853" s="921" t="s">
        <v>60</v>
      </c>
      <c r="B853" s="921"/>
      <c r="C853" s="921" t="s">
        <v>51</v>
      </c>
      <c r="D853" s="921" t="s">
        <v>55</v>
      </c>
      <c r="E853" s="921" t="s">
        <v>61</v>
      </c>
      <c r="F853" s="921"/>
      <c r="G853" s="921"/>
      <c r="H853" s="913"/>
      <c r="I853" s="921" t="s">
        <v>1084</v>
      </c>
      <c r="J853" s="887" t="s">
        <v>423</v>
      </c>
      <c r="K853" s="399" t="str">
        <f t="shared" si="14"/>
        <v/>
      </c>
      <c r="L853" s="399"/>
      <c r="M853" s="887" t="s">
        <v>789</v>
      </c>
      <c r="N853" t="s">
        <v>299</v>
      </c>
    </row>
    <row r="854" spans="1:14" customFormat="1" ht="15.75" customHeight="1" thickBot="1">
      <c r="A854" s="921"/>
      <c r="B854" s="921"/>
      <c r="C854" s="921"/>
      <c r="D854" s="921"/>
      <c r="E854" s="921" t="s">
        <v>62</v>
      </c>
      <c r="F854" s="921" t="s">
        <v>63</v>
      </c>
      <c r="G854" s="921" t="s">
        <v>64</v>
      </c>
      <c r="H854" s="924"/>
      <c r="I854" s="921"/>
      <c r="J854" s="887" t="s">
        <v>423</v>
      </c>
      <c r="K854" s="399" t="str">
        <f t="shared" si="14"/>
        <v/>
      </c>
      <c r="L854" s="399"/>
      <c r="M854" s="887" t="s">
        <v>789</v>
      </c>
      <c r="N854" t="s">
        <v>299</v>
      </c>
    </row>
    <row r="855" spans="1:14" customFormat="1">
      <c r="A855" s="925" t="s">
        <v>656</v>
      </c>
      <c r="B855" s="926" t="s">
        <v>1104</v>
      </c>
      <c r="C855" s="947">
        <v>1.1780000000000001E-2</v>
      </c>
      <c r="D855" s="945" t="s">
        <v>65</v>
      </c>
      <c r="E855" s="945" t="s">
        <v>801</v>
      </c>
      <c r="F855" s="945" t="s">
        <v>802</v>
      </c>
      <c r="G855" s="945" t="s">
        <v>803</v>
      </c>
      <c r="H855" s="913"/>
      <c r="I855" s="913"/>
      <c r="J855" s="887" t="s">
        <v>423</v>
      </c>
      <c r="K855" s="399" t="str">
        <f t="shared" si="14"/>
        <v/>
      </c>
      <c r="L855" s="399"/>
      <c r="M855" s="887" t="s">
        <v>789</v>
      </c>
      <c r="N855" t="s">
        <v>299</v>
      </c>
    </row>
    <row r="856" spans="1:14" customFormat="1" ht="28.5">
      <c r="A856" s="925" t="s">
        <v>679</v>
      </c>
      <c r="B856" s="926" t="s">
        <v>1105</v>
      </c>
      <c r="C856" s="927">
        <v>4.4000000000000002E-4</v>
      </c>
      <c r="D856" s="925" t="s">
        <v>65</v>
      </c>
      <c r="E856" s="925" t="s">
        <v>801</v>
      </c>
      <c r="F856" s="925" t="s">
        <v>802</v>
      </c>
      <c r="G856" s="925" t="s">
        <v>803</v>
      </c>
      <c r="H856" s="913"/>
      <c r="I856" s="913"/>
      <c r="J856" s="887" t="s">
        <v>423</v>
      </c>
      <c r="K856" s="399" t="str">
        <f t="shared" si="14"/>
        <v/>
      </c>
      <c r="L856" s="399"/>
      <c r="M856" s="887" t="s">
        <v>789</v>
      </c>
      <c r="N856" t="s">
        <v>299</v>
      </c>
    </row>
    <row r="857" spans="1:14" customFormat="1" ht="24.95" customHeight="1">
      <c r="A857" s="893"/>
      <c r="B857" s="893"/>
      <c r="C857" s="932"/>
      <c r="D857" s="932"/>
      <c r="E857" s="932"/>
      <c r="F857" s="932"/>
      <c r="G857" s="933" t="s">
        <v>1089</v>
      </c>
      <c r="H857" s="893"/>
      <c r="I857" s="893"/>
      <c r="J857" t="s">
        <v>423</v>
      </c>
      <c r="K857" s="399" t="str">
        <f t="shared" si="14"/>
        <v/>
      </c>
      <c r="L857" s="399"/>
      <c r="M857" s="887" t="s">
        <v>789</v>
      </c>
      <c r="N857" t="s">
        <v>299</v>
      </c>
    </row>
    <row r="858" spans="1:14" customFormat="1" ht="15.75" customHeight="1" thickBot="1">
      <c r="A858" s="935"/>
      <c r="B858" s="935"/>
      <c r="C858" s="935"/>
      <c r="D858" s="935"/>
      <c r="E858" s="936" t="s">
        <v>1090</v>
      </c>
      <c r="F858" s="936"/>
      <c r="G858" s="936"/>
      <c r="H858" s="951"/>
      <c r="I858" s="957"/>
      <c r="J858" s="887" t="s">
        <v>423</v>
      </c>
      <c r="K858" s="399" t="str">
        <f t="shared" si="14"/>
        <v/>
      </c>
      <c r="L858" s="399"/>
      <c r="M858" s="887" t="s">
        <v>789</v>
      </c>
      <c r="N858" t="s">
        <v>299</v>
      </c>
    </row>
    <row r="859" spans="1:14" customFormat="1" ht="23.25" customHeight="1" thickTop="1" thickBot="1">
      <c r="A859" s="909" t="s">
        <v>307</v>
      </c>
      <c r="B859" s="910"/>
      <c r="C859" s="910"/>
      <c r="D859" s="910"/>
      <c r="E859" s="910"/>
      <c r="F859" s="910"/>
      <c r="G859" s="910"/>
      <c r="H859" s="910"/>
      <c r="I859" s="911" t="s">
        <v>308</v>
      </c>
      <c r="J859" t="s">
        <v>423</v>
      </c>
      <c r="K859" s="399" t="str">
        <f t="shared" si="14"/>
        <v/>
      </c>
      <c r="L859" s="399"/>
      <c r="M859" s="887" t="s">
        <v>284</v>
      </c>
      <c r="N859" t="s">
        <v>57</v>
      </c>
    </row>
    <row r="860" spans="1:14" customFormat="1" ht="18.75" customHeight="1" thickTop="1">
      <c r="A860" s="912" t="s">
        <v>48</v>
      </c>
      <c r="B860" s="913"/>
      <c r="C860" s="913"/>
      <c r="D860" s="954" t="s">
        <v>341</v>
      </c>
      <c r="E860" s="913"/>
      <c r="F860" s="913"/>
      <c r="G860" s="913"/>
      <c r="H860" s="913"/>
      <c r="I860" s="913"/>
      <c r="J860" s="887" t="s">
        <v>423</v>
      </c>
      <c r="K860" s="399" t="str">
        <f t="shared" si="14"/>
        <v/>
      </c>
      <c r="L860" s="399"/>
      <c r="M860" s="887" t="s">
        <v>284</v>
      </c>
      <c r="N860" t="s">
        <v>57</v>
      </c>
    </row>
    <row r="861" spans="1:14" customFormat="1" ht="15.75" customHeight="1">
      <c r="A861" s="914" t="s">
        <v>49</v>
      </c>
      <c r="B861" s="913"/>
      <c r="C861" s="913"/>
      <c r="D861" s="914" t="s">
        <v>1066</v>
      </c>
      <c r="E861" s="913"/>
      <c r="F861" s="913"/>
      <c r="G861" s="955" t="s">
        <v>1067</v>
      </c>
      <c r="H861" s="958">
        <v>99.6</v>
      </c>
      <c r="I861" s="955" t="s">
        <v>9</v>
      </c>
      <c r="J861" s="887" t="s">
        <v>423</v>
      </c>
      <c r="K861" s="399" t="str">
        <f t="shared" si="14"/>
        <v/>
      </c>
      <c r="L861" s="399"/>
      <c r="M861" s="887" t="s">
        <v>284</v>
      </c>
      <c r="N861" t="s">
        <v>57</v>
      </c>
    </row>
    <row r="862" spans="1:14" customFormat="1" ht="30" customHeight="1" thickBot="1">
      <c r="A862" s="917" t="s">
        <v>284</v>
      </c>
      <c r="B862" s="919" t="s">
        <v>57</v>
      </c>
      <c r="C862" s="919"/>
      <c r="D862" s="919"/>
      <c r="E862" s="919"/>
      <c r="F862" s="919"/>
      <c r="G862" s="919"/>
      <c r="H862" s="920" t="s">
        <v>1068</v>
      </c>
      <c r="I862" s="920"/>
      <c r="J862" s="887" t="s">
        <v>423</v>
      </c>
      <c r="K862" s="399" t="str">
        <f t="shared" si="14"/>
        <v/>
      </c>
      <c r="L862" s="399"/>
      <c r="M862" s="887" t="s">
        <v>284</v>
      </c>
      <c r="N862" t="s">
        <v>57</v>
      </c>
    </row>
    <row r="863" spans="1:14" customFormat="1" ht="15.75" customHeight="1" thickBot="1">
      <c r="A863" s="921" t="s">
        <v>1069</v>
      </c>
      <c r="B863" s="921"/>
      <c r="C863" s="921" t="s">
        <v>51</v>
      </c>
      <c r="D863" s="921" t="s">
        <v>1070</v>
      </c>
      <c r="E863" s="921"/>
      <c r="F863" s="921" t="s">
        <v>1071</v>
      </c>
      <c r="G863" s="921"/>
      <c r="H863" s="913"/>
      <c r="I863" s="922" t="s">
        <v>52</v>
      </c>
      <c r="J863" s="887" t="s">
        <v>423</v>
      </c>
      <c r="K863" s="399" t="str">
        <f t="shared" si="14"/>
        <v/>
      </c>
      <c r="L863" s="399"/>
      <c r="M863" s="887" t="s">
        <v>284</v>
      </c>
      <c r="N863" t="s">
        <v>57</v>
      </c>
    </row>
    <row r="864" spans="1:14" customFormat="1" ht="15.75" customHeight="1" thickBot="1">
      <c r="A864" s="921"/>
      <c r="B864" s="921"/>
      <c r="C864" s="921"/>
      <c r="D864" s="923" t="s">
        <v>1072</v>
      </c>
      <c r="E864" s="923" t="s">
        <v>1073</v>
      </c>
      <c r="F864" s="923" t="s">
        <v>695</v>
      </c>
      <c r="G864" s="923" t="s">
        <v>696</v>
      </c>
      <c r="H864" s="924"/>
      <c r="I864" s="923" t="s">
        <v>1074</v>
      </c>
      <c r="J864" s="887" t="s">
        <v>423</v>
      </c>
      <c r="K864" s="399" t="str">
        <f t="shared" si="14"/>
        <v/>
      </c>
      <c r="L864" s="399"/>
      <c r="M864" s="887" t="s">
        <v>284</v>
      </c>
      <c r="N864" t="s">
        <v>57</v>
      </c>
    </row>
    <row r="865" spans="1:14" customFormat="1">
      <c r="A865" s="925" t="s">
        <v>589</v>
      </c>
      <c r="B865" s="926" t="s">
        <v>590</v>
      </c>
      <c r="C865" s="927">
        <v>1</v>
      </c>
      <c r="D865" s="928">
        <v>1</v>
      </c>
      <c r="E865" s="928">
        <v>0</v>
      </c>
      <c r="F865" s="929"/>
      <c r="G865" s="929"/>
      <c r="H865" s="913"/>
      <c r="I865" s="948"/>
      <c r="J865" s="887" t="s">
        <v>423</v>
      </c>
      <c r="K865" s="399" t="str">
        <f t="shared" si="14"/>
        <v>E9559</v>
      </c>
      <c r="L865" s="399">
        <v>1</v>
      </c>
      <c r="M865" s="887" t="s">
        <v>284</v>
      </c>
      <c r="N865" t="s">
        <v>57</v>
      </c>
    </row>
    <row r="866" spans="1:14" customFormat="1">
      <c r="A866" s="925" t="s">
        <v>593</v>
      </c>
      <c r="B866" s="926" t="s">
        <v>594</v>
      </c>
      <c r="C866" s="927">
        <v>1</v>
      </c>
      <c r="D866" s="928">
        <v>0.81</v>
      </c>
      <c r="E866" s="928">
        <v>0.19</v>
      </c>
      <c r="F866" s="929"/>
      <c r="G866" s="929"/>
      <c r="H866" s="913"/>
      <c r="I866" s="929"/>
      <c r="J866" s="887" t="s">
        <v>423</v>
      </c>
      <c r="K866" s="399" t="str">
        <f t="shared" si="14"/>
        <v>E9584</v>
      </c>
      <c r="L866" s="399">
        <v>1</v>
      </c>
      <c r="M866" s="887" t="s">
        <v>284</v>
      </c>
      <c r="N866" t="s">
        <v>57</v>
      </c>
    </row>
    <row r="867" spans="1:14" customFormat="1">
      <c r="A867" s="925" t="s">
        <v>569</v>
      </c>
      <c r="B867" s="926" t="s">
        <v>570</v>
      </c>
      <c r="C867" s="927">
        <v>1</v>
      </c>
      <c r="D867" s="928">
        <v>1</v>
      </c>
      <c r="E867" s="928">
        <v>0</v>
      </c>
      <c r="F867" s="929"/>
      <c r="G867" s="929"/>
      <c r="H867" s="913"/>
      <c r="I867" s="929"/>
      <c r="J867" s="887" t="s">
        <v>423</v>
      </c>
      <c r="K867" s="399" t="str">
        <f t="shared" si="14"/>
        <v>E9021</v>
      </c>
      <c r="L867" s="399">
        <v>1</v>
      </c>
      <c r="M867" s="887" t="s">
        <v>284</v>
      </c>
      <c r="N867" t="s">
        <v>57</v>
      </c>
    </row>
    <row r="868" spans="1:14" customFormat="1">
      <c r="A868" s="925" t="s">
        <v>587</v>
      </c>
      <c r="B868" s="926" t="s">
        <v>588</v>
      </c>
      <c r="C868" s="947">
        <v>2</v>
      </c>
      <c r="D868" s="956">
        <v>1</v>
      </c>
      <c r="E868" s="956">
        <v>0</v>
      </c>
      <c r="F868" s="948"/>
      <c r="G868" s="948"/>
      <c r="H868" s="913"/>
      <c r="I868" s="929"/>
      <c r="J868" s="887" t="s">
        <v>423</v>
      </c>
      <c r="K868" s="399" t="str">
        <f t="shared" si="14"/>
        <v>E9558</v>
      </c>
      <c r="L868" s="399"/>
      <c r="M868" s="887" t="s">
        <v>284</v>
      </c>
      <c r="N868" t="s">
        <v>57</v>
      </c>
    </row>
    <row r="869" spans="1:14" customFormat="1" ht="28.5">
      <c r="A869" s="945" t="s">
        <v>601</v>
      </c>
      <c r="B869" s="946" t="s">
        <v>602</v>
      </c>
      <c r="C869" s="947">
        <v>1</v>
      </c>
      <c r="D869" s="956">
        <v>1</v>
      </c>
      <c r="E869" s="956">
        <v>0</v>
      </c>
      <c r="F869" s="948"/>
      <c r="G869" s="948"/>
      <c r="H869" s="913"/>
      <c r="I869" s="948"/>
      <c r="J869" s="887" t="s">
        <v>423</v>
      </c>
      <c r="K869" s="399" t="str">
        <f t="shared" si="14"/>
        <v>E9689</v>
      </c>
      <c r="L869" s="399">
        <v>1</v>
      </c>
      <c r="M869" s="887" t="s">
        <v>284</v>
      </c>
      <c r="N869" t="s">
        <v>57</v>
      </c>
    </row>
    <row r="870" spans="1:14" customFormat="1" ht="15.75" customHeight="1" thickBot="1">
      <c r="A870" s="949"/>
      <c r="B870" s="949"/>
      <c r="C870" s="949"/>
      <c r="D870" s="949"/>
      <c r="E870" s="924"/>
      <c r="F870" s="924"/>
      <c r="G870" s="930" t="s">
        <v>1075</v>
      </c>
      <c r="H870" s="924"/>
      <c r="I870" s="950"/>
      <c r="J870" s="887" t="s">
        <v>423</v>
      </c>
      <c r="K870" s="399" t="str">
        <f t="shared" si="14"/>
        <v/>
      </c>
      <c r="L870" s="399"/>
      <c r="M870" s="887" t="s">
        <v>284</v>
      </c>
      <c r="N870" t="s">
        <v>57</v>
      </c>
    </row>
    <row r="871" spans="1:14" customFormat="1" ht="15.75" customHeight="1" thickBot="1">
      <c r="A871" s="931" t="s">
        <v>1076</v>
      </c>
      <c r="B871" s="924"/>
      <c r="C871" s="923" t="s">
        <v>51</v>
      </c>
      <c r="D871" s="923" t="s">
        <v>55</v>
      </c>
      <c r="E871" s="924"/>
      <c r="F871" s="923" t="s">
        <v>1071</v>
      </c>
      <c r="G871" s="921" t="s">
        <v>1077</v>
      </c>
      <c r="H871" s="921"/>
      <c r="I871" s="921"/>
      <c r="J871" s="887" t="s">
        <v>423</v>
      </c>
      <c r="K871" s="399" t="str">
        <f t="shared" si="14"/>
        <v/>
      </c>
      <c r="L871" s="399"/>
      <c r="M871" s="887" t="s">
        <v>284</v>
      </c>
      <c r="N871" t="s">
        <v>57</v>
      </c>
    </row>
    <row r="872" spans="1:14" customFormat="1">
      <c r="A872" s="925" t="s">
        <v>547</v>
      </c>
      <c r="B872" s="926" t="s">
        <v>507</v>
      </c>
      <c r="C872" s="927">
        <v>4</v>
      </c>
      <c r="D872" s="925" t="s">
        <v>23</v>
      </c>
      <c r="E872" s="913"/>
      <c r="F872" s="929"/>
      <c r="G872" s="913"/>
      <c r="H872" s="913"/>
      <c r="I872" s="929"/>
      <c r="J872" s="887" t="s">
        <v>423</v>
      </c>
      <c r="K872" s="399" t="str">
        <f t="shared" si="14"/>
        <v/>
      </c>
      <c r="L872" s="399"/>
      <c r="M872" s="887" t="s">
        <v>284</v>
      </c>
      <c r="N872" t="s">
        <v>57</v>
      </c>
    </row>
    <row r="873" spans="1:14" customFormat="1" ht="15.75" customHeight="1">
      <c r="A873" s="893"/>
      <c r="B873" s="893"/>
      <c r="C873" s="932"/>
      <c r="D873" s="932"/>
      <c r="E873" s="932"/>
      <c r="F873" s="932"/>
      <c r="G873" s="933" t="s">
        <v>1078</v>
      </c>
      <c r="H873" s="893"/>
      <c r="I873" s="888"/>
      <c r="J873" t="s">
        <v>423</v>
      </c>
      <c r="K873" s="399" t="str">
        <f t="shared" si="14"/>
        <v/>
      </c>
      <c r="L873" s="399"/>
      <c r="M873" s="887" t="s">
        <v>284</v>
      </c>
      <c r="N873" t="s">
        <v>57</v>
      </c>
    </row>
    <row r="874" spans="1:14" customFormat="1" ht="15.75" customHeight="1" thickBot="1">
      <c r="A874" s="924"/>
      <c r="B874" s="924"/>
      <c r="C874" s="921"/>
      <c r="D874" s="921"/>
      <c r="E874" s="921"/>
      <c r="F874" s="921"/>
      <c r="G874" s="930" t="s">
        <v>1079</v>
      </c>
      <c r="H874" s="924"/>
      <c r="I874" s="889"/>
      <c r="J874" s="887" t="s">
        <v>423</v>
      </c>
      <c r="K874" s="399" t="str">
        <f t="shared" si="14"/>
        <v/>
      </c>
      <c r="L874" s="399"/>
      <c r="M874" s="887" t="s">
        <v>284</v>
      </c>
      <c r="N874" t="s">
        <v>57</v>
      </c>
    </row>
    <row r="875" spans="1:14" customFormat="1" ht="15.75" customHeight="1">
      <c r="A875" s="893"/>
      <c r="B875" s="893"/>
      <c r="C875" s="932"/>
      <c r="D875" s="932"/>
      <c r="E875" s="932"/>
      <c r="F875" s="932"/>
      <c r="G875" s="933" t="s">
        <v>1080</v>
      </c>
      <c r="H875" s="893"/>
      <c r="I875" s="890"/>
      <c r="J875" t="s">
        <v>423</v>
      </c>
      <c r="K875" s="399" t="str">
        <f t="shared" si="14"/>
        <v/>
      </c>
      <c r="L875" s="399"/>
      <c r="M875" s="887" t="s">
        <v>284</v>
      </c>
      <c r="N875" t="s">
        <v>57</v>
      </c>
    </row>
    <row r="876" spans="1:14" customFormat="1" ht="15.75" customHeight="1">
      <c r="A876" s="893"/>
      <c r="B876" s="893"/>
      <c r="C876" s="893"/>
      <c r="D876" s="893"/>
      <c r="E876" s="893"/>
      <c r="F876" s="893"/>
      <c r="G876" s="933" t="s">
        <v>1081</v>
      </c>
      <c r="H876" s="893"/>
      <c r="I876" s="934"/>
      <c r="J876" t="s">
        <v>423</v>
      </c>
      <c r="K876" s="399" t="str">
        <f t="shared" si="14"/>
        <v/>
      </c>
      <c r="L876" s="399"/>
      <c r="M876" s="887" t="s">
        <v>284</v>
      </c>
      <c r="N876" t="s">
        <v>57</v>
      </c>
    </row>
    <row r="877" spans="1:14" customFormat="1" ht="15.75" customHeight="1" thickBot="1">
      <c r="A877" s="924"/>
      <c r="B877" s="924"/>
      <c r="C877" s="924"/>
      <c r="D877" s="924"/>
      <c r="E877" s="924"/>
      <c r="F877" s="924"/>
      <c r="G877" s="930" t="s">
        <v>1082</v>
      </c>
      <c r="H877" s="924"/>
      <c r="I877" s="889"/>
      <c r="J877" s="887" t="s">
        <v>423</v>
      </c>
      <c r="K877" s="399" t="str">
        <f t="shared" si="14"/>
        <v/>
      </c>
      <c r="L877" s="399"/>
      <c r="M877" s="887" t="s">
        <v>284</v>
      </c>
      <c r="N877" t="s">
        <v>57</v>
      </c>
    </row>
    <row r="878" spans="1:14" customFormat="1" ht="15.75" customHeight="1" thickBot="1">
      <c r="A878" s="931" t="s">
        <v>813</v>
      </c>
      <c r="B878" s="924"/>
      <c r="C878" s="923" t="s">
        <v>51</v>
      </c>
      <c r="D878" s="923" t="s">
        <v>55</v>
      </c>
      <c r="E878" s="924"/>
      <c r="F878" s="923" t="s">
        <v>1083</v>
      </c>
      <c r="G878" s="921" t="s">
        <v>1084</v>
      </c>
      <c r="H878" s="921"/>
      <c r="I878" s="921"/>
      <c r="J878" s="887" t="s">
        <v>423</v>
      </c>
      <c r="K878" s="399" t="str">
        <f t="shared" si="14"/>
        <v/>
      </c>
      <c r="L878" s="399"/>
      <c r="M878" s="887" t="s">
        <v>284</v>
      </c>
      <c r="N878" t="s">
        <v>57</v>
      </c>
    </row>
    <row r="879" spans="1:14" customFormat="1">
      <c r="A879" s="925" t="s">
        <v>285</v>
      </c>
      <c r="B879" s="926" t="s">
        <v>638</v>
      </c>
      <c r="C879" s="927">
        <v>0.33123999999999998</v>
      </c>
      <c r="D879" s="925" t="s">
        <v>7</v>
      </c>
      <c r="E879" s="913"/>
      <c r="F879" s="929"/>
      <c r="G879" s="913"/>
      <c r="H879" s="913"/>
      <c r="I879" s="929"/>
      <c r="J879" s="887" t="s">
        <v>423</v>
      </c>
      <c r="K879" s="399" t="str">
        <f t="shared" si="14"/>
        <v/>
      </c>
      <c r="L879" s="399"/>
      <c r="M879" s="887" t="s">
        <v>284</v>
      </c>
      <c r="N879" t="s">
        <v>57</v>
      </c>
    </row>
    <row r="880" spans="1:14" customFormat="1">
      <c r="A880" s="925" t="s">
        <v>286</v>
      </c>
      <c r="B880" s="926" t="s">
        <v>636</v>
      </c>
      <c r="C880" s="927">
        <v>6.3700000000000007E-2</v>
      </c>
      <c r="D880" s="925" t="s">
        <v>7</v>
      </c>
      <c r="E880" s="913"/>
      <c r="F880" s="929"/>
      <c r="G880" s="913"/>
      <c r="H880" s="913"/>
      <c r="I880" s="929"/>
      <c r="J880" s="887" t="s">
        <v>423</v>
      </c>
      <c r="K880" s="399" t="str">
        <f t="shared" si="14"/>
        <v/>
      </c>
      <c r="L880" s="399"/>
      <c r="M880" s="887" t="s">
        <v>284</v>
      </c>
      <c r="N880" t="s">
        <v>57</v>
      </c>
    </row>
    <row r="881" spans="1:14" customFormat="1">
      <c r="A881" s="925" t="s">
        <v>287</v>
      </c>
      <c r="B881" s="926" t="s">
        <v>643</v>
      </c>
      <c r="C881" s="927">
        <v>6.3700000000000007E-2</v>
      </c>
      <c r="D881" s="925" t="s">
        <v>7</v>
      </c>
      <c r="E881" s="913"/>
      <c r="F881" s="929"/>
      <c r="G881" s="913"/>
      <c r="H881" s="913"/>
      <c r="I881" s="929"/>
      <c r="J881" s="887" t="s">
        <v>423</v>
      </c>
      <c r="K881" s="399" t="str">
        <f t="shared" si="14"/>
        <v/>
      </c>
      <c r="L881" s="399"/>
      <c r="M881" s="887" t="s">
        <v>284</v>
      </c>
      <c r="N881" t="s">
        <v>57</v>
      </c>
    </row>
    <row r="882" spans="1:14" customFormat="1">
      <c r="A882" s="925" t="s">
        <v>288</v>
      </c>
      <c r="B882" s="926" t="s">
        <v>645</v>
      </c>
      <c r="C882" s="927">
        <v>57.323999999999998</v>
      </c>
      <c r="D882" s="925" t="s">
        <v>22</v>
      </c>
      <c r="E882" s="913"/>
      <c r="F882" s="929"/>
      <c r="G882" s="913"/>
      <c r="H882" s="913"/>
      <c r="I882" s="929"/>
      <c r="J882" s="887" t="s">
        <v>423</v>
      </c>
      <c r="K882" s="399" t="str">
        <f t="shared" si="14"/>
        <v/>
      </c>
      <c r="L882" s="399"/>
      <c r="M882" s="887" t="s">
        <v>284</v>
      </c>
      <c r="N882" t="s">
        <v>57</v>
      </c>
    </row>
    <row r="883" spans="1:14" customFormat="1">
      <c r="A883" s="925" t="s">
        <v>660</v>
      </c>
      <c r="B883" s="926" t="s">
        <v>661</v>
      </c>
      <c r="C883" s="927">
        <v>6.4490000000000006E-2</v>
      </c>
      <c r="D883" s="925" t="s">
        <v>9</v>
      </c>
      <c r="E883" s="913"/>
      <c r="F883" s="929"/>
      <c r="G883" s="913"/>
      <c r="H883" s="913"/>
      <c r="I883" s="929"/>
      <c r="J883" s="887" t="s">
        <v>423</v>
      </c>
      <c r="K883" s="399" t="str">
        <f t="shared" si="14"/>
        <v/>
      </c>
      <c r="L883" s="399"/>
      <c r="M883" s="887" t="s">
        <v>284</v>
      </c>
      <c r="N883" t="s">
        <v>57</v>
      </c>
    </row>
    <row r="884" spans="1:14" customFormat="1">
      <c r="A884" s="925" t="s">
        <v>658</v>
      </c>
      <c r="B884" s="926" t="s">
        <v>659</v>
      </c>
      <c r="C884" s="927">
        <v>8</v>
      </c>
      <c r="D884" s="925" t="s">
        <v>637</v>
      </c>
      <c r="E884" s="913"/>
      <c r="F884" s="929"/>
      <c r="G884" s="913"/>
      <c r="H884" s="913"/>
      <c r="I884" s="929"/>
      <c r="J884" s="887" t="s">
        <v>423</v>
      </c>
      <c r="K884" s="399" t="str">
        <f t="shared" si="14"/>
        <v/>
      </c>
      <c r="L884" s="399"/>
      <c r="M884" s="887" t="s">
        <v>284</v>
      </c>
      <c r="N884" t="s">
        <v>57</v>
      </c>
    </row>
    <row r="885" spans="1:14" customFormat="1">
      <c r="A885" s="925" t="s">
        <v>289</v>
      </c>
      <c r="B885" s="926" t="s">
        <v>655</v>
      </c>
      <c r="C885" s="927">
        <v>0.14013999999999999</v>
      </c>
      <c r="D885" s="925" t="s">
        <v>7</v>
      </c>
      <c r="E885" s="913"/>
      <c r="F885" s="929"/>
      <c r="G885" s="913"/>
      <c r="H885" s="913"/>
      <c r="I885" s="929"/>
      <c r="J885" s="887" t="s">
        <v>423</v>
      </c>
      <c r="K885" s="399" t="str">
        <f t="shared" si="14"/>
        <v/>
      </c>
      <c r="L885" s="399"/>
      <c r="M885" s="887" t="s">
        <v>284</v>
      </c>
      <c r="N885" t="s">
        <v>57</v>
      </c>
    </row>
    <row r="886" spans="1:14" customFormat="1" ht="15.75" customHeight="1" thickBot="1">
      <c r="A886" s="924"/>
      <c r="B886" s="924"/>
      <c r="C886" s="921"/>
      <c r="D886" s="921"/>
      <c r="E886" s="921"/>
      <c r="F886" s="921"/>
      <c r="G886" s="930" t="s">
        <v>1085</v>
      </c>
      <c r="H886" s="924"/>
      <c r="I886" s="891"/>
      <c r="J886" s="887" t="s">
        <v>423</v>
      </c>
      <c r="K886" s="399" t="str">
        <f t="shared" si="14"/>
        <v/>
      </c>
      <c r="L886" s="399"/>
      <c r="M886" s="887" t="s">
        <v>284</v>
      </c>
      <c r="N886" t="s">
        <v>57</v>
      </c>
    </row>
    <row r="887" spans="1:14" customFormat="1" ht="15.75" customHeight="1" thickBot="1">
      <c r="A887" s="931" t="s">
        <v>56</v>
      </c>
      <c r="B887" s="924"/>
      <c r="C887" s="923" t="s">
        <v>51</v>
      </c>
      <c r="D887" s="923" t="s">
        <v>55</v>
      </c>
      <c r="E887" s="924"/>
      <c r="F887" s="923" t="s">
        <v>1084</v>
      </c>
      <c r="G887" s="921" t="s">
        <v>1084</v>
      </c>
      <c r="H887" s="921"/>
      <c r="I887" s="921"/>
      <c r="J887" s="887" t="s">
        <v>423</v>
      </c>
      <c r="K887" s="399" t="str">
        <f t="shared" si="14"/>
        <v/>
      </c>
      <c r="L887" s="399"/>
      <c r="M887" s="887" t="s">
        <v>284</v>
      </c>
      <c r="N887" t="s">
        <v>57</v>
      </c>
    </row>
    <row r="888" spans="1:14" customFormat="1" ht="24.95" customHeight="1" thickBot="1">
      <c r="A888" s="924"/>
      <c r="B888" s="924"/>
      <c r="C888" s="921"/>
      <c r="D888" s="921"/>
      <c r="E888" s="921"/>
      <c r="F888" s="921"/>
      <c r="G888" s="930" t="s">
        <v>1086</v>
      </c>
      <c r="H888" s="924"/>
      <c r="I888" s="891"/>
      <c r="J888" s="887" t="s">
        <v>423</v>
      </c>
      <c r="K888" s="399" t="str">
        <f t="shared" si="14"/>
        <v/>
      </c>
      <c r="L888" s="399"/>
      <c r="M888" s="887" t="s">
        <v>284</v>
      </c>
      <c r="N888" t="s">
        <v>57</v>
      </c>
    </row>
    <row r="889" spans="1:14" customFormat="1" ht="15.75" customHeight="1" thickBot="1">
      <c r="A889" s="924"/>
      <c r="B889" s="924"/>
      <c r="C889" s="924"/>
      <c r="D889" s="924"/>
      <c r="E889" s="924"/>
      <c r="F889" s="924"/>
      <c r="G889" s="930" t="s">
        <v>533</v>
      </c>
      <c r="H889" s="924"/>
      <c r="I889" s="889"/>
      <c r="J889" s="887" t="s">
        <v>423</v>
      </c>
      <c r="K889" s="399" t="str">
        <f t="shared" si="14"/>
        <v/>
      </c>
      <c r="L889" s="399"/>
      <c r="M889" s="887" t="s">
        <v>284</v>
      </c>
      <c r="N889" t="s">
        <v>57</v>
      </c>
    </row>
    <row r="890" spans="1:14" customFormat="1" ht="15.75" customHeight="1" thickBot="1">
      <c r="A890" s="931" t="s">
        <v>1087</v>
      </c>
      <c r="B890" s="924"/>
      <c r="C890" s="923" t="s">
        <v>58</v>
      </c>
      <c r="D890" s="923" t="s">
        <v>51</v>
      </c>
      <c r="E890" s="923" t="s">
        <v>55</v>
      </c>
      <c r="F890" s="924"/>
      <c r="G890" s="923" t="s">
        <v>1084</v>
      </c>
      <c r="H890" s="921" t="s">
        <v>1084</v>
      </c>
      <c r="I890" s="921"/>
      <c r="J890" s="887" t="s">
        <v>423</v>
      </c>
      <c r="K890" s="399" t="str">
        <f t="shared" si="14"/>
        <v/>
      </c>
      <c r="L890" s="399"/>
      <c r="M890" s="887" t="s">
        <v>284</v>
      </c>
      <c r="N890" t="s">
        <v>57</v>
      </c>
    </row>
    <row r="891" spans="1:14" customFormat="1">
      <c r="A891" s="925" t="s">
        <v>285</v>
      </c>
      <c r="B891" s="926" t="s">
        <v>290</v>
      </c>
      <c r="C891" s="925" t="s">
        <v>792</v>
      </c>
      <c r="D891" s="927">
        <v>0.49686000000000002</v>
      </c>
      <c r="E891" s="925" t="s">
        <v>9</v>
      </c>
      <c r="F891" s="913"/>
      <c r="G891" s="929"/>
      <c r="H891" s="913"/>
      <c r="I891" s="929"/>
      <c r="J891" s="887" t="s">
        <v>423</v>
      </c>
      <c r="K891" s="399" t="str">
        <f t="shared" si="14"/>
        <v/>
      </c>
      <c r="L891" s="399"/>
      <c r="M891" s="887" t="s">
        <v>284</v>
      </c>
      <c r="N891" t="s">
        <v>57</v>
      </c>
    </row>
    <row r="892" spans="1:14" customFormat="1">
      <c r="A892" s="925" t="s">
        <v>286</v>
      </c>
      <c r="B892" s="926" t="s">
        <v>291</v>
      </c>
      <c r="C892" s="925" t="s">
        <v>792</v>
      </c>
      <c r="D892" s="927">
        <v>9.5549999999999996E-2</v>
      </c>
      <c r="E892" s="925" t="s">
        <v>9</v>
      </c>
      <c r="F892" s="913"/>
      <c r="G892" s="929"/>
      <c r="H892" s="913"/>
      <c r="I892" s="929"/>
      <c r="J892" s="887" t="s">
        <v>423</v>
      </c>
      <c r="K892" s="399" t="str">
        <f t="shared" si="14"/>
        <v/>
      </c>
      <c r="L892" s="399"/>
      <c r="M892" s="887" t="s">
        <v>284</v>
      </c>
      <c r="N892" t="s">
        <v>57</v>
      </c>
    </row>
    <row r="893" spans="1:14" customFormat="1">
      <c r="A893" s="925" t="s">
        <v>287</v>
      </c>
      <c r="B893" s="926" t="s">
        <v>292</v>
      </c>
      <c r="C893" s="925" t="s">
        <v>792</v>
      </c>
      <c r="D893" s="927">
        <v>9.5549999999999996E-2</v>
      </c>
      <c r="E893" s="925" t="s">
        <v>9</v>
      </c>
      <c r="F893" s="913"/>
      <c r="G893" s="929"/>
      <c r="H893" s="913"/>
      <c r="I893" s="929"/>
      <c r="J893" s="887" t="s">
        <v>423</v>
      </c>
      <c r="K893" s="399" t="str">
        <f t="shared" si="14"/>
        <v/>
      </c>
      <c r="L893" s="399"/>
      <c r="M893" s="887" t="s">
        <v>284</v>
      </c>
      <c r="N893" t="s">
        <v>57</v>
      </c>
    </row>
    <row r="894" spans="1:14" customFormat="1">
      <c r="A894" s="925" t="s">
        <v>288</v>
      </c>
      <c r="B894" s="926" t="s">
        <v>293</v>
      </c>
      <c r="C894" s="925" t="s">
        <v>794</v>
      </c>
      <c r="D894" s="927">
        <v>5.7320000000000003E-2</v>
      </c>
      <c r="E894" s="925" t="s">
        <v>9</v>
      </c>
      <c r="F894" s="913"/>
      <c r="G894" s="929"/>
      <c r="H894" s="913"/>
      <c r="I894" s="929"/>
      <c r="J894" s="887" t="s">
        <v>423</v>
      </c>
      <c r="K894" s="399" t="str">
        <f t="shared" si="14"/>
        <v/>
      </c>
      <c r="L894" s="399"/>
      <c r="M894" s="887" t="s">
        <v>284</v>
      </c>
      <c r="N894" t="s">
        <v>57</v>
      </c>
    </row>
    <row r="895" spans="1:14" customFormat="1">
      <c r="A895" s="925" t="s">
        <v>289</v>
      </c>
      <c r="B895" s="926" t="s">
        <v>294</v>
      </c>
      <c r="C895" s="925" t="s">
        <v>792</v>
      </c>
      <c r="D895" s="927">
        <v>0.21021000000000001</v>
      </c>
      <c r="E895" s="925" t="s">
        <v>9</v>
      </c>
      <c r="F895" s="913"/>
      <c r="G895" s="929"/>
      <c r="H895" s="913"/>
      <c r="I895" s="929"/>
      <c r="J895" s="887" t="s">
        <v>423</v>
      </c>
      <c r="K895" s="399" t="str">
        <f t="shared" si="14"/>
        <v/>
      </c>
      <c r="L895" s="399"/>
      <c r="M895" s="887" t="s">
        <v>284</v>
      </c>
      <c r="N895" t="s">
        <v>57</v>
      </c>
    </row>
    <row r="896" spans="1:14" customFormat="1" ht="24.95" customHeight="1" thickBot="1">
      <c r="A896" s="924"/>
      <c r="B896" s="924"/>
      <c r="C896" s="921"/>
      <c r="D896" s="921"/>
      <c r="E896" s="921"/>
      <c r="F896" s="921"/>
      <c r="G896" s="930" t="s">
        <v>1088</v>
      </c>
      <c r="H896" s="924"/>
      <c r="I896" s="889"/>
      <c r="J896" s="887" t="s">
        <v>423</v>
      </c>
      <c r="K896" s="399" t="str">
        <f t="shared" si="14"/>
        <v/>
      </c>
      <c r="L896" s="399"/>
      <c r="M896" s="887" t="s">
        <v>284</v>
      </c>
      <c r="N896" t="s">
        <v>57</v>
      </c>
    </row>
    <row r="897" spans="1:14" customFormat="1" ht="15.75" customHeight="1" thickBot="1">
      <c r="A897" s="921" t="s">
        <v>60</v>
      </c>
      <c r="B897" s="921"/>
      <c r="C897" s="921" t="s">
        <v>51</v>
      </c>
      <c r="D897" s="921" t="s">
        <v>55</v>
      </c>
      <c r="E897" s="921" t="s">
        <v>61</v>
      </c>
      <c r="F897" s="921"/>
      <c r="G897" s="921"/>
      <c r="H897" s="913"/>
      <c r="I897" s="921" t="s">
        <v>1084</v>
      </c>
      <c r="J897" s="887" t="s">
        <v>423</v>
      </c>
      <c r="K897" s="399" t="str">
        <f t="shared" si="14"/>
        <v/>
      </c>
      <c r="L897" s="399"/>
      <c r="M897" s="887" t="s">
        <v>284</v>
      </c>
      <c r="N897" t="s">
        <v>57</v>
      </c>
    </row>
    <row r="898" spans="1:14" customFormat="1" ht="15.75" customHeight="1" thickBot="1">
      <c r="A898" s="921"/>
      <c r="B898" s="921"/>
      <c r="C898" s="921"/>
      <c r="D898" s="921"/>
      <c r="E898" s="923" t="s">
        <v>62</v>
      </c>
      <c r="F898" s="923" t="s">
        <v>63</v>
      </c>
      <c r="G898" s="923" t="s">
        <v>64</v>
      </c>
      <c r="H898" s="924"/>
      <c r="I898" s="921"/>
      <c r="J898" s="887" t="s">
        <v>423</v>
      </c>
      <c r="K898" s="399" t="str">
        <f t="shared" si="14"/>
        <v/>
      </c>
      <c r="L898" s="399"/>
      <c r="M898" s="887" t="s">
        <v>284</v>
      </c>
      <c r="N898" t="s">
        <v>57</v>
      </c>
    </row>
    <row r="899" spans="1:14" customFormat="1">
      <c r="A899" s="925" t="s">
        <v>285</v>
      </c>
      <c r="B899" s="926" t="s">
        <v>290</v>
      </c>
      <c r="C899" s="927">
        <v>0.49686000000000002</v>
      </c>
      <c r="D899" s="925" t="s">
        <v>65</v>
      </c>
      <c r="E899" s="925" t="s">
        <v>798</v>
      </c>
      <c r="F899" s="925" t="s">
        <v>799</v>
      </c>
      <c r="G899" s="925" t="s">
        <v>800</v>
      </c>
      <c r="H899" s="913"/>
      <c r="I899" s="913"/>
      <c r="J899" s="887" t="s">
        <v>423</v>
      </c>
      <c r="K899" s="399" t="str">
        <f t="shared" si="14"/>
        <v/>
      </c>
      <c r="L899" s="399"/>
      <c r="M899" s="887" t="s">
        <v>284</v>
      </c>
      <c r="N899" t="s">
        <v>57</v>
      </c>
    </row>
    <row r="900" spans="1:14" customFormat="1">
      <c r="A900" s="925" t="s">
        <v>286</v>
      </c>
      <c r="B900" s="926" t="s">
        <v>291</v>
      </c>
      <c r="C900" s="927">
        <v>9.5549999999999996E-2</v>
      </c>
      <c r="D900" s="925" t="s">
        <v>65</v>
      </c>
      <c r="E900" s="925" t="s">
        <v>798</v>
      </c>
      <c r="F900" s="925" t="s">
        <v>799</v>
      </c>
      <c r="G900" s="925" t="s">
        <v>800</v>
      </c>
      <c r="H900" s="913"/>
      <c r="I900" s="913"/>
      <c r="J900" s="887" t="s">
        <v>423</v>
      </c>
      <c r="K900" s="399" t="str">
        <f t="shared" si="14"/>
        <v/>
      </c>
      <c r="L900" s="399"/>
      <c r="M900" s="887" t="s">
        <v>284</v>
      </c>
      <c r="N900" t="s">
        <v>57</v>
      </c>
    </row>
    <row r="901" spans="1:14" customFormat="1">
      <c r="A901" s="925" t="s">
        <v>287</v>
      </c>
      <c r="B901" s="926" t="s">
        <v>292</v>
      </c>
      <c r="C901" s="927">
        <v>9.5549999999999996E-2</v>
      </c>
      <c r="D901" s="925" t="s">
        <v>65</v>
      </c>
      <c r="E901" s="925" t="s">
        <v>798</v>
      </c>
      <c r="F901" s="925" t="s">
        <v>799</v>
      </c>
      <c r="G901" s="925" t="s">
        <v>800</v>
      </c>
      <c r="H901" s="913"/>
      <c r="I901" s="913"/>
      <c r="J901" s="887" t="s">
        <v>423</v>
      </c>
      <c r="K901" s="399" t="str">
        <f t="shared" si="14"/>
        <v/>
      </c>
      <c r="L901" s="399"/>
      <c r="M901" s="887" t="s">
        <v>284</v>
      </c>
      <c r="N901" t="s">
        <v>57</v>
      </c>
    </row>
    <row r="902" spans="1:14" customFormat="1">
      <c r="A902" s="925" t="s">
        <v>288</v>
      </c>
      <c r="B902" s="926" t="s">
        <v>293</v>
      </c>
      <c r="C902" s="927">
        <v>5.7320000000000003E-2</v>
      </c>
      <c r="D902" s="925" t="s">
        <v>65</v>
      </c>
      <c r="E902" s="925" t="s">
        <v>804</v>
      </c>
      <c r="F902" s="925" t="s">
        <v>805</v>
      </c>
      <c r="G902" s="925" t="s">
        <v>806</v>
      </c>
      <c r="H902" s="913"/>
      <c r="I902" s="913"/>
      <c r="J902" s="887" t="s">
        <v>423</v>
      </c>
      <c r="K902" s="399" t="str">
        <f t="shared" si="14"/>
        <v/>
      </c>
      <c r="L902" s="399"/>
      <c r="M902" s="887" t="s">
        <v>284</v>
      </c>
      <c r="N902" t="s">
        <v>57</v>
      </c>
    </row>
    <row r="903" spans="1:14" customFormat="1">
      <c r="A903" s="925" t="s">
        <v>289</v>
      </c>
      <c r="B903" s="926" t="s">
        <v>294</v>
      </c>
      <c r="C903" s="927">
        <v>0.21021000000000001</v>
      </c>
      <c r="D903" s="925" t="s">
        <v>65</v>
      </c>
      <c r="E903" s="925" t="s">
        <v>798</v>
      </c>
      <c r="F903" s="925" t="s">
        <v>799</v>
      </c>
      <c r="G903" s="925" t="s">
        <v>800</v>
      </c>
      <c r="H903" s="913"/>
      <c r="I903" s="913"/>
      <c r="J903" s="887" t="s">
        <v>423</v>
      </c>
      <c r="K903" s="399" t="str">
        <f t="shared" si="14"/>
        <v/>
      </c>
      <c r="L903" s="399"/>
      <c r="M903" s="887" t="s">
        <v>284</v>
      </c>
      <c r="N903" t="s">
        <v>57</v>
      </c>
    </row>
    <row r="904" spans="1:14" customFormat="1" ht="24.95" customHeight="1">
      <c r="A904" s="893"/>
      <c r="B904" s="893"/>
      <c r="C904" s="932"/>
      <c r="D904" s="932"/>
      <c r="E904" s="932"/>
      <c r="F904" s="932"/>
      <c r="G904" s="933" t="s">
        <v>1089</v>
      </c>
      <c r="H904" s="893"/>
      <c r="I904" s="893"/>
      <c r="J904" t="s">
        <v>423</v>
      </c>
      <c r="K904" s="399" t="str">
        <f t="shared" si="14"/>
        <v/>
      </c>
      <c r="L904" s="399"/>
      <c r="M904" s="887" t="s">
        <v>284</v>
      </c>
      <c r="N904" t="s">
        <v>57</v>
      </c>
    </row>
    <row r="905" spans="1:14" customFormat="1" ht="15.75" customHeight="1" thickBot="1">
      <c r="A905" s="935"/>
      <c r="B905" s="935"/>
      <c r="C905" s="935"/>
      <c r="D905" s="935"/>
      <c r="E905" s="936" t="s">
        <v>1090</v>
      </c>
      <c r="F905" s="936"/>
      <c r="G905" s="936"/>
      <c r="H905" s="935"/>
      <c r="I905" s="937"/>
      <c r="J905" s="887" t="s">
        <v>423</v>
      </c>
      <c r="K905" s="399" t="str">
        <f t="shared" si="14"/>
        <v/>
      </c>
      <c r="L905" s="399"/>
      <c r="M905" s="887" t="s">
        <v>284</v>
      </c>
      <c r="N905" t="s">
        <v>57</v>
      </c>
    </row>
    <row r="906" spans="1:14" customFormat="1" ht="23.25" customHeight="1" thickTop="1" thickBot="1">
      <c r="A906" s="909" t="s">
        <v>307</v>
      </c>
      <c r="B906" s="910"/>
      <c r="C906" s="910"/>
      <c r="D906" s="910"/>
      <c r="E906" s="910"/>
      <c r="F906" s="910"/>
      <c r="G906" s="910"/>
      <c r="H906" s="910"/>
      <c r="I906" s="911" t="s">
        <v>308</v>
      </c>
      <c r="J906" t="s">
        <v>1108</v>
      </c>
      <c r="K906" s="399" t="str">
        <f t="shared" si="14"/>
        <v/>
      </c>
      <c r="L906" s="399"/>
      <c r="M906" s="887" t="s">
        <v>786</v>
      </c>
      <c r="N906" t="s">
        <v>314</v>
      </c>
    </row>
    <row r="907" spans="1:14" customFormat="1" ht="18.75" customHeight="1" thickTop="1">
      <c r="A907" s="912" t="s">
        <v>48</v>
      </c>
      <c r="B907" s="913"/>
      <c r="C907" s="913"/>
      <c r="D907" s="912" t="s">
        <v>341</v>
      </c>
      <c r="E907" s="913"/>
      <c r="F907" s="913"/>
      <c r="G907" s="913"/>
      <c r="H907" s="913"/>
      <c r="I907" s="913"/>
      <c r="J907" t="s">
        <v>1108</v>
      </c>
      <c r="K907" s="399" t="str">
        <f t="shared" si="14"/>
        <v/>
      </c>
      <c r="L907" s="399"/>
      <c r="M907" s="887" t="s">
        <v>786</v>
      </c>
      <c r="N907" t="s">
        <v>314</v>
      </c>
    </row>
    <row r="908" spans="1:14" customFormat="1" ht="15.75" customHeight="1">
      <c r="A908" s="914" t="s">
        <v>49</v>
      </c>
      <c r="B908" s="913"/>
      <c r="C908" s="913"/>
      <c r="D908" s="914" t="s">
        <v>1066</v>
      </c>
      <c r="E908" s="913"/>
      <c r="F908" s="913"/>
      <c r="G908" s="915" t="s">
        <v>1067</v>
      </c>
      <c r="H908" s="916">
        <v>19.149999999999999</v>
      </c>
      <c r="I908" s="914" t="s">
        <v>6</v>
      </c>
      <c r="J908" t="s">
        <v>1108</v>
      </c>
      <c r="K908" s="399" t="str">
        <f t="shared" si="14"/>
        <v/>
      </c>
      <c r="L908" s="399"/>
      <c r="M908" s="887" t="s">
        <v>786</v>
      </c>
      <c r="N908" t="s">
        <v>314</v>
      </c>
    </row>
    <row r="909" spans="1:14" customFormat="1" ht="30" customHeight="1" thickBot="1">
      <c r="A909" s="917" t="s">
        <v>786</v>
      </c>
      <c r="B909" s="919" t="s">
        <v>314</v>
      </c>
      <c r="C909" s="919"/>
      <c r="D909" s="919"/>
      <c r="E909" s="919"/>
      <c r="F909" s="919"/>
      <c r="G909" s="919"/>
      <c r="H909" s="920" t="s">
        <v>1068</v>
      </c>
      <c r="I909" s="920"/>
      <c r="J909" t="s">
        <v>1108</v>
      </c>
      <c r="K909" s="399" t="str">
        <f t="shared" si="14"/>
        <v/>
      </c>
      <c r="L909" s="399"/>
      <c r="M909" s="887" t="s">
        <v>786</v>
      </c>
      <c r="N909" t="s">
        <v>314</v>
      </c>
    </row>
    <row r="910" spans="1:14" customFormat="1" ht="15.75" customHeight="1" thickBot="1">
      <c r="A910" s="921" t="s">
        <v>1069</v>
      </c>
      <c r="B910" s="921"/>
      <c r="C910" s="921" t="s">
        <v>51</v>
      </c>
      <c r="D910" s="921" t="s">
        <v>1070</v>
      </c>
      <c r="E910" s="921"/>
      <c r="F910" s="921" t="s">
        <v>1071</v>
      </c>
      <c r="G910" s="921"/>
      <c r="H910" s="913"/>
      <c r="I910" s="922" t="s">
        <v>52</v>
      </c>
      <c r="J910" t="s">
        <v>1108</v>
      </c>
      <c r="K910" s="399" t="str">
        <f t="shared" si="14"/>
        <v/>
      </c>
      <c r="L910" s="399"/>
      <c r="M910" s="887" t="s">
        <v>786</v>
      </c>
      <c r="N910" t="s">
        <v>314</v>
      </c>
    </row>
    <row r="911" spans="1:14" customFormat="1" ht="15.75" customHeight="1" thickBot="1">
      <c r="A911" s="921"/>
      <c r="B911" s="921"/>
      <c r="C911" s="921"/>
      <c r="D911" s="923" t="s">
        <v>1072</v>
      </c>
      <c r="E911" s="923" t="s">
        <v>1073</v>
      </c>
      <c r="F911" s="923" t="s">
        <v>695</v>
      </c>
      <c r="G911" s="923" t="s">
        <v>696</v>
      </c>
      <c r="H911" s="924"/>
      <c r="I911" s="923" t="s">
        <v>1074</v>
      </c>
      <c r="J911" t="s">
        <v>1108</v>
      </c>
      <c r="K911" s="399" t="str">
        <f t="shared" si="14"/>
        <v/>
      </c>
      <c r="L911" s="399"/>
      <c r="M911" s="887" t="s">
        <v>786</v>
      </c>
      <c r="N911" t="s">
        <v>314</v>
      </c>
    </row>
    <row r="912" spans="1:14" customFormat="1" ht="28.5">
      <c r="A912" s="925" t="s">
        <v>81</v>
      </c>
      <c r="B912" s="926" t="s">
        <v>571</v>
      </c>
      <c r="C912" s="927">
        <v>1</v>
      </c>
      <c r="D912" s="928">
        <v>1</v>
      </c>
      <c r="E912" s="928">
        <v>0</v>
      </c>
      <c r="F912" s="929"/>
      <c r="G912" s="929"/>
      <c r="H912" s="913"/>
      <c r="I912" s="929"/>
      <c r="J912" t="s">
        <v>1108</v>
      </c>
      <c r="K912" s="399" t="str">
        <f t="shared" si="14"/>
        <v>E9076</v>
      </c>
      <c r="L912" s="399">
        <v>1</v>
      </c>
      <c r="M912" s="887" t="s">
        <v>786</v>
      </c>
      <c r="N912" t="s">
        <v>314</v>
      </c>
    </row>
    <row r="913" spans="1:14" customFormat="1">
      <c r="A913" s="925" t="s">
        <v>603</v>
      </c>
      <c r="B913" s="926" t="s">
        <v>604</v>
      </c>
      <c r="C913" s="927">
        <v>1</v>
      </c>
      <c r="D913" s="928">
        <v>1</v>
      </c>
      <c r="E913" s="928">
        <v>0</v>
      </c>
      <c r="F913" s="929"/>
      <c r="G913" s="929"/>
      <c r="H913" s="913"/>
      <c r="I913" s="929"/>
      <c r="J913" t="s">
        <v>1108</v>
      </c>
      <c r="K913" s="399" t="str">
        <f t="shared" si="14"/>
        <v>E9753</v>
      </c>
      <c r="L913" s="399"/>
      <c r="M913" s="887" t="s">
        <v>786</v>
      </c>
      <c r="N913" t="s">
        <v>314</v>
      </c>
    </row>
    <row r="914" spans="1:14" customFormat="1" ht="15.75" customHeight="1" thickBot="1">
      <c r="A914" s="924"/>
      <c r="B914" s="924"/>
      <c r="C914" s="924"/>
      <c r="D914" s="924"/>
      <c r="E914" s="924"/>
      <c r="F914" s="924"/>
      <c r="G914" s="930" t="s">
        <v>1075</v>
      </c>
      <c r="H914" s="924"/>
      <c r="I914" s="891"/>
      <c r="J914" t="s">
        <v>1108</v>
      </c>
      <c r="K914" s="399" t="str">
        <f t="shared" si="14"/>
        <v/>
      </c>
      <c r="L914" s="399"/>
      <c r="M914" s="887" t="s">
        <v>786</v>
      </c>
      <c r="N914" t="s">
        <v>314</v>
      </c>
    </row>
    <row r="915" spans="1:14" customFormat="1" ht="15.75" customHeight="1" thickBot="1">
      <c r="A915" s="931" t="s">
        <v>1076</v>
      </c>
      <c r="B915" s="924"/>
      <c r="C915" s="923" t="s">
        <v>51</v>
      </c>
      <c r="D915" s="923" t="s">
        <v>55</v>
      </c>
      <c r="E915" s="924"/>
      <c r="F915" s="923" t="s">
        <v>1071</v>
      </c>
      <c r="G915" s="921" t="s">
        <v>1077</v>
      </c>
      <c r="H915" s="921"/>
      <c r="I915" s="921"/>
      <c r="J915" t="s">
        <v>1108</v>
      </c>
      <c r="K915" s="399" t="str">
        <f t="shared" si="14"/>
        <v/>
      </c>
      <c r="L915" s="399"/>
      <c r="M915" s="887" t="s">
        <v>786</v>
      </c>
      <c r="N915" t="s">
        <v>314</v>
      </c>
    </row>
    <row r="916" spans="1:14" customFormat="1">
      <c r="A916" s="925" t="s">
        <v>536</v>
      </c>
      <c r="B916" s="926" t="s">
        <v>537</v>
      </c>
      <c r="C916" s="927">
        <v>1</v>
      </c>
      <c r="D916" s="925" t="s">
        <v>23</v>
      </c>
      <c r="E916" s="913"/>
      <c r="F916" s="929"/>
      <c r="G916" s="913"/>
      <c r="H916" s="913"/>
      <c r="I916" s="929"/>
      <c r="J916" t="s">
        <v>1108</v>
      </c>
      <c r="K916" s="399" t="str">
        <f t="shared" ref="K916:K936" si="15">IF(LEFT(A916,2)="E9",A916,"")</f>
        <v/>
      </c>
      <c r="L916" s="399"/>
      <c r="M916" s="887" t="s">
        <v>786</v>
      </c>
      <c r="N916" t="s">
        <v>314</v>
      </c>
    </row>
    <row r="917" spans="1:14" customFormat="1">
      <c r="A917" s="925" t="s">
        <v>543</v>
      </c>
      <c r="B917" s="926" t="s">
        <v>544</v>
      </c>
      <c r="C917" s="927">
        <v>2</v>
      </c>
      <c r="D917" s="925" t="s">
        <v>23</v>
      </c>
      <c r="E917" s="913"/>
      <c r="F917" s="929"/>
      <c r="G917" s="913"/>
      <c r="H917" s="913"/>
      <c r="I917" s="929"/>
      <c r="J917" t="s">
        <v>1108</v>
      </c>
      <c r="K917" s="399" t="str">
        <f t="shared" si="15"/>
        <v/>
      </c>
      <c r="L917" s="399"/>
      <c r="M917" s="887" t="s">
        <v>786</v>
      </c>
      <c r="N917" t="s">
        <v>314</v>
      </c>
    </row>
    <row r="918" spans="1:14" customFormat="1" ht="15.75" customHeight="1">
      <c r="A918" s="893"/>
      <c r="B918" s="893"/>
      <c r="C918" s="932"/>
      <c r="D918" s="932"/>
      <c r="E918" s="932"/>
      <c r="F918" s="932"/>
      <c r="G918" s="933" t="s">
        <v>1078</v>
      </c>
      <c r="H918" s="893"/>
      <c r="I918" s="888"/>
      <c r="J918" t="s">
        <v>1108</v>
      </c>
      <c r="K918" s="399" t="str">
        <f t="shared" si="15"/>
        <v/>
      </c>
      <c r="L918" s="399"/>
      <c r="M918" s="887" t="s">
        <v>786</v>
      </c>
      <c r="N918" t="s">
        <v>314</v>
      </c>
    </row>
    <row r="919" spans="1:14" customFormat="1" ht="15.75" customHeight="1" thickBot="1">
      <c r="A919" s="924"/>
      <c r="B919" s="924"/>
      <c r="C919" s="921"/>
      <c r="D919" s="921"/>
      <c r="E919" s="921"/>
      <c r="F919" s="921"/>
      <c r="G919" s="930" t="s">
        <v>1079</v>
      </c>
      <c r="H919" s="924"/>
      <c r="I919" s="889"/>
      <c r="J919" t="s">
        <v>1108</v>
      </c>
      <c r="K919" s="399" t="str">
        <f t="shared" si="15"/>
        <v/>
      </c>
      <c r="L919" s="399"/>
      <c r="M919" s="887" t="s">
        <v>786</v>
      </c>
      <c r="N919" t="s">
        <v>314</v>
      </c>
    </row>
    <row r="920" spans="1:14" customFormat="1" ht="15.75" customHeight="1">
      <c r="A920" s="893"/>
      <c r="B920" s="893"/>
      <c r="C920" s="932"/>
      <c r="D920" s="932"/>
      <c r="E920" s="932"/>
      <c r="F920" s="932"/>
      <c r="G920" s="933" t="s">
        <v>1080</v>
      </c>
      <c r="H920" s="893"/>
      <c r="I920" s="890"/>
      <c r="J920" t="s">
        <v>1108</v>
      </c>
      <c r="K920" s="399" t="str">
        <f t="shared" si="15"/>
        <v/>
      </c>
      <c r="L920" s="399"/>
      <c r="M920" s="887" t="s">
        <v>786</v>
      </c>
      <c r="N920" t="s">
        <v>314</v>
      </c>
    </row>
    <row r="921" spans="1:14" customFormat="1" ht="15.75" customHeight="1">
      <c r="A921" s="893"/>
      <c r="B921" s="893"/>
      <c r="C921" s="893"/>
      <c r="D921" s="893"/>
      <c r="E921" s="893"/>
      <c r="F921" s="893"/>
      <c r="G921" s="933" t="s">
        <v>1081</v>
      </c>
      <c r="H921" s="893"/>
      <c r="I921" s="934"/>
      <c r="J921" t="s">
        <v>1108</v>
      </c>
      <c r="K921" s="399" t="str">
        <f t="shared" si="15"/>
        <v/>
      </c>
      <c r="L921" s="399"/>
      <c r="M921" s="887" t="s">
        <v>786</v>
      </c>
      <c r="N921" t="s">
        <v>314</v>
      </c>
    </row>
    <row r="922" spans="1:14" customFormat="1" ht="15.75" customHeight="1" thickBot="1">
      <c r="A922" s="924"/>
      <c r="B922" s="924"/>
      <c r="C922" s="924"/>
      <c r="D922" s="924"/>
      <c r="E922" s="924"/>
      <c r="F922" s="924"/>
      <c r="G922" s="930" t="s">
        <v>1082</v>
      </c>
      <c r="H922" s="924"/>
      <c r="I922" s="889"/>
      <c r="J922" t="s">
        <v>1108</v>
      </c>
      <c r="K922" s="399" t="str">
        <f t="shared" si="15"/>
        <v/>
      </c>
      <c r="L922" s="399"/>
      <c r="M922" s="887" t="s">
        <v>786</v>
      </c>
      <c r="N922" t="s">
        <v>314</v>
      </c>
    </row>
    <row r="923" spans="1:14" customFormat="1" ht="15.75" customHeight="1" thickBot="1">
      <c r="A923" s="931" t="s">
        <v>813</v>
      </c>
      <c r="B923" s="924"/>
      <c r="C923" s="923" t="s">
        <v>51</v>
      </c>
      <c r="D923" s="923" t="s">
        <v>55</v>
      </c>
      <c r="E923" s="924"/>
      <c r="F923" s="923" t="s">
        <v>1083</v>
      </c>
      <c r="G923" s="921" t="s">
        <v>1084</v>
      </c>
      <c r="H923" s="921"/>
      <c r="I923" s="921"/>
      <c r="J923" t="s">
        <v>1108</v>
      </c>
      <c r="K923" s="399" t="str">
        <f t="shared" si="15"/>
        <v/>
      </c>
      <c r="L923" s="399"/>
      <c r="M923" s="887" t="s">
        <v>786</v>
      </c>
      <c r="N923" t="s">
        <v>314</v>
      </c>
    </row>
    <row r="924" spans="1:14" customFormat="1">
      <c r="A924" s="925" t="s">
        <v>677</v>
      </c>
      <c r="B924" s="926" t="s">
        <v>678</v>
      </c>
      <c r="C924" s="927">
        <v>0.112</v>
      </c>
      <c r="D924" s="925" t="s">
        <v>22</v>
      </c>
      <c r="E924" s="913"/>
      <c r="F924" s="929"/>
      <c r="G924" s="913"/>
      <c r="H924" s="913"/>
      <c r="I924" s="929"/>
      <c r="J924" t="s">
        <v>1108</v>
      </c>
      <c r="K924" s="399" t="str">
        <f t="shared" si="15"/>
        <v/>
      </c>
      <c r="L924" s="399"/>
      <c r="M924" s="887" t="s">
        <v>786</v>
      </c>
      <c r="N924" t="s">
        <v>314</v>
      </c>
    </row>
    <row r="925" spans="1:14" customFormat="1" ht="15.75" customHeight="1" thickBot="1">
      <c r="A925" s="924"/>
      <c r="B925" s="924"/>
      <c r="C925" s="921"/>
      <c r="D925" s="921"/>
      <c r="E925" s="921"/>
      <c r="F925" s="921"/>
      <c r="G925" s="930" t="s">
        <v>1085</v>
      </c>
      <c r="H925" s="924"/>
      <c r="I925" s="891"/>
      <c r="J925" t="s">
        <v>1108</v>
      </c>
      <c r="K925" s="399" t="str">
        <f t="shared" si="15"/>
        <v/>
      </c>
      <c r="L925" s="399"/>
      <c r="M925" s="887" t="s">
        <v>786</v>
      </c>
      <c r="N925" t="s">
        <v>314</v>
      </c>
    </row>
    <row r="926" spans="1:14" customFormat="1" ht="15.75" customHeight="1" thickBot="1">
      <c r="A926" s="931" t="s">
        <v>56</v>
      </c>
      <c r="B926" s="924"/>
      <c r="C926" s="923" t="s">
        <v>51</v>
      </c>
      <c r="D926" s="923" t="s">
        <v>55</v>
      </c>
      <c r="E926" s="924"/>
      <c r="F926" s="923" t="s">
        <v>1084</v>
      </c>
      <c r="G926" s="921" t="s">
        <v>1084</v>
      </c>
      <c r="H926" s="921"/>
      <c r="I926" s="921"/>
      <c r="J926" t="s">
        <v>1108</v>
      </c>
      <c r="K926" s="399" t="str">
        <f t="shared" si="15"/>
        <v/>
      </c>
      <c r="L926" s="399"/>
      <c r="M926" s="887" t="s">
        <v>786</v>
      </c>
      <c r="N926" t="s">
        <v>314</v>
      </c>
    </row>
    <row r="927" spans="1:14" customFormat="1" ht="24.95" customHeight="1" thickBot="1">
      <c r="A927" s="924"/>
      <c r="B927" s="924"/>
      <c r="C927" s="921"/>
      <c r="D927" s="921"/>
      <c r="E927" s="921"/>
      <c r="F927" s="921"/>
      <c r="G927" s="930" t="s">
        <v>1086</v>
      </c>
      <c r="H927" s="924"/>
      <c r="I927" s="891"/>
      <c r="J927" t="s">
        <v>1108</v>
      </c>
      <c r="K927" s="399" t="str">
        <f t="shared" si="15"/>
        <v/>
      </c>
      <c r="L927" s="399"/>
      <c r="M927" s="887" t="s">
        <v>786</v>
      </c>
      <c r="N927" t="s">
        <v>314</v>
      </c>
    </row>
    <row r="928" spans="1:14" customFormat="1" ht="15.75" customHeight="1" thickBot="1">
      <c r="A928" s="924"/>
      <c r="B928" s="924"/>
      <c r="C928" s="924"/>
      <c r="D928" s="924"/>
      <c r="E928" s="924"/>
      <c r="F928" s="924"/>
      <c r="G928" s="930" t="s">
        <v>533</v>
      </c>
      <c r="H928" s="924"/>
      <c r="I928" s="889"/>
      <c r="J928" t="s">
        <v>1108</v>
      </c>
      <c r="K928" s="399" t="str">
        <f t="shared" si="15"/>
        <v/>
      </c>
      <c r="L928" s="399"/>
      <c r="M928" s="887" t="s">
        <v>786</v>
      </c>
      <c r="N928" t="s">
        <v>314</v>
      </c>
    </row>
    <row r="929" spans="1:14" customFormat="1" ht="15.75" customHeight="1" thickBot="1">
      <c r="A929" s="931" t="s">
        <v>1087</v>
      </c>
      <c r="B929" s="924"/>
      <c r="C929" s="923" t="s">
        <v>58</v>
      </c>
      <c r="D929" s="923" t="s">
        <v>51</v>
      </c>
      <c r="E929" s="923" t="s">
        <v>55</v>
      </c>
      <c r="F929" s="924"/>
      <c r="G929" s="923" t="s">
        <v>1084</v>
      </c>
      <c r="H929" s="921" t="s">
        <v>1084</v>
      </c>
      <c r="I929" s="921"/>
      <c r="J929" t="s">
        <v>1108</v>
      </c>
      <c r="K929" s="399" t="str">
        <f t="shared" si="15"/>
        <v/>
      </c>
      <c r="L929" s="399"/>
      <c r="M929" s="887" t="s">
        <v>786</v>
      </c>
      <c r="N929" t="s">
        <v>314</v>
      </c>
    </row>
    <row r="930" spans="1:14" customFormat="1" ht="28.5">
      <c r="A930" s="925" t="s">
        <v>677</v>
      </c>
      <c r="B930" s="926" t="s">
        <v>1107</v>
      </c>
      <c r="C930" s="925" t="s">
        <v>796</v>
      </c>
      <c r="D930" s="927">
        <v>1.1E-4</v>
      </c>
      <c r="E930" s="925" t="s">
        <v>9</v>
      </c>
      <c r="F930" s="913"/>
      <c r="G930" s="929"/>
      <c r="H930" s="913"/>
      <c r="I930" s="929"/>
      <c r="J930" t="s">
        <v>1108</v>
      </c>
      <c r="K930" s="399" t="str">
        <f t="shared" si="15"/>
        <v/>
      </c>
      <c r="L930" s="399"/>
      <c r="M930" s="887" t="s">
        <v>786</v>
      </c>
      <c r="N930" t="s">
        <v>314</v>
      </c>
    </row>
    <row r="931" spans="1:14" customFormat="1" ht="24.95" customHeight="1" thickBot="1">
      <c r="A931" s="924"/>
      <c r="B931" s="924"/>
      <c r="C931" s="921"/>
      <c r="D931" s="921"/>
      <c r="E931" s="921"/>
      <c r="F931" s="921"/>
      <c r="G931" s="930" t="s">
        <v>1088</v>
      </c>
      <c r="H931" s="924"/>
      <c r="I931" s="889"/>
      <c r="J931" t="s">
        <v>1108</v>
      </c>
      <c r="K931" s="399" t="str">
        <f t="shared" si="15"/>
        <v/>
      </c>
      <c r="L931" s="399"/>
      <c r="M931" s="887" t="s">
        <v>786</v>
      </c>
      <c r="N931" t="s">
        <v>314</v>
      </c>
    </row>
    <row r="932" spans="1:14" customFormat="1" ht="15.75" customHeight="1" thickBot="1">
      <c r="A932" s="921" t="s">
        <v>60</v>
      </c>
      <c r="B932" s="921"/>
      <c r="C932" s="921" t="s">
        <v>51</v>
      </c>
      <c r="D932" s="921" t="s">
        <v>55</v>
      </c>
      <c r="E932" s="921" t="s">
        <v>61</v>
      </c>
      <c r="F932" s="921"/>
      <c r="G932" s="921"/>
      <c r="H932" s="913"/>
      <c r="I932" s="921" t="s">
        <v>1084</v>
      </c>
      <c r="J932" t="s">
        <v>1108</v>
      </c>
      <c r="K932" s="399" t="str">
        <f t="shared" si="15"/>
        <v/>
      </c>
      <c r="L932" s="399"/>
      <c r="M932" s="887" t="s">
        <v>786</v>
      </c>
      <c r="N932" t="s">
        <v>314</v>
      </c>
    </row>
    <row r="933" spans="1:14" customFormat="1" ht="15.75" customHeight="1" thickBot="1">
      <c r="A933" s="921"/>
      <c r="B933" s="921"/>
      <c r="C933" s="921"/>
      <c r="D933" s="921"/>
      <c r="E933" s="923" t="s">
        <v>62</v>
      </c>
      <c r="F933" s="923" t="s">
        <v>63</v>
      </c>
      <c r="G933" s="923" t="s">
        <v>64</v>
      </c>
      <c r="H933" s="924"/>
      <c r="I933" s="921"/>
      <c r="J933" t="s">
        <v>1108</v>
      </c>
      <c r="K933" s="399" t="str">
        <f t="shared" si="15"/>
        <v/>
      </c>
      <c r="L933" s="399"/>
      <c r="M933" s="887" t="s">
        <v>786</v>
      </c>
      <c r="N933" t="s">
        <v>314</v>
      </c>
    </row>
    <row r="934" spans="1:14" customFormat="1" ht="28.5">
      <c r="A934" s="925" t="s">
        <v>677</v>
      </c>
      <c r="B934" s="926" t="s">
        <v>1107</v>
      </c>
      <c r="C934" s="927">
        <v>1.1E-4</v>
      </c>
      <c r="D934" s="925" t="s">
        <v>65</v>
      </c>
      <c r="E934" s="925" t="s">
        <v>801</v>
      </c>
      <c r="F934" s="925" t="s">
        <v>802</v>
      </c>
      <c r="G934" s="925" t="s">
        <v>803</v>
      </c>
      <c r="H934" s="913"/>
      <c r="I934" s="913"/>
      <c r="J934" t="s">
        <v>1108</v>
      </c>
      <c r="K934" s="399" t="str">
        <f t="shared" si="15"/>
        <v/>
      </c>
      <c r="L934" s="399"/>
      <c r="M934" s="887" t="s">
        <v>786</v>
      </c>
      <c r="N934" t="s">
        <v>314</v>
      </c>
    </row>
    <row r="935" spans="1:14" customFormat="1" ht="24.95" customHeight="1">
      <c r="A935" s="893"/>
      <c r="B935" s="893"/>
      <c r="C935" s="932"/>
      <c r="D935" s="932"/>
      <c r="E935" s="932"/>
      <c r="F935" s="932"/>
      <c r="G935" s="933" t="s">
        <v>1089</v>
      </c>
      <c r="H935" s="893"/>
      <c r="I935" s="893"/>
      <c r="J935" t="s">
        <v>1108</v>
      </c>
      <c r="K935" s="399" t="str">
        <f t="shared" si="15"/>
        <v/>
      </c>
      <c r="L935" s="399"/>
      <c r="M935" s="887" t="s">
        <v>786</v>
      </c>
      <c r="N935" t="s">
        <v>314</v>
      </c>
    </row>
    <row r="936" spans="1:14" customFormat="1" ht="15.75" customHeight="1" thickBot="1">
      <c r="A936" s="935"/>
      <c r="B936" s="935"/>
      <c r="C936" s="935"/>
      <c r="D936" s="935"/>
      <c r="E936" s="936" t="s">
        <v>1090</v>
      </c>
      <c r="F936" s="936"/>
      <c r="G936" s="936"/>
      <c r="H936" s="935"/>
      <c r="I936" s="937"/>
      <c r="J936" t="s">
        <v>1108</v>
      </c>
      <c r="K936" s="399" t="str">
        <f t="shared" si="15"/>
        <v/>
      </c>
      <c r="L936" s="399"/>
      <c r="M936" s="887" t="s">
        <v>786</v>
      </c>
      <c r="N936" t="s">
        <v>314</v>
      </c>
    </row>
    <row r="937" spans="1:14" ht="15.75" thickTop="1"/>
  </sheetData>
  <autoFilter ref="A1:M936" xr:uid="{8D791EBB-00D7-4F63-9698-095680B55092}"/>
  <sortState xmlns:xlrd2="http://schemas.microsoft.com/office/spreadsheetml/2017/richdata2" ref="C908:C926">
    <sortCondition ref="C908:C926"/>
  </sortState>
  <hyperlinks>
    <hyperlink ref="N1" r:id="rId1" xr:uid="{B8DA3132-F91B-4535-8AFE-24A995BAFDBE}"/>
  </hyperlinks>
  <pageMargins left="0.511811024" right="0.511811024" top="0.78740157499999996" bottom="0.78740157499999996" header="0.31496062000000002" footer="0.31496062000000002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6CC0-9F68-4428-BCAB-F2F3B02711B3}">
  <sheetPr codeName="Planilha5">
    <tabColor rgb="FF0070C0"/>
    <pageSetUpPr fitToPage="1"/>
  </sheetPr>
  <dimension ref="A3:N55"/>
  <sheetViews>
    <sheetView showGridLines="0" topLeftCell="C1" zoomScaleNormal="100" zoomScaleSheetLayoutView="90" workbookViewId="0">
      <pane ySplit="11" topLeftCell="A12" activePane="bottomLeft" state="frozen"/>
      <selection pane="bottomLeft" activeCell="H6" sqref="H6"/>
    </sheetView>
  </sheetViews>
  <sheetFormatPr defaultColWidth="9.140625" defaultRowHeight="15"/>
  <cols>
    <col min="1" max="1" width="25.5703125" style="275" bestFit="1" customWidth="1"/>
    <col min="2" max="2" width="66.7109375" style="275" bestFit="1" customWidth="1"/>
    <col min="3" max="3" width="21" style="184" customWidth="1"/>
    <col min="4" max="4" width="15.28515625" style="184" bestFit="1" customWidth="1"/>
    <col min="5" max="5" width="10.42578125" style="184" customWidth="1"/>
    <col min="6" max="6" width="10.42578125" style="184" bestFit="1" customWidth="1"/>
    <col min="7" max="7" width="19" style="184" customWidth="1"/>
    <col min="8" max="8" width="16" style="184" customWidth="1"/>
    <col min="9" max="9" width="14.140625" style="163" bestFit="1" customWidth="1"/>
    <col min="10" max="10" width="13.7109375" style="163" bestFit="1" customWidth="1"/>
    <col min="11" max="16384" width="9.140625" style="163"/>
  </cols>
  <sheetData>
    <row r="3" spans="1:14" ht="15.75" thickBot="1"/>
    <row r="4" spans="1:14" s="164" customFormat="1" ht="34.5" customHeight="1" thickTop="1" thickBot="1">
      <c r="A4" s="1165" t="str">
        <f>'RESUMO MODULO TOTAL'!$C$5</f>
        <v>Contratação de serviços de pavimentação asfáltica com concreto betuminoso usinado a quente (CBUQ) em vias urbanas e rurais inseridas na área de atuação da Codevasf, no estado de Goiás</v>
      </c>
      <c r="B4" s="1166"/>
      <c r="C4" s="1166"/>
      <c r="D4" s="1166"/>
      <c r="E4" s="1166"/>
      <c r="F4" s="1166"/>
      <c r="G4" s="1166"/>
      <c r="H4" s="1167"/>
    </row>
    <row r="5" spans="1:14" s="164" customFormat="1" ht="19.899999999999999" customHeight="1" thickTop="1">
      <c r="A5" s="1168" t="s">
        <v>614</v>
      </c>
      <c r="B5" s="1169"/>
      <c r="C5" s="1169"/>
      <c r="D5" s="1169"/>
      <c r="E5" s="1170"/>
      <c r="F5" s="607" t="s">
        <v>754</v>
      </c>
      <c r="G5" s="607"/>
      <c r="H5" s="608">
        <v>10</v>
      </c>
    </row>
    <row r="6" spans="1:14" s="164" customFormat="1" ht="19.899999999999999" customHeight="1">
      <c r="A6" s="1171"/>
      <c r="B6" s="1172"/>
      <c r="C6" s="1172"/>
      <c r="D6" s="1172"/>
      <c r="E6" s="1173"/>
      <c r="F6" s="606" t="s">
        <v>615</v>
      </c>
      <c r="G6" s="609"/>
      <c r="H6" s="1143"/>
      <c r="I6" t="s">
        <v>1126</v>
      </c>
      <c r="J6" s="165"/>
    </row>
    <row r="7" spans="1:14" s="164" customFormat="1" ht="19.899999999999999" customHeight="1">
      <c r="A7" s="1171"/>
      <c r="B7" s="1172"/>
      <c r="C7" s="1172"/>
      <c r="D7" s="1172"/>
      <c r="E7" s="1173"/>
      <c r="F7" s="610" t="s">
        <v>616</v>
      </c>
      <c r="G7" s="611"/>
      <c r="H7" s="612">
        <v>60</v>
      </c>
    </row>
    <row r="8" spans="1:14">
      <c r="A8" s="309" t="s">
        <v>617</v>
      </c>
      <c r="C8" s="310"/>
      <c r="D8" s="310"/>
      <c r="N8" s="166"/>
    </row>
    <row r="9" spans="1:14">
      <c r="A9" s="515" t="s">
        <v>618</v>
      </c>
      <c r="B9" s="1177" t="s">
        <v>619</v>
      </c>
      <c r="C9" s="1179" t="s">
        <v>707</v>
      </c>
      <c r="D9" s="1177" t="s">
        <v>620</v>
      </c>
      <c r="E9" s="1177" t="s">
        <v>621</v>
      </c>
      <c r="F9" s="1177" t="s">
        <v>622</v>
      </c>
      <c r="G9" s="1174" t="s">
        <v>623</v>
      </c>
      <c r="H9" s="1175"/>
    </row>
    <row r="10" spans="1:14" ht="22.5" customHeight="1">
      <c r="A10" s="879"/>
      <c r="B10" s="1178"/>
      <c r="C10" s="1180"/>
      <c r="D10" s="1178"/>
      <c r="E10" s="1178"/>
      <c r="F10" s="1178"/>
      <c r="G10" s="326" t="s">
        <v>624</v>
      </c>
      <c r="H10" s="311" t="s">
        <v>708</v>
      </c>
      <c r="J10" s="329"/>
    </row>
    <row r="11" spans="1:14" ht="13.9" customHeight="1">
      <c r="A11" s="606"/>
      <c r="B11" s="325"/>
      <c r="C11" s="880"/>
      <c r="D11" s="325"/>
      <c r="E11" s="325"/>
      <c r="F11" s="325"/>
      <c r="G11" s="325"/>
      <c r="H11" s="881"/>
      <c r="J11" s="329"/>
    </row>
    <row r="12" spans="1:14">
      <c r="A12" s="1135" t="s">
        <v>589</v>
      </c>
      <c r="B12" s="312" t="s">
        <v>590</v>
      </c>
      <c r="C12" s="313" t="s">
        <v>706</v>
      </c>
      <c r="D12" s="904">
        <v>1</v>
      </c>
      <c r="E12" s="408">
        <v>2</v>
      </c>
      <c r="F12" s="408">
        <v>0</v>
      </c>
      <c r="G12" s="1057">
        <v>0</v>
      </c>
      <c r="H12" s="314">
        <f t="shared" ref="H12:H45" si="0">((D12*E12*F12)/$H$7)*G12</f>
        <v>0</v>
      </c>
    </row>
    <row r="13" spans="1:14" ht="15" customHeight="1">
      <c r="A13" s="291" t="s">
        <v>84</v>
      </c>
      <c r="B13" s="330" t="s">
        <v>568</v>
      </c>
      <c r="C13" s="328" t="s">
        <v>706</v>
      </c>
      <c r="D13" s="905">
        <v>1</v>
      </c>
      <c r="E13" s="895">
        <v>2</v>
      </c>
      <c r="F13" s="895">
        <v>0</v>
      </c>
      <c r="G13" s="896">
        <v>0</v>
      </c>
      <c r="H13" s="314">
        <f t="shared" si="0"/>
        <v>0</v>
      </c>
    </row>
    <row r="14" spans="1:14">
      <c r="A14" s="291" t="s">
        <v>85</v>
      </c>
      <c r="B14" s="330" t="s">
        <v>86</v>
      </c>
      <c r="C14" s="328" t="s">
        <v>706</v>
      </c>
      <c r="D14" s="906">
        <v>1</v>
      </c>
      <c r="E14" s="409">
        <v>2</v>
      </c>
      <c r="F14" s="409">
        <v>0</v>
      </c>
      <c r="G14" s="896">
        <v>0</v>
      </c>
      <c r="H14" s="314">
        <f t="shared" si="0"/>
        <v>0</v>
      </c>
      <c r="J14" s="167"/>
      <c r="K14" s="168"/>
      <c r="M14" s="169"/>
    </row>
    <row r="15" spans="1:14">
      <c r="A15" s="291" t="s">
        <v>577</v>
      </c>
      <c r="B15" s="330" t="s">
        <v>578</v>
      </c>
      <c r="C15" s="328" t="s">
        <v>706</v>
      </c>
      <c r="D15" s="906">
        <v>1</v>
      </c>
      <c r="E15" s="409">
        <v>2</v>
      </c>
      <c r="F15" s="409">
        <v>0</v>
      </c>
      <c r="G15" s="896">
        <v>0</v>
      </c>
      <c r="H15" s="314">
        <f t="shared" si="0"/>
        <v>0</v>
      </c>
      <c r="J15" s="167"/>
      <c r="K15" s="168"/>
      <c r="M15" s="169"/>
    </row>
    <row r="16" spans="1:14">
      <c r="A16" s="291" t="s">
        <v>572</v>
      </c>
      <c r="B16" s="330" t="s">
        <v>573</v>
      </c>
      <c r="C16" s="328" t="s">
        <v>706</v>
      </c>
      <c r="D16" s="906">
        <v>1</v>
      </c>
      <c r="E16" s="409">
        <v>2</v>
      </c>
      <c r="F16" s="409">
        <v>0</v>
      </c>
      <c r="G16" s="896">
        <v>0</v>
      </c>
      <c r="H16" s="314">
        <f t="shared" si="0"/>
        <v>0</v>
      </c>
    </row>
    <row r="17" spans="1:10">
      <c r="A17" s="291" t="s">
        <v>78</v>
      </c>
      <c r="B17" s="330" t="s">
        <v>591</v>
      </c>
      <c r="C17" s="328" t="s">
        <v>706</v>
      </c>
      <c r="D17" s="906">
        <v>1</v>
      </c>
      <c r="E17" s="409">
        <v>2</v>
      </c>
      <c r="F17" s="409">
        <v>0</v>
      </c>
      <c r="G17" s="896">
        <v>0</v>
      </c>
      <c r="H17" s="314">
        <f t="shared" si="0"/>
        <v>0</v>
      </c>
    </row>
    <row r="18" spans="1:10">
      <c r="A18" s="291" t="s">
        <v>71</v>
      </c>
      <c r="B18" s="330" t="s">
        <v>581</v>
      </c>
      <c r="C18" s="328" t="s">
        <v>706</v>
      </c>
      <c r="D18" s="906">
        <v>1</v>
      </c>
      <c r="E18" s="409">
        <v>2</v>
      </c>
      <c r="F18" s="409">
        <v>0</v>
      </c>
      <c r="G18" s="896">
        <v>0</v>
      </c>
      <c r="H18" s="314">
        <f t="shared" si="0"/>
        <v>0</v>
      </c>
    </row>
    <row r="19" spans="1:10">
      <c r="A19" s="291" t="s">
        <v>603</v>
      </c>
      <c r="B19" s="330" t="s">
        <v>604</v>
      </c>
      <c r="C19" s="328" t="s">
        <v>706</v>
      </c>
      <c r="D19" s="906">
        <v>1</v>
      </c>
      <c r="E19" s="409">
        <v>2</v>
      </c>
      <c r="F19" s="409">
        <v>0</v>
      </c>
      <c r="G19" s="896">
        <v>0</v>
      </c>
      <c r="H19" s="314">
        <f t="shared" si="0"/>
        <v>0</v>
      </c>
    </row>
    <row r="20" spans="1:10">
      <c r="A20" s="291" t="s">
        <v>79</v>
      </c>
      <c r="B20" s="330" t="s">
        <v>596</v>
      </c>
      <c r="C20" s="328" t="s">
        <v>706</v>
      </c>
      <c r="D20" s="906">
        <v>1</v>
      </c>
      <c r="E20" s="409">
        <v>2</v>
      </c>
      <c r="F20" s="409">
        <v>0</v>
      </c>
      <c r="G20" s="896">
        <v>0</v>
      </c>
      <c r="H20" s="314">
        <f t="shared" si="0"/>
        <v>0</v>
      </c>
    </row>
    <row r="21" spans="1:10">
      <c r="A21" s="291" t="s">
        <v>80</v>
      </c>
      <c r="B21" s="330" t="s">
        <v>595</v>
      </c>
      <c r="C21" s="328" t="s">
        <v>706</v>
      </c>
      <c r="D21" s="906">
        <v>1</v>
      </c>
      <c r="E21" s="409">
        <v>2</v>
      </c>
      <c r="F21" s="409">
        <v>0</v>
      </c>
      <c r="G21" s="896">
        <v>0</v>
      </c>
      <c r="H21" s="314">
        <f t="shared" si="0"/>
        <v>0</v>
      </c>
    </row>
    <row r="22" spans="1:10" ht="15" customHeight="1">
      <c r="A22" s="291" t="s">
        <v>575</v>
      </c>
      <c r="B22" s="330" t="s">
        <v>576</v>
      </c>
      <c r="C22" s="328" t="s">
        <v>706</v>
      </c>
      <c r="D22" s="906">
        <v>1</v>
      </c>
      <c r="E22" s="409">
        <v>2</v>
      </c>
      <c r="F22" s="409">
        <v>0</v>
      </c>
      <c r="G22" s="896">
        <v>0</v>
      </c>
      <c r="H22" s="314">
        <f t="shared" si="0"/>
        <v>0</v>
      </c>
    </row>
    <row r="23" spans="1:10" ht="15" customHeight="1">
      <c r="A23" s="291" t="s">
        <v>87</v>
      </c>
      <c r="B23" s="330" t="s">
        <v>88</v>
      </c>
      <c r="C23" s="328" t="s">
        <v>706</v>
      </c>
      <c r="D23" s="906">
        <v>4</v>
      </c>
      <c r="E23" s="409">
        <v>2</v>
      </c>
      <c r="F23" s="409">
        <v>0</v>
      </c>
      <c r="G23" s="896">
        <v>0</v>
      </c>
      <c r="H23" s="314">
        <f t="shared" si="0"/>
        <v>0</v>
      </c>
    </row>
    <row r="24" spans="1:10">
      <c r="A24" s="291" t="s">
        <v>89</v>
      </c>
      <c r="B24" s="330" t="s">
        <v>90</v>
      </c>
      <c r="C24" s="328" t="s">
        <v>706</v>
      </c>
      <c r="D24" s="906">
        <v>3</v>
      </c>
      <c r="E24" s="409">
        <v>2</v>
      </c>
      <c r="F24" s="409">
        <v>0</v>
      </c>
      <c r="G24" s="896">
        <v>0</v>
      </c>
      <c r="H24" s="314">
        <f t="shared" si="0"/>
        <v>0</v>
      </c>
    </row>
    <row r="25" spans="1:10">
      <c r="A25" s="291" t="s">
        <v>45</v>
      </c>
      <c r="B25" s="330" t="s">
        <v>46</v>
      </c>
      <c r="C25" s="328" t="s">
        <v>45</v>
      </c>
      <c r="D25" s="906">
        <v>1</v>
      </c>
      <c r="E25" s="409">
        <v>1</v>
      </c>
      <c r="F25" s="409">
        <v>1</v>
      </c>
      <c r="G25" s="1134"/>
      <c r="H25" s="314">
        <f t="shared" si="0"/>
        <v>0</v>
      </c>
    </row>
    <row r="26" spans="1:10">
      <c r="A26" s="291" t="s">
        <v>613</v>
      </c>
      <c r="B26" s="330" t="s">
        <v>772</v>
      </c>
      <c r="C26" s="328" t="s">
        <v>613</v>
      </c>
      <c r="D26" s="906">
        <v>5</v>
      </c>
      <c r="E26" s="409">
        <v>1</v>
      </c>
      <c r="F26" s="409">
        <v>1</v>
      </c>
      <c r="G26" s="1134"/>
      <c r="H26" s="314">
        <f t="shared" si="0"/>
        <v>0</v>
      </c>
    </row>
    <row r="27" spans="1:10">
      <c r="A27" s="291" t="s">
        <v>579</v>
      </c>
      <c r="B27" s="330" t="s">
        <v>580</v>
      </c>
      <c r="C27" s="328" t="s">
        <v>612</v>
      </c>
      <c r="D27" s="906">
        <v>1</v>
      </c>
      <c r="E27" s="409">
        <v>2</v>
      </c>
      <c r="F27" s="409">
        <v>1</v>
      </c>
      <c r="G27" s="1134"/>
      <c r="H27" s="314">
        <f t="shared" si="0"/>
        <v>0</v>
      </c>
    </row>
    <row r="28" spans="1:10">
      <c r="A28" s="291" t="s">
        <v>53</v>
      </c>
      <c r="B28" s="330" t="s">
        <v>54</v>
      </c>
      <c r="C28" s="328" t="s">
        <v>612</v>
      </c>
      <c r="D28" s="906">
        <v>1</v>
      </c>
      <c r="E28" s="409">
        <v>2</v>
      </c>
      <c r="F28" s="409">
        <v>0.5</v>
      </c>
      <c r="G28" s="1134"/>
      <c r="H28" s="314">
        <f t="shared" si="0"/>
        <v>0</v>
      </c>
    </row>
    <row r="29" spans="1:10">
      <c r="A29" s="291" t="s">
        <v>597</v>
      </c>
      <c r="B29" s="330" t="s">
        <v>598</v>
      </c>
      <c r="C29" s="328" t="s">
        <v>612</v>
      </c>
      <c r="D29" s="906">
        <v>1</v>
      </c>
      <c r="E29" s="409">
        <v>2</v>
      </c>
      <c r="F29" s="409">
        <v>0.5</v>
      </c>
      <c r="G29" s="1134"/>
      <c r="H29" s="314">
        <f t="shared" si="0"/>
        <v>0</v>
      </c>
    </row>
    <row r="30" spans="1:10">
      <c r="A30" s="291" t="s">
        <v>74</v>
      </c>
      <c r="B30" s="330" t="s">
        <v>600</v>
      </c>
      <c r="C30" s="328" t="s">
        <v>612</v>
      </c>
      <c r="D30" s="906">
        <v>1</v>
      </c>
      <c r="E30" s="409">
        <v>2</v>
      </c>
      <c r="F30" s="409">
        <v>0.5</v>
      </c>
      <c r="G30" s="1134"/>
      <c r="H30" s="314">
        <f t="shared" si="0"/>
        <v>0</v>
      </c>
      <c r="J30" s="170"/>
    </row>
    <row r="31" spans="1:10">
      <c r="A31" s="291" t="s">
        <v>601</v>
      </c>
      <c r="B31" s="330" t="s">
        <v>602</v>
      </c>
      <c r="C31" s="328" t="s">
        <v>612</v>
      </c>
      <c r="D31" s="906">
        <v>1</v>
      </c>
      <c r="E31" s="409">
        <v>2</v>
      </c>
      <c r="F31" s="409">
        <v>3</v>
      </c>
      <c r="G31" s="1134"/>
      <c r="H31" s="314">
        <f t="shared" si="0"/>
        <v>0</v>
      </c>
      <c r="J31" s="170"/>
    </row>
    <row r="32" spans="1:10">
      <c r="A32" s="291" t="s">
        <v>593</v>
      </c>
      <c r="B32" s="330" t="s">
        <v>594</v>
      </c>
      <c r="C32" s="328" t="s">
        <v>611</v>
      </c>
      <c r="D32" s="906">
        <v>1</v>
      </c>
      <c r="E32" s="409">
        <v>2</v>
      </c>
      <c r="F32" s="409">
        <v>1</v>
      </c>
      <c r="G32" s="1134"/>
      <c r="H32" s="314">
        <f t="shared" si="0"/>
        <v>0</v>
      </c>
      <c r="J32" s="170"/>
    </row>
    <row r="33" spans="1:10">
      <c r="A33" s="291" t="s">
        <v>81</v>
      </c>
      <c r="B33" s="330" t="s">
        <v>571</v>
      </c>
      <c r="C33" s="328" t="s">
        <v>611</v>
      </c>
      <c r="D33" s="906">
        <v>1</v>
      </c>
      <c r="E33" s="409">
        <v>2</v>
      </c>
      <c r="F33" s="409">
        <v>1</v>
      </c>
      <c r="G33" s="1134"/>
      <c r="H33" s="314">
        <f t="shared" si="0"/>
        <v>0</v>
      </c>
    </row>
    <row r="34" spans="1:10">
      <c r="A34" s="291" t="s">
        <v>72</v>
      </c>
      <c r="B34" s="330" t="s">
        <v>73</v>
      </c>
      <c r="C34" s="328" t="s">
        <v>611</v>
      </c>
      <c r="D34" s="906">
        <v>1</v>
      </c>
      <c r="E34" s="409">
        <v>2</v>
      </c>
      <c r="F34" s="409">
        <v>1</v>
      </c>
      <c r="G34" s="1134"/>
      <c r="H34" s="314">
        <f t="shared" si="0"/>
        <v>0</v>
      </c>
      <c r="J34" s="170"/>
    </row>
    <row r="35" spans="1:10">
      <c r="A35" s="291" t="s">
        <v>587</v>
      </c>
      <c r="B35" s="330" t="s">
        <v>588</v>
      </c>
      <c r="C35" s="328" t="s">
        <v>611</v>
      </c>
      <c r="D35" s="906">
        <v>2</v>
      </c>
      <c r="E35" s="409">
        <v>2</v>
      </c>
      <c r="F35" s="409">
        <v>1</v>
      </c>
      <c r="G35" s="1134"/>
      <c r="H35" s="314">
        <f t="shared" si="0"/>
        <v>0</v>
      </c>
      <c r="J35" s="170"/>
    </row>
    <row r="36" spans="1:10">
      <c r="A36" s="291" t="s">
        <v>75</v>
      </c>
      <c r="B36" s="330" t="s">
        <v>592</v>
      </c>
      <c r="C36" s="328" t="s">
        <v>611</v>
      </c>
      <c r="D36" s="906">
        <v>1</v>
      </c>
      <c r="E36" s="409">
        <v>2</v>
      </c>
      <c r="F36" s="409">
        <v>0.5</v>
      </c>
      <c r="G36" s="1134"/>
      <c r="H36" s="314">
        <f t="shared" si="0"/>
        <v>0</v>
      </c>
      <c r="J36" s="170"/>
    </row>
    <row r="37" spans="1:10">
      <c r="A37" s="291" t="s">
        <v>76</v>
      </c>
      <c r="B37" s="330" t="s">
        <v>77</v>
      </c>
      <c r="C37" s="328" t="s">
        <v>76</v>
      </c>
      <c r="D37" s="906">
        <v>1</v>
      </c>
      <c r="E37" s="409">
        <v>1</v>
      </c>
      <c r="F37" s="409">
        <v>1</v>
      </c>
      <c r="G37" s="1134"/>
      <c r="H37" s="314">
        <f t="shared" si="0"/>
        <v>0</v>
      </c>
      <c r="J37" s="170"/>
    </row>
    <row r="38" spans="1:10">
      <c r="A38" s="291" t="s">
        <v>82</v>
      </c>
      <c r="B38" s="330" t="s">
        <v>83</v>
      </c>
      <c r="C38" s="328" t="s">
        <v>82</v>
      </c>
      <c r="D38" s="906">
        <v>1</v>
      </c>
      <c r="E38" s="409">
        <v>1</v>
      </c>
      <c r="F38" s="409">
        <v>1</v>
      </c>
      <c r="G38" s="1134"/>
      <c r="H38" s="314">
        <f t="shared" si="0"/>
        <v>0</v>
      </c>
      <c r="J38" s="170"/>
    </row>
    <row r="39" spans="1:10">
      <c r="A39" s="291" t="s">
        <v>66</v>
      </c>
      <c r="B39" s="330" t="s">
        <v>771</v>
      </c>
      <c r="C39" s="328" t="s">
        <v>66</v>
      </c>
      <c r="D39" s="906">
        <v>1</v>
      </c>
      <c r="E39" s="409">
        <v>1</v>
      </c>
      <c r="F39" s="409">
        <v>1</v>
      </c>
      <c r="G39" s="1134"/>
      <c r="H39" s="314">
        <f t="shared" si="0"/>
        <v>0</v>
      </c>
      <c r="J39" s="170"/>
    </row>
    <row r="40" spans="1:10">
      <c r="A40" s="291" t="s">
        <v>69</v>
      </c>
      <c r="B40" s="330" t="s">
        <v>70</v>
      </c>
      <c r="C40" s="328" t="s">
        <v>69</v>
      </c>
      <c r="D40" s="906">
        <v>2</v>
      </c>
      <c r="E40" s="409">
        <v>1</v>
      </c>
      <c r="F40" s="409">
        <v>1</v>
      </c>
      <c r="G40" s="1134"/>
      <c r="H40" s="314">
        <f t="shared" si="0"/>
        <v>0</v>
      </c>
      <c r="J40" s="170"/>
    </row>
    <row r="41" spans="1:10">
      <c r="A41" s="291" t="s">
        <v>609</v>
      </c>
      <c r="B41" s="330" t="s">
        <v>610</v>
      </c>
      <c r="C41" s="328" t="s">
        <v>609</v>
      </c>
      <c r="D41" s="906">
        <v>1</v>
      </c>
      <c r="E41" s="409">
        <v>1</v>
      </c>
      <c r="F41" s="409">
        <v>1</v>
      </c>
      <c r="G41" s="1134"/>
      <c r="H41" s="314">
        <f t="shared" si="0"/>
        <v>0</v>
      </c>
      <c r="J41" s="170"/>
    </row>
    <row r="42" spans="1:10">
      <c r="A42" s="291" t="s">
        <v>569</v>
      </c>
      <c r="B42" s="428" t="s">
        <v>570</v>
      </c>
      <c r="C42" s="328" t="s">
        <v>608</v>
      </c>
      <c r="D42" s="906">
        <v>1</v>
      </c>
      <c r="E42" s="409">
        <v>2</v>
      </c>
      <c r="F42" s="409">
        <v>1</v>
      </c>
      <c r="G42" s="1134"/>
      <c r="H42" s="314">
        <f t="shared" si="0"/>
        <v>0</v>
      </c>
      <c r="J42" s="170"/>
    </row>
    <row r="43" spans="1:10">
      <c r="A43" s="291" t="s">
        <v>606</v>
      </c>
      <c r="B43" s="330" t="s">
        <v>607</v>
      </c>
      <c r="C43" s="328" t="s">
        <v>606</v>
      </c>
      <c r="D43" s="906">
        <v>1</v>
      </c>
      <c r="E43" s="409">
        <v>1</v>
      </c>
      <c r="F43" s="409">
        <v>1</v>
      </c>
      <c r="G43" s="1134"/>
      <c r="H43" s="314">
        <f t="shared" si="0"/>
        <v>0</v>
      </c>
      <c r="J43" s="170"/>
    </row>
    <row r="44" spans="1:10">
      <c r="A44" s="291" t="s">
        <v>582</v>
      </c>
      <c r="B44" s="330" t="s">
        <v>583</v>
      </c>
      <c r="C44" s="328" t="s">
        <v>605</v>
      </c>
      <c r="D44" s="906">
        <v>1</v>
      </c>
      <c r="E44" s="409">
        <v>2</v>
      </c>
      <c r="F44" s="409">
        <v>0.5</v>
      </c>
      <c r="G44" s="1134"/>
      <c r="H44" s="314">
        <f t="shared" si="0"/>
        <v>0</v>
      </c>
      <c r="J44" s="170"/>
    </row>
    <row r="45" spans="1:10">
      <c r="A45" s="291" t="s">
        <v>584</v>
      </c>
      <c r="B45" s="330" t="s">
        <v>585</v>
      </c>
      <c r="C45" s="328" t="s">
        <v>605</v>
      </c>
      <c r="D45" s="906">
        <v>1</v>
      </c>
      <c r="E45" s="409">
        <v>2</v>
      </c>
      <c r="F45" s="409">
        <v>0.5</v>
      </c>
      <c r="G45" s="1134"/>
      <c r="H45" s="314">
        <f t="shared" si="0"/>
        <v>0</v>
      </c>
      <c r="J45" s="170"/>
    </row>
    <row r="46" spans="1:10">
      <c r="A46" s="884"/>
      <c r="B46" s="882" t="s">
        <v>5</v>
      </c>
      <c r="C46" s="882"/>
      <c r="D46" s="897">
        <f>SUM(D12:D45)</f>
        <v>45</v>
      </c>
      <c r="E46" s="882"/>
      <c r="F46" s="882"/>
      <c r="G46" s="882"/>
      <c r="H46" s="883">
        <f>SUM(H12:H45)</f>
        <v>0</v>
      </c>
      <c r="I46" s="183"/>
    </row>
    <row r="47" spans="1:10">
      <c r="A47" s="315"/>
      <c r="B47" s="273"/>
      <c r="C47" s="294"/>
      <c r="D47" s="294"/>
      <c r="E47" s="294"/>
      <c r="F47" s="294"/>
      <c r="G47" s="316"/>
      <c r="H47" s="317"/>
      <c r="I47" s="183"/>
    </row>
    <row r="49" spans="1:4">
      <c r="A49" s="1176" t="s">
        <v>709</v>
      </c>
      <c r="B49" s="1176"/>
      <c r="C49" s="309"/>
    </row>
    <row r="50" spans="1:4">
      <c r="A50" s="324" t="s">
        <v>625</v>
      </c>
      <c r="B50" s="318" t="s">
        <v>626</v>
      </c>
      <c r="D50" s="325"/>
    </row>
    <row r="51" spans="1:4">
      <c r="A51" s="319" t="s">
        <v>755</v>
      </c>
      <c r="B51" s="320">
        <f>H46</f>
        <v>0</v>
      </c>
      <c r="D51" s="275"/>
    </row>
    <row r="52" spans="1:4">
      <c r="A52" s="319" t="s">
        <v>710</v>
      </c>
      <c r="B52" s="321">
        <f>BDI!C17/100</f>
        <v>0</v>
      </c>
      <c r="D52" s="275"/>
    </row>
    <row r="53" spans="1:4">
      <c r="A53" s="319" t="s">
        <v>756</v>
      </c>
      <c r="B53" s="320">
        <f>B51+(B51*B52)</f>
        <v>0</v>
      </c>
      <c r="D53" s="275"/>
    </row>
    <row r="54" spans="1:4">
      <c r="A54" s="319" t="s">
        <v>757</v>
      </c>
      <c r="B54" s="331">
        <v>10</v>
      </c>
      <c r="D54" s="275"/>
    </row>
    <row r="55" spans="1:4">
      <c r="A55" s="319" t="s">
        <v>758</v>
      </c>
      <c r="B55" s="320">
        <f>B53*H6*B54</f>
        <v>0</v>
      </c>
      <c r="C55" s="427"/>
      <c r="D55" s="275"/>
    </row>
  </sheetData>
  <autoFilter ref="A11:H47" xr:uid="{A0D66CC0-9F68-4428-BCAB-F2F3B02711B3}">
    <sortState xmlns:xlrd2="http://schemas.microsoft.com/office/spreadsheetml/2017/richdata2" ref="A12:H47">
      <sortCondition descending="1" ref="C11:C47"/>
    </sortState>
  </autoFilter>
  <mergeCells count="9">
    <mergeCell ref="A4:H4"/>
    <mergeCell ref="A5:E7"/>
    <mergeCell ref="G9:H9"/>
    <mergeCell ref="A49:B49"/>
    <mergeCell ref="B9:B10"/>
    <mergeCell ref="C9:C10"/>
    <mergeCell ref="D9:D10"/>
    <mergeCell ref="E9:E10"/>
    <mergeCell ref="F9:F10"/>
  </mergeCells>
  <pageMargins left="0.78740157480314965" right="0.78740157480314965" top="1.1811023622047245" bottom="0.78740157480314965" header="0.31496062992125984" footer="0.31496062992125984"/>
  <pageSetup paperSize="9" scale="47" fitToHeight="0" orientation="portrait" r:id="rId1"/>
  <headerFooter>
    <oddHeader>&amp;R
&amp;G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082E-F1BB-44C2-995C-8671130F1CC6}">
  <sheetPr codeName="Planilha9">
    <tabColor rgb="FF0070C0"/>
    <pageSetUpPr fitToPage="1"/>
  </sheetPr>
  <dimension ref="A1:G359"/>
  <sheetViews>
    <sheetView showGridLines="0" zoomScaleNormal="100" zoomScaleSheetLayoutView="101" workbookViewId="0">
      <selection activeCell="A11" sqref="A11"/>
    </sheetView>
  </sheetViews>
  <sheetFormatPr defaultColWidth="9.140625" defaultRowHeight="15"/>
  <cols>
    <col min="1" max="1" width="60" style="185" customWidth="1"/>
    <col min="2" max="2" width="13.140625" style="185" bestFit="1" customWidth="1"/>
    <col min="3" max="3" width="15.7109375" style="185" customWidth="1"/>
    <col min="4" max="4" width="16.85546875" style="185" customWidth="1"/>
    <col min="5" max="5" width="15.5703125" style="185" customWidth="1"/>
    <col min="6" max="6" width="16.140625" style="185" customWidth="1"/>
    <col min="7" max="16384" width="9.140625" style="163"/>
  </cols>
  <sheetData>
    <row r="1" spans="1:7">
      <c r="A1" s="332"/>
      <c r="B1" s="333"/>
      <c r="C1" s="333"/>
      <c r="D1" s="333"/>
      <c r="E1" s="333"/>
      <c r="F1" s="334"/>
    </row>
    <row r="2" spans="1:7">
      <c r="A2" s="335"/>
      <c r="F2" s="336"/>
    </row>
    <row r="3" spans="1:7">
      <c r="A3" s="335"/>
      <c r="F3" s="336"/>
    </row>
    <row r="4" spans="1:7" ht="20.100000000000001" customHeight="1">
      <c r="A4" s="1181" t="s">
        <v>628</v>
      </c>
      <c r="B4" s="1181"/>
      <c r="C4" s="1181"/>
      <c r="D4" s="1181"/>
      <c r="E4" s="1181"/>
      <c r="F4" s="1181"/>
    </row>
    <row r="5" spans="1:7" ht="27.75" customHeight="1">
      <c r="A5" s="171" t="s">
        <v>629</v>
      </c>
      <c r="B5" s="171" t="s">
        <v>630</v>
      </c>
      <c r="C5" s="171" t="s">
        <v>55</v>
      </c>
      <c r="D5" s="171" t="s">
        <v>51</v>
      </c>
      <c r="E5" s="171" t="s">
        <v>631</v>
      </c>
      <c r="F5" s="171" t="s">
        <v>632</v>
      </c>
    </row>
    <row r="6" spans="1:7" ht="20.100000000000001" customHeight="1">
      <c r="A6" s="179" t="s">
        <v>759</v>
      </c>
      <c r="B6" s="172"/>
      <c r="C6" s="173"/>
      <c r="D6" s="174"/>
      <c r="E6" s="174"/>
      <c r="F6" s="175"/>
    </row>
    <row r="7" spans="1:7" ht="36">
      <c r="A7" s="176" t="s">
        <v>1129</v>
      </c>
      <c r="B7" s="177">
        <v>10776</v>
      </c>
      <c r="C7" s="177" t="s">
        <v>633</v>
      </c>
      <c r="D7" s="178">
        <v>1</v>
      </c>
      <c r="E7" s="1133"/>
      <c r="F7" s="178">
        <f>TRUNC(D7*E7,2)</f>
        <v>0</v>
      </c>
    </row>
    <row r="8" spans="1:7" ht="20.100000000000001" customHeight="1">
      <c r="A8" s="180" t="s">
        <v>760</v>
      </c>
      <c r="B8" s="181"/>
      <c r="C8" s="181"/>
      <c r="D8" s="182"/>
      <c r="E8" s="182"/>
      <c r="F8" s="175"/>
    </row>
    <row r="9" spans="1:7" ht="36">
      <c r="A9" s="176" t="s">
        <v>1130</v>
      </c>
      <c r="B9" s="177">
        <v>10777</v>
      </c>
      <c r="C9" s="177" t="s">
        <v>633</v>
      </c>
      <c r="D9" s="178">
        <v>1</v>
      </c>
      <c r="E9" s="1133"/>
      <c r="F9" s="178">
        <f>TRUNC(D9*E9,2)</f>
        <v>0</v>
      </c>
    </row>
    <row r="10" spans="1:7" ht="20.100000000000001" customHeight="1">
      <c r="A10" s="337"/>
      <c r="D10" s="1182" t="s">
        <v>634</v>
      </c>
      <c r="E10" s="1182"/>
      <c r="F10" s="186">
        <f>SUM(F7:F9)</f>
        <v>0</v>
      </c>
    </row>
    <row r="11" spans="1:7" ht="20.100000000000001" customHeight="1">
      <c r="A11" s="337"/>
      <c r="D11" s="338" t="s">
        <v>761</v>
      </c>
      <c r="E11" s="327">
        <v>12</v>
      </c>
      <c r="F11" s="186">
        <f>F10*E11</f>
        <v>0</v>
      </c>
    </row>
    <row r="12" spans="1:7" ht="20.100000000000001" customHeight="1">
      <c r="A12" s="337"/>
      <c r="D12" s="339" t="s">
        <v>32</v>
      </c>
      <c r="E12" s="340"/>
      <c r="F12" s="341">
        <f>BDI!C17/100</f>
        <v>0</v>
      </c>
    </row>
    <row r="13" spans="1:7" ht="20.100000000000001" customHeight="1">
      <c r="A13" s="342"/>
      <c r="B13" s="343"/>
      <c r="C13" s="344"/>
      <c r="D13" s="1183" t="s">
        <v>635</v>
      </c>
      <c r="E13" s="1184"/>
      <c r="F13" s="186">
        <f>F11+(F11*F12)</f>
        <v>0</v>
      </c>
    </row>
    <row r="14" spans="1:7" ht="20.100000000000001" customHeight="1">
      <c r="A14" s="163"/>
      <c r="B14" s="163"/>
      <c r="C14"/>
    </row>
    <row r="15" spans="1:7" ht="20.100000000000001" customHeight="1">
      <c r="A15" s="163"/>
      <c r="B15" s="163"/>
      <c r="C15"/>
      <c r="F15" s="345"/>
    </row>
    <row r="16" spans="1:7" ht="20.100000000000001" customHeight="1">
      <c r="A16" s="163"/>
      <c r="B16" s="163"/>
      <c r="C16"/>
      <c r="G16" s="187"/>
    </row>
    <row r="17" spans="1:6" ht="20.100000000000001" customHeight="1">
      <c r="A17" s="163"/>
      <c r="B17" s="163"/>
      <c r="C17"/>
      <c r="F17" s="346"/>
    </row>
    <row r="18" spans="1:6" ht="20.100000000000001" customHeight="1">
      <c r="A18" s="163"/>
      <c r="B18" s="163"/>
      <c r="C18"/>
    </row>
    <row r="19" spans="1:6" ht="20.100000000000001" customHeight="1">
      <c r="A19" s="163"/>
      <c r="B19" s="163"/>
      <c r="C19"/>
    </row>
    <row r="20" spans="1:6" ht="20.100000000000001" customHeight="1">
      <c r="A20" s="163"/>
      <c r="B20" s="163"/>
    </row>
    <row r="21" spans="1:6" ht="20.100000000000001" customHeight="1">
      <c r="A21" s="163"/>
      <c r="B21" s="163"/>
    </row>
    <row r="22" spans="1:6" ht="20.100000000000001" customHeight="1"/>
    <row r="23" spans="1:6" ht="20.100000000000001" customHeight="1"/>
    <row r="24" spans="1:6" ht="20.100000000000001" customHeight="1"/>
    <row r="25" spans="1:6" ht="20.100000000000001" customHeight="1"/>
    <row r="26" spans="1:6" ht="20.100000000000001" customHeight="1"/>
    <row r="27" spans="1:6" ht="20.100000000000001" customHeight="1"/>
    <row r="28" spans="1:6" ht="20.100000000000001" customHeight="1"/>
    <row r="29" spans="1:6" ht="20.100000000000001" customHeight="1"/>
    <row r="30" spans="1:6" ht="20.100000000000001" customHeight="1"/>
    <row r="31" spans="1:6" ht="20.100000000000001" customHeight="1"/>
    <row r="32" spans="1:6" ht="20.100000000000001" customHeight="1"/>
    <row r="33" spans="7:7" ht="20.100000000000001" customHeight="1"/>
    <row r="34" spans="7:7" ht="20.100000000000001" customHeight="1"/>
    <row r="35" spans="7:7" s="185" customFormat="1" ht="20.100000000000001" customHeight="1">
      <c r="G35" s="163"/>
    </row>
    <row r="36" spans="7:7" s="185" customFormat="1" ht="20.100000000000001" customHeight="1">
      <c r="G36" s="163"/>
    </row>
    <row r="37" spans="7:7" s="185" customFormat="1" ht="20.100000000000001" customHeight="1">
      <c r="G37" s="163"/>
    </row>
    <row r="38" spans="7:7" s="185" customFormat="1" ht="20.100000000000001" customHeight="1">
      <c r="G38" s="163"/>
    </row>
    <row r="39" spans="7:7" s="185" customFormat="1" ht="20.100000000000001" customHeight="1">
      <c r="G39" s="163"/>
    </row>
    <row r="40" spans="7:7" s="185" customFormat="1" ht="20.100000000000001" customHeight="1">
      <c r="G40" s="163"/>
    </row>
    <row r="41" spans="7:7" s="185" customFormat="1" ht="20.100000000000001" customHeight="1">
      <c r="G41" s="163"/>
    </row>
    <row r="42" spans="7:7" s="185" customFormat="1" ht="20.100000000000001" customHeight="1">
      <c r="G42" s="163"/>
    </row>
    <row r="43" spans="7:7" s="185" customFormat="1" ht="20.100000000000001" customHeight="1">
      <c r="G43" s="163"/>
    </row>
    <row r="44" spans="7:7" s="185" customFormat="1" ht="20.100000000000001" customHeight="1">
      <c r="G44" s="163"/>
    </row>
    <row r="45" spans="7:7" s="185" customFormat="1" ht="20.100000000000001" customHeight="1">
      <c r="G45" s="163"/>
    </row>
    <row r="46" spans="7:7" s="185" customFormat="1" ht="20.100000000000001" customHeight="1">
      <c r="G46" s="163"/>
    </row>
    <row r="47" spans="7:7" s="185" customFormat="1" ht="20.100000000000001" customHeight="1">
      <c r="G47" s="163"/>
    </row>
    <row r="48" spans="7:7" s="185" customFormat="1" ht="20.100000000000001" customHeight="1">
      <c r="G48" s="163"/>
    </row>
    <row r="49" spans="7:7" s="185" customFormat="1" ht="20.100000000000001" customHeight="1">
      <c r="G49" s="163"/>
    </row>
    <row r="50" spans="7:7" s="185" customFormat="1" ht="20.100000000000001" customHeight="1">
      <c r="G50" s="163"/>
    </row>
    <row r="51" spans="7:7" s="185" customFormat="1" ht="20.100000000000001" customHeight="1">
      <c r="G51" s="163"/>
    </row>
    <row r="52" spans="7:7" s="185" customFormat="1" ht="20.100000000000001" customHeight="1">
      <c r="G52" s="163"/>
    </row>
    <row r="53" spans="7:7" s="185" customFormat="1" ht="20.100000000000001" customHeight="1">
      <c r="G53" s="163"/>
    </row>
    <row r="54" spans="7:7" s="185" customFormat="1" ht="20.100000000000001" customHeight="1">
      <c r="G54" s="163"/>
    </row>
    <row r="55" spans="7:7" s="185" customFormat="1" ht="20.100000000000001" customHeight="1">
      <c r="G55" s="163"/>
    </row>
    <row r="56" spans="7:7" s="185" customFormat="1" ht="20.100000000000001" customHeight="1">
      <c r="G56" s="163"/>
    </row>
    <row r="57" spans="7:7" s="185" customFormat="1" ht="20.100000000000001" customHeight="1">
      <c r="G57" s="163"/>
    </row>
    <row r="58" spans="7:7" s="185" customFormat="1" ht="20.100000000000001" customHeight="1">
      <c r="G58" s="163"/>
    </row>
    <row r="59" spans="7:7" s="185" customFormat="1" ht="20.100000000000001" customHeight="1">
      <c r="G59" s="163"/>
    </row>
    <row r="60" spans="7:7" s="185" customFormat="1" ht="20.100000000000001" customHeight="1">
      <c r="G60" s="163"/>
    </row>
    <row r="61" spans="7:7" s="185" customFormat="1" ht="20.100000000000001" customHeight="1">
      <c r="G61" s="163"/>
    </row>
    <row r="62" spans="7:7" s="185" customFormat="1" ht="20.100000000000001" customHeight="1">
      <c r="G62" s="163"/>
    </row>
    <row r="63" spans="7:7" s="185" customFormat="1" ht="20.100000000000001" customHeight="1">
      <c r="G63" s="163"/>
    </row>
    <row r="64" spans="7:7" s="185" customFormat="1" ht="20.100000000000001" customHeight="1">
      <c r="G64" s="163"/>
    </row>
    <row r="65" spans="7:7" s="185" customFormat="1" ht="20.100000000000001" customHeight="1">
      <c r="G65" s="163"/>
    </row>
    <row r="66" spans="7:7" s="185" customFormat="1" ht="20.100000000000001" customHeight="1">
      <c r="G66" s="163"/>
    </row>
    <row r="67" spans="7:7" s="185" customFormat="1" ht="20.100000000000001" customHeight="1">
      <c r="G67" s="163"/>
    </row>
    <row r="68" spans="7:7" s="185" customFormat="1" ht="20.100000000000001" customHeight="1">
      <c r="G68" s="163"/>
    </row>
    <row r="69" spans="7:7" s="185" customFormat="1" ht="20.100000000000001" customHeight="1">
      <c r="G69" s="163"/>
    </row>
    <row r="70" spans="7:7" s="185" customFormat="1" ht="20.100000000000001" customHeight="1">
      <c r="G70" s="163"/>
    </row>
    <row r="71" spans="7:7" s="185" customFormat="1" ht="20.100000000000001" customHeight="1">
      <c r="G71" s="163"/>
    </row>
    <row r="72" spans="7:7" s="185" customFormat="1" ht="20.100000000000001" customHeight="1">
      <c r="G72" s="163"/>
    </row>
    <row r="73" spans="7:7" s="185" customFormat="1" ht="20.100000000000001" customHeight="1">
      <c r="G73" s="163"/>
    </row>
    <row r="74" spans="7:7" s="185" customFormat="1" ht="20.100000000000001" customHeight="1">
      <c r="G74" s="163"/>
    </row>
    <row r="75" spans="7:7" s="185" customFormat="1" ht="20.100000000000001" customHeight="1">
      <c r="G75" s="163"/>
    </row>
    <row r="76" spans="7:7" s="185" customFormat="1" ht="20.100000000000001" customHeight="1">
      <c r="G76" s="163"/>
    </row>
    <row r="77" spans="7:7" s="185" customFormat="1" ht="20.100000000000001" customHeight="1">
      <c r="G77" s="163"/>
    </row>
    <row r="78" spans="7:7" s="185" customFormat="1" ht="20.100000000000001" customHeight="1">
      <c r="G78" s="163"/>
    </row>
    <row r="79" spans="7:7" s="185" customFormat="1" ht="20.100000000000001" customHeight="1">
      <c r="G79" s="163"/>
    </row>
    <row r="80" spans="7:7" s="185" customFormat="1" ht="20.100000000000001" customHeight="1">
      <c r="G80" s="163"/>
    </row>
    <row r="81" spans="7:7" s="185" customFormat="1" ht="20.100000000000001" customHeight="1">
      <c r="G81" s="163"/>
    </row>
    <row r="82" spans="7:7" s="185" customFormat="1" ht="20.100000000000001" customHeight="1">
      <c r="G82" s="163"/>
    </row>
    <row r="83" spans="7:7" s="185" customFormat="1" ht="20.100000000000001" customHeight="1">
      <c r="G83" s="163"/>
    </row>
    <row r="84" spans="7:7" s="185" customFormat="1" ht="20.100000000000001" customHeight="1">
      <c r="G84" s="163"/>
    </row>
    <row r="85" spans="7:7" s="185" customFormat="1" ht="20.100000000000001" customHeight="1">
      <c r="G85" s="163"/>
    </row>
    <row r="86" spans="7:7" s="185" customFormat="1" ht="20.100000000000001" customHeight="1">
      <c r="G86" s="163"/>
    </row>
    <row r="87" spans="7:7" s="185" customFormat="1" ht="20.100000000000001" customHeight="1">
      <c r="G87" s="163"/>
    </row>
    <row r="88" spans="7:7" s="185" customFormat="1" ht="20.100000000000001" customHeight="1">
      <c r="G88" s="163"/>
    </row>
    <row r="89" spans="7:7" s="185" customFormat="1" ht="20.100000000000001" customHeight="1">
      <c r="G89" s="163"/>
    </row>
    <row r="90" spans="7:7" s="185" customFormat="1" ht="20.100000000000001" customHeight="1">
      <c r="G90" s="163"/>
    </row>
    <row r="91" spans="7:7" s="185" customFormat="1" ht="20.100000000000001" customHeight="1">
      <c r="G91" s="163"/>
    </row>
    <row r="92" spans="7:7" s="185" customFormat="1" ht="20.100000000000001" customHeight="1">
      <c r="G92" s="163"/>
    </row>
    <row r="93" spans="7:7" s="185" customFormat="1" ht="20.100000000000001" customHeight="1">
      <c r="G93" s="163"/>
    </row>
    <row r="94" spans="7:7" s="185" customFormat="1" ht="20.100000000000001" customHeight="1">
      <c r="G94" s="163"/>
    </row>
    <row r="95" spans="7:7" s="185" customFormat="1" ht="20.100000000000001" customHeight="1">
      <c r="G95" s="163"/>
    </row>
    <row r="96" spans="7:7" s="185" customFormat="1" ht="20.100000000000001" customHeight="1">
      <c r="G96" s="163"/>
    </row>
    <row r="97" spans="7:7" s="185" customFormat="1" ht="20.100000000000001" customHeight="1">
      <c r="G97" s="163"/>
    </row>
    <row r="98" spans="7:7" s="185" customFormat="1" ht="20.100000000000001" customHeight="1">
      <c r="G98" s="163"/>
    </row>
    <row r="99" spans="7:7" s="185" customFormat="1" ht="20.100000000000001" customHeight="1">
      <c r="G99" s="163"/>
    </row>
    <row r="100" spans="7:7" s="185" customFormat="1" ht="20.100000000000001" customHeight="1">
      <c r="G100" s="163"/>
    </row>
    <row r="101" spans="7:7" s="185" customFormat="1" ht="20.100000000000001" customHeight="1">
      <c r="G101" s="163"/>
    </row>
    <row r="102" spans="7:7" s="185" customFormat="1" ht="20.100000000000001" customHeight="1">
      <c r="G102" s="163"/>
    </row>
    <row r="103" spans="7:7" s="185" customFormat="1" ht="20.100000000000001" customHeight="1">
      <c r="G103" s="163"/>
    </row>
    <row r="104" spans="7:7" s="185" customFormat="1" ht="20.100000000000001" customHeight="1">
      <c r="G104" s="163"/>
    </row>
    <row r="105" spans="7:7" s="185" customFormat="1" ht="20.100000000000001" customHeight="1">
      <c r="G105" s="163"/>
    </row>
    <row r="106" spans="7:7" s="185" customFormat="1" ht="20.100000000000001" customHeight="1">
      <c r="G106" s="163"/>
    </row>
    <row r="107" spans="7:7" s="185" customFormat="1" ht="20.100000000000001" customHeight="1">
      <c r="G107" s="163"/>
    </row>
    <row r="108" spans="7:7" s="185" customFormat="1" ht="20.100000000000001" customHeight="1">
      <c r="G108" s="163"/>
    </row>
    <row r="109" spans="7:7" s="185" customFormat="1" ht="20.100000000000001" customHeight="1">
      <c r="G109" s="163"/>
    </row>
    <row r="110" spans="7:7" s="185" customFormat="1" ht="20.100000000000001" customHeight="1">
      <c r="G110" s="163"/>
    </row>
    <row r="111" spans="7:7" s="185" customFormat="1" ht="20.100000000000001" customHeight="1">
      <c r="G111" s="163"/>
    </row>
    <row r="112" spans="7:7" s="185" customFormat="1" ht="20.100000000000001" customHeight="1">
      <c r="G112" s="163"/>
    </row>
    <row r="113" spans="7:7" s="185" customFormat="1" ht="20.100000000000001" customHeight="1">
      <c r="G113" s="163"/>
    </row>
    <row r="114" spans="7:7" s="185" customFormat="1" ht="20.100000000000001" customHeight="1">
      <c r="G114" s="163"/>
    </row>
    <row r="115" spans="7:7" s="185" customFormat="1" ht="20.100000000000001" customHeight="1">
      <c r="G115" s="163"/>
    </row>
    <row r="116" spans="7:7" s="185" customFormat="1" ht="20.100000000000001" customHeight="1">
      <c r="G116" s="163"/>
    </row>
    <row r="117" spans="7:7" s="185" customFormat="1" ht="20.100000000000001" customHeight="1">
      <c r="G117" s="163"/>
    </row>
    <row r="118" spans="7:7" s="185" customFormat="1" ht="20.100000000000001" customHeight="1">
      <c r="G118" s="163"/>
    </row>
    <row r="119" spans="7:7" s="185" customFormat="1" ht="20.100000000000001" customHeight="1">
      <c r="G119" s="163"/>
    </row>
    <row r="120" spans="7:7" s="185" customFormat="1" ht="20.100000000000001" customHeight="1">
      <c r="G120" s="163"/>
    </row>
    <row r="121" spans="7:7" s="185" customFormat="1" ht="20.100000000000001" customHeight="1">
      <c r="G121" s="163"/>
    </row>
    <row r="122" spans="7:7" s="185" customFormat="1" ht="20.100000000000001" customHeight="1">
      <c r="G122" s="163"/>
    </row>
    <row r="123" spans="7:7" s="185" customFormat="1" ht="20.100000000000001" customHeight="1">
      <c r="G123" s="163"/>
    </row>
    <row r="124" spans="7:7" s="185" customFormat="1" ht="20.100000000000001" customHeight="1">
      <c r="G124" s="163"/>
    </row>
    <row r="125" spans="7:7" s="185" customFormat="1" ht="20.100000000000001" customHeight="1">
      <c r="G125" s="163"/>
    </row>
    <row r="126" spans="7:7" s="185" customFormat="1" ht="20.100000000000001" customHeight="1">
      <c r="G126" s="163"/>
    </row>
    <row r="127" spans="7:7" s="185" customFormat="1" ht="20.100000000000001" customHeight="1">
      <c r="G127" s="163"/>
    </row>
    <row r="128" spans="7:7" s="185" customFormat="1" ht="20.100000000000001" customHeight="1">
      <c r="G128" s="163"/>
    </row>
    <row r="129" spans="7:7" s="185" customFormat="1" ht="20.100000000000001" customHeight="1">
      <c r="G129" s="163"/>
    </row>
    <row r="130" spans="7:7" s="185" customFormat="1" ht="20.100000000000001" customHeight="1">
      <c r="G130" s="163"/>
    </row>
    <row r="131" spans="7:7" s="185" customFormat="1" ht="20.100000000000001" customHeight="1">
      <c r="G131" s="163"/>
    </row>
    <row r="132" spans="7:7" s="185" customFormat="1" ht="20.100000000000001" customHeight="1">
      <c r="G132" s="163"/>
    </row>
    <row r="133" spans="7:7" s="185" customFormat="1" ht="20.100000000000001" customHeight="1">
      <c r="G133" s="163"/>
    </row>
    <row r="134" spans="7:7" s="185" customFormat="1" ht="20.100000000000001" customHeight="1">
      <c r="G134" s="163"/>
    </row>
    <row r="135" spans="7:7" s="185" customFormat="1" ht="20.100000000000001" customHeight="1">
      <c r="G135" s="163"/>
    </row>
    <row r="136" spans="7:7" s="185" customFormat="1" ht="20.100000000000001" customHeight="1">
      <c r="G136" s="163"/>
    </row>
    <row r="137" spans="7:7" s="185" customFormat="1" ht="20.100000000000001" customHeight="1">
      <c r="G137" s="163"/>
    </row>
    <row r="138" spans="7:7" s="185" customFormat="1" ht="20.100000000000001" customHeight="1">
      <c r="G138" s="163"/>
    </row>
    <row r="139" spans="7:7" s="185" customFormat="1" ht="20.100000000000001" customHeight="1">
      <c r="G139" s="163"/>
    </row>
    <row r="140" spans="7:7" s="185" customFormat="1" ht="20.100000000000001" customHeight="1">
      <c r="G140" s="163"/>
    </row>
    <row r="141" spans="7:7" s="185" customFormat="1" ht="20.100000000000001" customHeight="1">
      <c r="G141" s="163"/>
    </row>
    <row r="142" spans="7:7" s="185" customFormat="1" ht="20.100000000000001" customHeight="1">
      <c r="G142" s="163"/>
    </row>
    <row r="143" spans="7:7" s="185" customFormat="1" ht="20.100000000000001" customHeight="1">
      <c r="G143" s="163"/>
    </row>
    <row r="144" spans="7:7" s="185" customFormat="1" ht="20.100000000000001" customHeight="1">
      <c r="G144" s="163"/>
    </row>
    <row r="145" spans="7:7" s="185" customFormat="1" ht="20.100000000000001" customHeight="1">
      <c r="G145" s="163"/>
    </row>
    <row r="146" spans="7:7" s="185" customFormat="1" ht="20.100000000000001" customHeight="1">
      <c r="G146" s="163"/>
    </row>
    <row r="147" spans="7:7" s="185" customFormat="1" ht="20.100000000000001" customHeight="1">
      <c r="G147" s="163"/>
    </row>
    <row r="148" spans="7:7" s="185" customFormat="1" ht="20.100000000000001" customHeight="1">
      <c r="G148" s="163"/>
    </row>
    <row r="149" spans="7:7" s="185" customFormat="1" ht="20.100000000000001" customHeight="1">
      <c r="G149" s="163"/>
    </row>
    <row r="150" spans="7:7" s="185" customFormat="1" ht="20.100000000000001" customHeight="1">
      <c r="G150" s="163"/>
    </row>
    <row r="151" spans="7:7" s="185" customFormat="1" ht="20.100000000000001" customHeight="1">
      <c r="G151" s="163"/>
    </row>
    <row r="152" spans="7:7" s="185" customFormat="1" ht="20.100000000000001" customHeight="1">
      <c r="G152" s="163"/>
    </row>
    <row r="153" spans="7:7" s="185" customFormat="1" ht="20.100000000000001" customHeight="1">
      <c r="G153" s="163"/>
    </row>
    <row r="154" spans="7:7" s="185" customFormat="1" ht="20.100000000000001" customHeight="1">
      <c r="G154" s="163"/>
    </row>
    <row r="155" spans="7:7" s="185" customFormat="1" ht="20.100000000000001" customHeight="1">
      <c r="G155" s="163"/>
    </row>
    <row r="156" spans="7:7" s="185" customFormat="1" ht="20.100000000000001" customHeight="1">
      <c r="G156" s="163"/>
    </row>
    <row r="157" spans="7:7" s="185" customFormat="1" ht="20.100000000000001" customHeight="1">
      <c r="G157" s="163"/>
    </row>
    <row r="158" spans="7:7" s="185" customFormat="1" ht="20.100000000000001" customHeight="1">
      <c r="G158" s="163"/>
    </row>
    <row r="159" spans="7:7" s="185" customFormat="1" ht="20.100000000000001" customHeight="1">
      <c r="G159" s="163"/>
    </row>
    <row r="160" spans="7:7" s="185" customFormat="1" ht="20.100000000000001" customHeight="1">
      <c r="G160" s="163"/>
    </row>
    <row r="161" spans="7:7" s="185" customFormat="1" ht="20.100000000000001" customHeight="1">
      <c r="G161" s="163"/>
    </row>
    <row r="162" spans="7:7" s="185" customFormat="1" ht="20.100000000000001" customHeight="1">
      <c r="G162" s="163"/>
    </row>
    <row r="163" spans="7:7" s="185" customFormat="1" ht="20.100000000000001" customHeight="1">
      <c r="G163" s="163"/>
    </row>
    <row r="164" spans="7:7" s="185" customFormat="1" ht="20.100000000000001" customHeight="1">
      <c r="G164" s="163"/>
    </row>
    <row r="165" spans="7:7" s="185" customFormat="1" ht="20.100000000000001" customHeight="1">
      <c r="G165" s="163"/>
    </row>
    <row r="166" spans="7:7" s="185" customFormat="1" ht="20.100000000000001" customHeight="1">
      <c r="G166" s="163"/>
    </row>
    <row r="167" spans="7:7" s="185" customFormat="1" ht="20.100000000000001" customHeight="1">
      <c r="G167" s="163"/>
    </row>
    <row r="168" spans="7:7" s="185" customFormat="1" ht="20.100000000000001" customHeight="1">
      <c r="G168" s="163"/>
    </row>
    <row r="169" spans="7:7" s="185" customFormat="1" ht="20.100000000000001" customHeight="1">
      <c r="G169" s="163"/>
    </row>
    <row r="170" spans="7:7" s="185" customFormat="1" ht="20.100000000000001" customHeight="1">
      <c r="G170" s="163"/>
    </row>
    <row r="171" spans="7:7" s="185" customFormat="1" ht="20.100000000000001" customHeight="1">
      <c r="G171" s="163"/>
    </row>
    <row r="172" spans="7:7" s="185" customFormat="1" ht="20.100000000000001" customHeight="1">
      <c r="G172" s="163"/>
    </row>
    <row r="173" spans="7:7" s="185" customFormat="1" ht="20.100000000000001" customHeight="1">
      <c r="G173" s="163"/>
    </row>
    <row r="174" spans="7:7" s="185" customFormat="1" ht="20.100000000000001" customHeight="1">
      <c r="G174" s="163"/>
    </row>
    <row r="175" spans="7:7" s="185" customFormat="1" ht="20.100000000000001" customHeight="1">
      <c r="G175" s="163"/>
    </row>
    <row r="176" spans="7:7" s="185" customFormat="1" ht="20.100000000000001" customHeight="1">
      <c r="G176" s="163"/>
    </row>
    <row r="177" spans="7:7" s="185" customFormat="1" ht="20.100000000000001" customHeight="1">
      <c r="G177" s="163"/>
    </row>
    <row r="178" spans="7:7" s="185" customFormat="1" ht="20.100000000000001" customHeight="1">
      <c r="G178" s="163"/>
    </row>
    <row r="179" spans="7:7" s="185" customFormat="1" ht="20.100000000000001" customHeight="1">
      <c r="G179" s="163"/>
    </row>
    <row r="180" spans="7:7" s="185" customFormat="1" ht="20.100000000000001" customHeight="1">
      <c r="G180" s="163"/>
    </row>
    <row r="181" spans="7:7" s="185" customFormat="1" ht="20.100000000000001" customHeight="1">
      <c r="G181" s="163"/>
    </row>
    <row r="182" spans="7:7" s="185" customFormat="1" ht="20.100000000000001" customHeight="1">
      <c r="G182" s="163"/>
    </row>
    <row r="183" spans="7:7" s="185" customFormat="1" ht="20.100000000000001" customHeight="1">
      <c r="G183" s="163"/>
    </row>
    <row r="184" spans="7:7" s="185" customFormat="1" ht="20.100000000000001" customHeight="1">
      <c r="G184" s="163"/>
    </row>
    <row r="185" spans="7:7" s="185" customFormat="1" ht="20.100000000000001" customHeight="1">
      <c r="G185" s="163"/>
    </row>
    <row r="186" spans="7:7" s="185" customFormat="1" ht="20.100000000000001" customHeight="1">
      <c r="G186" s="163"/>
    </row>
    <row r="187" spans="7:7" s="185" customFormat="1" ht="20.100000000000001" customHeight="1">
      <c r="G187" s="163"/>
    </row>
    <row r="188" spans="7:7" s="185" customFormat="1" ht="20.100000000000001" customHeight="1">
      <c r="G188" s="163"/>
    </row>
    <row r="189" spans="7:7" s="185" customFormat="1" ht="20.100000000000001" customHeight="1">
      <c r="G189" s="163"/>
    </row>
    <row r="190" spans="7:7" s="185" customFormat="1" ht="20.100000000000001" customHeight="1">
      <c r="G190" s="163"/>
    </row>
    <row r="191" spans="7:7" s="185" customFormat="1" ht="20.100000000000001" customHeight="1">
      <c r="G191" s="163"/>
    </row>
    <row r="192" spans="7:7" s="185" customFormat="1" ht="20.100000000000001" customHeight="1">
      <c r="G192" s="163"/>
    </row>
    <row r="193" spans="7:7" s="185" customFormat="1" ht="20.100000000000001" customHeight="1">
      <c r="G193" s="163"/>
    </row>
    <row r="194" spans="7:7" s="185" customFormat="1" ht="20.100000000000001" customHeight="1">
      <c r="G194" s="163"/>
    </row>
    <row r="195" spans="7:7" s="185" customFormat="1" ht="20.100000000000001" customHeight="1">
      <c r="G195" s="163"/>
    </row>
    <row r="196" spans="7:7" s="185" customFormat="1" ht="20.100000000000001" customHeight="1">
      <c r="G196" s="163"/>
    </row>
    <row r="197" spans="7:7" s="185" customFormat="1" ht="20.100000000000001" customHeight="1">
      <c r="G197" s="163"/>
    </row>
    <row r="198" spans="7:7" s="185" customFormat="1" ht="20.100000000000001" customHeight="1">
      <c r="G198" s="163"/>
    </row>
    <row r="199" spans="7:7" s="185" customFormat="1" ht="20.100000000000001" customHeight="1">
      <c r="G199" s="163"/>
    </row>
    <row r="200" spans="7:7" s="185" customFormat="1" ht="20.100000000000001" customHeight="1">
      <c r="G200" s="163"/>
    </row>
    <row r="201" spans="7:7" s="185" customFormat="1" ht="20.100000000000001" customHeight="1">
      <c r="G201" s="163"/>
    </row>
    <row r="202" spans="7:7" s="185" customFormat="1" ht="20.100000000000001" customHeight="1">
      <c r="G202" s="163"/>
    </row>
    <row r="203" spans="7:7" s="185" customFormat="1" ht="20.100000000000001" customHeight="1">
      <c r="G203" s="163"/>
    </row>
    <row r="204" spans="7:7" s="185" customFormat="1" ht="20.100000000000001" customHeight="1">
      <c r="G204" s="163"/>
    </row>
    <row r="205" spans="7:7" s="185" customFormat="1" ht="20.100000000000001" customHeight="1">
      <c r="G205" s="163"/>
    </row>
    <row r="206" spans="7:7" s="185" customFormat="1" ht="20.100000000000001" customHeight="1">
      <c r="G206" s="163"/>
    </row>
    <row r="207" spans="7:7" s="185" customFormat="1" ht="20.100000000000001" customHeight="1">
      <c r="G207" s="163"/>
    </row>
    <row r="208" spans="7:7" s="185" customFormat="1" ht="20.100000000000001" customHeight="1">
      <c r="G208" s="163"/>
    </row>
    <row r="209" spans="7:7" s="185" customFormat="1" ht="20.100000000000001" customHeight="1">
      <c r="G209" s="163"/>
    </row>
    <row r="210" spans="7:7" s="185" customFormat="1" ht="20.100000000000001" customHeight="1">
      <c r="G210" s="163"/>
    </row>
    <row r="211" spans="7:7" s="185" customFormat="1" ht="20.100000000000001" customHeight="1">
      <c r="G211" s="163"/>
    </row>
    <row r="212" spans="7:7" s="185" customFormat="1" ht="20.100000000000001" customHeight="1">
      <c r="G212" s="163"/>
    </row>
    <row r="213" spans="7:7" s="185" customFormat="1" ht="20.100000000000001" customHeight="1">
      <c r="G213" s="163"/>
    </row>
    <row r="214" spans="7:7" s="185" customFormat="1" ht="20.100000000000001" customHeight="1">
      <c r="G214" s="163"/>
    </row>
    <row r="215" spans="7:7" s="185" customFormat="1" ht="20.100000000000001" customHeight="1">
      <c r="G215" s="163"/>
    </row>
    <row r="216" spans="7:7" s="185" customFormat="1" ht="20.100000000000001" customHeight="1">
      <c r="G216" s="163"/>
    </row>
    <row r="217" spans="7:7" s="185" customFormat="1" ht="20.100000000000001" customHeight="1">
      <c r="G217" s="163"/>
    </row>
    <row r="218" spans="7:7" s="185" customFormat="1" ht="20.100000000000001" customHeight="1">
      <c r="G218" s="163"/>
    </row>
    <row r="219" spans="7:7" s="185" customFormat="1" ht="20.100000000000001" customHeight="1">
      <c r="G219" s="163"/>
    </row>
    <row r="220" spans="7:7" s="185" customFormat="1" ht="20.100000000000001" customHeight="1">
      <c r="G220" s="163"/>
    </row>
    <row r="221" spans="7:7" s="185" customFormat="1" ht="20.100000000000001" customHeight="1">
      <c r="G221" s="163"/>
    </row>
    <row r="222" spans="7:7" s="185" customFormat="1" ht="20.100000000000001" customHeight="1">
      <c r="G222" s="163"/>
    </row>
    <row r="223" spans="7:7" s="185" customFormat="1" ht="20.100000000000001" customHeight="1">
      <c r="G223" s="163"/>
    </row>
    <row r="224" spans="7:7" s="185" customFormat="1" ht="20.100000000000001" customHeight="1">
      <c r="G224" s="163"/>
    </row>
    <row r="225" spans="7:7" s="185" customFormat="1" ht="20.100000000000001" customHeight="1">
      <c r="G225" s="163"/>
    </row>
    <row r="226" spans="7:7" s="185" customFormat="1" ht="20.100000000000001" customHeight="1">
      <c r="G226" s="163"/>
    </row>
    <row r="227" spans="7:7" s="185" customFormat="1" ht="20.100000000000001" customHeight="1">
      <c r="G227" s="163"/>
    </row>
    <row r="228" spans="7:7" s="185" customFormat="1" ht="20.100000000000001" customHeight="1">
      <c r="G228" s="163"/>
    </row>
    <row r="229" spans="7:7" s="185" customFormat="1" ht="20.100000000000001" customHeight="1">
      <c r="G229" s="163"/>
    </row>
    <row r="230" spans="7:7" s="185" customFormat="1" ht="20.100000000000001" customHeight="1">
      <c r="G230" s="163"/>
    </row>
    <row r="231" spans="7:7" s="185" customFormat="1" ht="20.100000000000001" customHeight="1">
      <c r="G231" s="163"/>
    </row>
    <row r="232" spans="7:7" s="185" customFormat="1" ht="20.100000000000001" customHeight="1">
      <c r="G232" s="163"/>
    </row>
    <row r="233" spans="7:7" s="185" customFormat="1" ht="20.100000000000001" customHeight="1">
      <c r="G233" s="163"/>
    </row>
    <row r="234" spans="7:7" s="185" customFormat="1" ht="20.100000000000001" customHeight="1">
      <c r="G234" s="163"/>
    </row>
    <row r="235" spans="7:7" s="185" customFormat="1" ht="20.100000000000001" customHeight="1">
      <c r="G235" s="163"/>
    </row>
    <row r="236" spans="7:7" s="185" customFormat="1" ht="20.100000000000001" customHeight="1">
      <c r="G236" s="163"/>
    </row>
    <row r="237" spans="7:7" s="185" customFormat="1" ht="20.100000000000001" customHeight="1">
      <c r="G237" s="163"/>
    </row>
    <row r="238" spans="7:7" s="185" customFormat="1" ht="20.100000000000001" customHeight="1">
      <c r="G238" s="163"/>
    </row>
    <row r="239" spans="7:7" s="185" customFormat="1" ht="20.100000000000001" customHeight="1">
      <c r="G239" s="163"/>
    </row>
    <row r="240" spans="7:7" s="185" customFormat="1" ht="20.100000000000001" customHeight="1">
      <c r="G240" s="163"/>
    </row>
    <row r="241" spans="7:7" s="185" customFormat="1" ht="20.100000000000001" customHeight="1">
      <c r="G241" s="163"/>
    </row>
    <row r="242" spans="7:7" s="185" customFormat="1" ht="20.100000000000001" customHeight="1">
      <c r="G242" s="163"/>
    </row>
    <row r="243" spans="7:7" s="185" customFormat="1" ht="20.100000000000001" customHeight="1">
      <c r="G243" s="163"/>
    </row>
    <row r="244" spans="7:7" s="185" customFormat="1" ht="20.100000000000001" customHeight="1">
      <c r="G244" s="163"/>
    </row>
    <row r="245" spans="7:7" s="185" customFormat="1" ht="20.100000000000001" customHeight="1">
      <c r="G245" s="163"/>
    </row>
    <row r="246" spans="7:7" s="185" customFormat="1" ht="20.100000000000001" customHeight="1">
      <c r="G246" s="163"/>
    </row>
    <row r="247" spans="7:7" s="185" customFormat="1" ht="20.100000000000001" customHeight="1">
      <c r="G247" s="163"/>
    </row>
    <row r="248" spans="7:7" s="185" customFormat="1" ht="20.100000000000001" customHeight="1">
      <c r="G248" s="163"/>
    </row>
    <row r="249" spans="7:7" s="185" customFormat="1" ht="20.100000000000001" customHeight="1">
      <c r="G249" s="163"/>
    </row>
    <row r="250" spans="7:7" s="185" customFormat="1" ht="20.100000000000001" customHeight="1">
      <c r="G250" s="163"/>
    </row>
    <row r="251" spans="7:7" s="185" customFormat="1" ht="20.100000000000001" customHeight="1">
      <c r="G251" s="163"/>
    </row>
    <row r="252" spans="7:7" s="185" customFormat="1" ht="20.100000000000001" customHeight="1">
      <c r="G252" s="163"/>
    </row>
    <row r="253" spans="7:7" s="185" customFormat="1" ht="20.100000000000001" customHeight="1">
      <c r="G253" s="163"/>
    </row>
    <row r="254" spans="7:7" s="185" customFormat="1" ht="20.100000000000001" customHeight="1">
      <c r="G254" s="163"/>
    </row>
    <row r="255" spans="7:7" s="185" customFormat="1" ht="20.100000000000001" customHeight="1">
      <c r="G255" s="163"/>
    </row>
    <row r="256" spans="7:7" s="185" customFormat="1" ht="20.100000000000001" customHeight="1">
      <c r="G256" s="163"/>
    </row>
    <row r="257" spans="7:7" s="185" customFormat="1" ht="20.100000000000001" customHeight="1">
      <c r="G257" s="163"/>
    </row>
    <row r="258" spans="7:7" s="185" customFormat="1" ht="20.100000000000001" customHeight="1">
      <c r="G258" s="163"/>
    </row>
    <row r="259" spans="7:7" s="185" customFormat="1" ht="20.100000000000001" customHeight="1">
      <c r="G259" s="163"/>
    </row>
    <row r="260" spans="7:7" s="185" customFormat="1" ht="20.100000000000001" customHeight="1">
      <c r="G260" s="163"/>
    </row>
    <row r="261" spans="7:7" s="185" customFormat="1" ht="20.100000000000001" customHeight="1">
      <c r="G261" s="163"/>
    </row>
    <row r="262" spans="7:7" s="185" customFormat="1" ht="20.100000000000001" customHeight="1">
      <c r="G262" s="163"/>
    </row>
    <row r="263" spans="7:7" s="185" customFormat="1" ht="20.100000000000001" customHeight="1">
      <c r="G263" s="163"/>
    </row>
    <row r="264" spans="7:7" s="185" customFormat="1" ht="20.100000000000001" customHeight="1">
      <c r="G264" s="163"/>
    </row>
    <row r="265" spans="7:7" s="185" customFormat="1" ht="20.100000000000001" customHeight="1">
      <c r="G265" s="163"/>
    </row>
    <row r="266" spans="7:7" s="185" customFormat="1" ht="20.100000000000001" customHeight="1">
      <c r="G266" s="163"/>
    </row>
    <row r="267" spans="7:7" s="185" customFormat="1" ht="20.100000000000001" customHeight="1">
      <c r="G267" s="163"/>
    </row>
    <row r="268" spans="7:7" s="185" customFormat="1" ht="20.100000000000001" customHeight="1">
      <c r="G268" s="163"/>
    </row>
    <row r="269" spans="7:7" s="185" customFormat="1" ht="20.100000000000001" customHeight="1">
      <c r="G269" s="163"/>
    </row>
    <row r="270" spans="7:7" s="185" customFormat="1" ht="20.100000000000001" customHeight="1">
      <c r="G270" s="163"/>
    </row>
    <row r="271" spans="7:7" s="185" customFormat="1" ht="20.100000000000001" customHeight="1">
      <c r="G271" s="163"/>
    </row>
    <row r="272" spans="7:7" s="185" customFormat="1" ht="20.100000000000001" customHeight="1">
      <c r="G272" s="163"/>
    </row>
    <row r="273" spans="7:7" s="185" customFormat="1" ht="20.100000000000001" customHeight="1">
      <c r="G273" s="163"/>
    </row>
    <row r="274" spans="7:7" s="185" customFormat="1" ht="20.100000000000001" customHeight="1">
      <c r="G274" s="163"/>
    </row>
    <row r="275" spans="7:7" s="185" customFormat="1" ht="20.100000000000001" customHeight="1">
      <c r="G275" s="163"/>
    </row>
    <row r="276" spans="7:7" s="185" customFormat="1" ht="20.100000000000001" customHeight="1">
      <c r="G276" s="163"/>
    </row>
    <row r="277" spans="7:7" s="185" customFormat="1" ht="20.100000000000001" customHeight="1">
      <c r="G277" s="163"/>
    </row>
    <row r="278" spans="7:7" s="185" customFormat="1" ht="20.100000000000001" customHeight="1">
      <c r="G278" s="163"/>
    </row>
    <row r="279" spans="7:7" s="185" customFormat="1" ht="20.100000000000001" customHeight="1">
      <c r="G279" s="163"/>
    </row>
    <row r="280" spans="7:7" s="185" customFormat="1" ht="20.100000000000001" customHeight="1">
      <c r="G280" s="163"/>
    </row>
    <row r="281" spans="7:7" s="185" customFormat="1" ht="20.100000000000001" customHeight="1">
      <c r="G281" s="163"/>
    </row>
    <row r="282" spans="7:7" s="185" customFormat="1" ht="20.100000000000001" customHeight="1">
      <c r="G282" s="163"/>
    </row>
    <row r="283" spans="7:7" s="185" customFormat="1" ht="20.100000000000001" customHeight="1">
      <c r="G283" s="163"/>
    </row>
    <row r="284" spans="7:7" s="185" customFormat="1" ht="20.100000000000001" customHeight="1">
      <c r="G284" s="163"/>
    </row>
    <row r="285" spans="7:7" s="185" customFormat="1" ht="20.100000000000001" customHeight="1">
      <c r="G285" s="163"/>
    </row>
    <row r="286" spans="7:7" s="185" customFormat="1" ht="20.100000000000001" customHeight="1">
      <c r="G286" s="163"/>
    </row>
    <row r="287" spans="7:7" s="185" customFormat="1" ht="20.100000000000001" customHeight="1">
      <c r="G287" s="163"/>
    </row>
    <row r="288" spans="7:7" s="185" customFormat="1" ht="20.100000000000001" customHeight="1">
      <c r="G288" s="163"/>
    </row>
    <row r="289" spans="7:7" s="185" customFormat="1" ht="20.100000000000001" customHeight="1">
      <c r="G289" s="163"/>
    </row>
    <row r="290" spans="7:7" s="185" customFormat="1" ht="20.100000000000001" customHeight="1">
      <c r="G290" s="163"/>
    </row>
    <row r="291" spans="7:7" s="185" customFormat="1" ht="20.100000000000001" customHeight="1">
      <c r="G291" s="163"/>
    </row>
    <row r="292" spans="7:7" s="185" customFormat="1" ht="20.100000000000001" customHeight="1">
      <c r="G292" s="163"/>
    </row>
    <row r="293" spans="7:7" s="185" customFormat="1" ht="20.100000000000001" customHeight="1">
      <c r="G293" s="163"/>
    </row>
    <row r="294" spans="7:7" s="185" customFormat="1" ht="20.100000000000001" customHeight="1">
      <c r="G294" s="163"/>
    </row>
    <row r="295" spans="7:7" s="185" customFormat="1" ht="20.100000000000001" customHeight="1">
      <c r="G295" s="163"/>
    </row>
    <row r="296" spans="7:7" s="185" customFormat="1" ht="20.100000000000001" customHeight="1">
      <c r="G296" s="163"/>
    </row>
    <row r="297" spans="7:7" s="185" customFormat="1" ht="20.100000000000001" customHeight="1">
      <c r="G297" s="163"/>
    </row>
    <row r="298" spans="7:7" s="185" customFormat="1" ht="20.100000000000001" customHeight="1">
      <c r="G298" s="163"/>
    </row>
    <row r="299" spans="7:7" s="185" customFormat="1" ht="20.100000000000001" customHeight="1">
      <c r="G299" s="163"/>
    </row>
    <row r="300" spans="7:7" s="185" customFormat="1" ht="20.100000000000001" customHeight="1">
      <c r="G300" s="163"/>
    </row>
    <row r="301" spans="7:7" s="185" customFormat="1" ht="20.100000000000001" customHeight="1">
      <c r="G301" s="163"/>
    </row>
    <row r="302" spans="7:7" s="185" customFormat="1" ht="20.100000000000001" customHeight="1">
      <c r="G302" s="163"/>
    </row>
    <row r="303" spans="7:7" s="185" customFormat="1" ht="20.100000000000001" customHeight="1">
      <c r="G303" s="163"/>
    </row>
    <row r="304" spans="7:7" s="185" customFormat="1" ht="20.100000000000001" customHeight="1">
      <c r="G304" s="163"/>
    </row>
    <row r="305" spans="7:7" s="185" customFormat="1" ht="20.100000000000001" customHeight="1">
      <c r="G305" s="163"/>
    </row>
    <row r="306" spans="7:7" s="185" customFormat="1" ht="20.100000000000001" customHeight="1">
      <c r="G306" s="163"/>
    </row>
    <row r="307" spans="7:7" s="185" customFormat="1" ht="20.100000000000001" customHeight="1">
      <c r="G307" s="163"/>
    </row>
    <row r="308" spans="7:7" s="185" customFormat="1" ht="20.100000000000001" customHeight="1">
      <c r="G308" s="163"/>
    </row>
    <row r="309" spans="7:7" s="185" customFormat="1" ht="20.100000000000001" customHeight="1">
      <c r="G309" s="163"/>
    </row>
    <row r="310" spans="7:7" s="185" customFormat="1" ht="20.100000000000001" customHeight="1">
      <c r="G310" s="163"/>
    </row>
    <row r="311" spans="7:7" s="185" customFormat="1" ht="20.100000000000001" customHeight="1">
      <c r="G311" s="163"/>
    </row>
    <row r="312" spans="7:7" s="185" customFormat="1" ht="20.100000000000001" customHeight="1">
      <c r="G312" s="163"/>
    </row>
    <row r="313" spans="7:7" s="185" customFormat="1" ht="20.100000000000001" customHeight="1">
      <c r="G313" s="163"/>
    </row>
    <row r="314" spans="7:7" s="185" customFormat="1" ht="20.100000000000001" customHeight="1">
      <c r="G314" s="163"/>
    </row>
    <row r="315" spans="7:7" s="185" customFormat="1" ht="20.100000000000001" customHeight="1">
      <c r="G315" s="163"/>
    </row>
    <row r="316" spans="7:7" s="185" customFormat="1" ht="20.100000000000001" customHeight="1">
      <c r="G316" s="163"/>
    </row>
    <row r="317" spans="7:7" s="185" customFormat="1" ht="20.100000000000001" customHeight="1">
      <c r="G317" s="163"/>
    </row>
    <row r="318" spans="7:7" s="185" customFormat="1" ht="20.100000000000001" customHeight="1">
      <c r="G318" s="163"/>
    </row>
    <row r="319" spans="7:7" s="185" customFormat="1" ht="20.100000000000001" customHeight="1">
      <c r="G319" s="163"/>
    </row>
    <row r="320" spans="7:7" s="185" customFormat="1" ht="20.100000000000001" customHeight="1">
      <c r="G320" s="163"/>
    </row>
    <row r="321" spans="7:7" s="185" customFormat="1" ht="20.100000000000001" customHeight="1">
      <c r="G321" s="163"/>
    </row>
    <row r="322" spans="7:7" s="185" customFormat="1" ht="20.100000000000001" customHeight="1">
      <c r="G322" s="163"/>
    </row>
    <row r="323" spans="7:7" s="185" customFormat="1" ht="20.100000000000001" customHeight="1">
      <c r="G323" s="163"/>
    </row>
    <row r="324" spans="7:7" s="185" customFormat="1" ht="20.100000000000001" customHeight="1">
      <c r="G324" s="163"/>
    </row>
    <row r="325" spans="7:7" s="185" customFormat="1" ht="20.100000000000001" customHeight="1">
      <c r="G325" s="163"/>
    </row>
    <row r="326" spans="7:7" s="185" customFormat="1" ht="20.100000000000001" customHeight="1">
      <c r="G326" s="163"/>
    </row>
    <row r="327" spans="7:7" s="185" customFormat="1" ht="20.100000000000001" customHeight="1">
      <c r="G327" s="163"/>
    </row>
    <row r="328" spans="7:7" s="185" customFormat="1" ht="20.100000000000001" customHeight="1">
      <c r="G328" s="163"/>
    </row>
    <row r="329" spans="7:7" s="185" customFormat="1" ht="20.100000000000001" customHeight="1">
      <c r="G329" s="163"/>
    </row>
    <row r="330" spans="7:7" s="185" customFormat="1" ht="20.100000000000001" customHeight="1">
      <c r="G330" s="163"/>
    </row>
    <row r="331" spans="7:7" s="185" customFormat="1" ht="20.100000000000001" customHeight="1">
      <c r="G331" s="163"/>
    </row>
    <row r="332" spans="7:7" s="185" customFormat="1" ht="20.100000000000001" customHeight="1">
      <c r="G332" s="163"/>
    </row>
    <row r="333" spans="7:7" s="185" customFormat="1" ht="20.100000000000001" customHeight="1">
      <c r="G333" s="163"/>
    </row>
    <row r="334" spans="7:7" s="185" customFormat="1" ht="20.100000000000001" customHeight="1">
      <c r="G334" s="163"/>
    </row>
    <row r="335" spans="7:7" s="185" customFormat="1" ht="20.100000000000001" customHeight="1">
      <c r="G335" s="163"/>
    </row>
    <row r="336" spans="7:7" s="185" customFormat="1" ht="20.100000000000001" customHeight="1">
      <c r="G336" s="163"/>
    </row>
    <row r="337" spans="7:7" s="185" customFormat="1" ht="20.100000000000001" customHeight="1">
      <c r="G337" s="163"/>
    </row>
    <row r="338" spans="7:7" s="185" customFormat="1" ht="20.100000000000001" customHeight="1">
      <c r="G338" s="163"/>
    </row>
    <row r="339" spans="7:7" s="185" customFormat="1" ht="20.100000000000001" customHeight="1">
      <c r="G339" s="163"/>
    </row>
    <row r="340" spans="7:7" s="185" customFormat="1" ht="20.100000000000001" customHeight="1">
      <c r="G340" s="163"/>
    </row>
    <row r="341" spans="7:7" s="185" customFormat="1" ht="20.100000000000001" customHeight="1">
      <c r="G341" s="163"/>
    </row>
    <row r="342" spans="7:7" s="185" customFormat="1" ht="20.100000000000001" customHeight="1">
      <c r="G342" s="163"/>
    </row>
    <row r="343" spans="7:7" s="185" customFormat="1" ht="20.100000000000001" customHeight="1">
      <c r="G343" s="163"/>
    </row>
    <row r="344" spans="7:7" s="185" customFormat="1" ht="20.100000000000001" customHeight="1">
      <c r="G344" s="163"/>
    </row>
    <row r="345" spans="7:7" s="185" customFormat="1" ht="20.100000000000001" customHeight="1">
      <c r="G345" s="163"/>
    </row>
    <row r="346" spans="7:7" s="185" customFormat="1" ht="20.100000000000001" customHeight="1">
      <c r="G346" s="163"/>
    </row>
    <row r="347" spans="7:7" s="185" customFormat="1" ht="20.100000000000001" customHeight="1">
      <c r="G347" s="163"/>
    </row>
    <row r="348" spans="7:7" s="185" customFormat="1" ht="20.100000000000001" customHeight="1">
      <c r="G348" s="163"/>
    </row>
    <row r="349" spans="7:7" s="185" customFormat="1" ht="20.100000000000001" customHeight="1">
      <c r="G349" s="163"/>
    </row>
    <row r="350" spans="7:7" s="185" customFormat="1" ht="20.100000000000001" customHeight="1">
      <c r="G350" s="163"/>
    </row>
    <row r="351" spans="7:7" s="185" customFormat="1" ht="20.100000000000001" customHeight="1">
      <c r="G351" s="163"/>
    </row>
    <row r="352" spans="7:7" s="185" customFormat="1" ht="20.100000000000001" customHeight="1">
      <c r="G352" s="163"/>
    </row>
    <row r="353" spans="7:7" s="185" customFormat="1" ht="20.100000000000001" customHeight="1">
      <c r="G353" s="163"/>
    </row>
    <row r="354" spans="7:7" s="185" customFormat="1" ht="20.100000000000001" customHeight="1">
      <c r="G354" s="163"/>
    </row>
    <row r="355" spans="7:7" s="185" customFormat="1" ht="20.100000000000001" customHeight="1">
      <c r="G355" s="163"/>
    </row>
    <row r="356" spans="7:7" s="185" customFormat="1" ht="20.100000000000001" customHeight="1">
      <c r="G356" s="163"/>
    </row>
    <row r="357" spans="7:7" s="185" customFormat="1" ht="20.100000000000001" customHeight="1">
      <c r="G357" s="163"/>
    </row>
    <row r="358" spans="7:7" s="185" customFormat="1" ht="20.100000000000001" customHeight="1">
      <c r="G358" s="163"/>
    </row>
    <row r="359" spans="7:7" s="185" customFormat="1" ht="20.100000000000001" customHeight="1">
      <c r="G359" s="163"/>
    </row>
  </sheetData>
  <mergeCells count="3">
    <mergeCell ref="A4:F4"/>
    <mergeCell ref="D10:E10"/>
    <mergeCell ref="D13:E13"/>
  </mergeCells>
  <pageMargins left="0.51181102362204722" right="0.51181102362204722" top="0.78740157480314965" bottom="0.78740157480314965" header="0.31496062992125984" footer="0.31496062992125984"/>
  <pageSetup paperSize="9" scale="67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tabColor rgb="FF0070C0"/>
    <pageSetUpPr fitToPage="1"/>
  </sheetPr>
  <dimension ref="A1:BI95"/>
  <sheetViews>
    <sheetView showGridLines="0" zoomScale="85" zoomScaleNormal="85" workbookViewId="0">
      <pane ySplit="8" topLeftCell="A79" activePane="bottomLeft" state="frozen"/>
      <selection pane="bottomLeft" activeCell="D81" sqref="D81"/>
    </sheetView>
  </sheetViews>
  <sheetFormatPr defaultColWidth="8.85546875" defaultRowHeight="12.75"/>
  <cols>
    <col min="1" max="3" width="15.7109375" style="1" customWidth="1"/>
    <col min="4" max="4" width="63.140625" style="1" customWidth="1"/>
    <col min="5" max="5" width="11.28515625" style="1" customWidth="1"/>
    <col min="6" max="6" width="15.7109375" style="1" customWidth="1"/>
    <col min="7" max="7" width="18.28515625" style="1" customWidth="1"/>
    <col min="8" max="8" width="15.7109375" style="1" customWidth="1"/>
    <col min="9" max="9" width="14.140625" style="419" bestFit="1" customWidth="1"/>
    <col min="10" max="10" width="21.85546875" style="1" customWidth="1"/>
    <col min="11" max="256" width="9.140625" style="1"/>
    <col min="257" max="257" width="12.7109375" style="1" customWidth="1"/>
    <col min="258" max="258" width="13.7109375" style="1" customWidth="1"/>
    <col min="259" max="259" width="9.140625" style="1"/>
    <col min="260" max="260" width="63.140625" style="1" customWidth="1"/>
    <col min="261" max="261" width="9.140625" style="1"/>
    <col min="262" max="262" width="12.42578125" style="1" customWidth="1"/>
    <col min="263" max="263" width="13.140625" style="1" customWidth="1"/>
    <col min="264" max="264" width="15.28515625" style="1" customWidth="1"/>
    <col min="265" max="265" width="57" style="1" customWidth="1"/>
    <col min="266" max="512" width="9.140625" style="1"/>
    <col min="513" max="513" width="12.7109375" style="1" customWidth="1"/>
    <col min="514" max="514" width="13.7109375" style="1" customWidth="1"/>
    <col min="515" max="515" width="9.140625" style="1"/>
    <col min="516" max="516" width="63.140625" style="1" customWidth="1"/>
    <col min="517" max="517" width="9.140625" style="1"/>
    <col min="518" max="518" width="12.42578125" style="1" customWidth="1"/>
    <col min="519" max="519" width="13.140625" style="1" customWidth="1"/>
    <col min="520" max="520" width="15.28515625" style="1" customWidth="1"/>
    <col min="521" max="521" width="57" style="1" customWidth="1"/>
    <col min="522" max="768" width="9.140625" style="1"/>
    <col min="769" max="769" width="12.7109375" style="1" customWidth="1"/>
    <col min="770" max="770" width="13.7109375" style="1" customWidth="1"/>
    <col min="771" max="771" width="9.140625" style="1"/>
    <col min="772" max="772" width="63.140625" style="1" customWidth="1"/>
    <col min="773" max="773" width="9.140625" style="1"/>
    <col min="774" max="774" width="12.42578125" style="1" customWidth="1"/>
    <col min="775" max="775" width="13.140625" style="1" customWidth="1"/>
    <col min="776" max="776" width="15.28515625" style="1" customWidth="1"/>
    <col min="777" max="777" width="57" style="1" customWidth="1"/>
    <col min="778" max="1024" width="9.140625" style="1"/>
    <col min="1025" max="1025" width="12.7109375" style="1" customWidth="1"/>
    <col min="1026" max="1026" width="13.7109375" style="1" customWidth="1"/>
    <col min="1027" max="1027" width="9.140625" style="1"/>
    <col min="1028" max="1028" width="63.140625" style="1" customWidth="1"/>
    <col min="1029" max="1029" width="9.140625" style="1"/>
    <col min="1030" max="1030" width="12.42578125" style="1" customWidth="1"/>
    <col min="1031" max="1031" width="13.140625" style="1" customWidth="1"/>
    <col min="1032" max="1032" width="15.28515625" style="1" customWidth="1"/>
    <col min="1033" max="1033" width="57" style="1" customWidth="1"/>
    <col min="1034" max="1280" width="9.140625" style="1"/>
    <col min="1281" max="1281" width="12.7109375" style="1" customWidth="1"/>
    <col min="1282" max="1282" width="13.7109375" style="1" customWidth="1"/>
    <col min="1283" max="1283" width="9.140625" style="1"/>
    <col min="1284" max="1284" width="63.140625" style="1" customWidth="1"/>
    <col min="1285" max="1285" width="9.140625" style="1"/>
    <col min="1286" max="1286" width="12.42578125" style="1" customWidth="1"/>
    <col min="1287" max="1287" width="13.140625" style="1" customWidth="1"/>
    <col min="1288" max="1288" width="15.28515625" style="1" customWidth="1"/>
    <col min="1289" max="1289" width="57" style="1" customWidth="1"/>
    <col min="1290" max="1536" width="9.140625" style="1"/>
    <col min="1537" max="1537" width="12.7109375" style="1" customWidth="1"/>
    <col min="1538" max="1538" width="13.7109375" style="1" customWidth="1"/>
    <col min="1539" max="1539" width="9.140625" style="1"/>
    <col min="1540" max="1540" width="63.140625" style="1" customWidth="1"/>
    <col min="1541" max="1541" width="9.140625" style="1"/>
    <col min="1542" max="1542" width="12.42578125" style="1" customWidth="1"/>
    <col min="1543" max="1543" width="13.140625" style="1" customWidth="1"/>
    <col min="1544" max="1544" width="15.28515625" style="1" customWidth="1"/>
    <col min="1545" max="1545" width="57" style="1" customWidth="1"/>
    <col min="1546" max="1792" width="9.140625" style="1"/>
    <col min="1793" max="1793" width="12.7109375" style="1" customWidth="1"/>
    <col min="1794" max="1794" width="13.7109375" style="1" customWidth="1"/>
    <col min="1795" max="1795" width="9.140625" style="1"/>
    <col min="1796" max="1796" width="63.140625" style="1" customWidth="1"/>
    <col min="1797" max="1797" width="9.140625" style="1"/>
    <col min="1798" max="1798" width="12.42578125" style="1" customWidth="1"/>
    <col min="1799" max="1799" width="13.140625" style="1" customWidth="1"/>
    <col min="1800" max="1800" width="15.28515625" style="1" customWidth="1"/>
    <col min="1801" max="1801" width="57" style="1" customWidth="1"/>
    <col min="1802" max="2048" width="9.140625" style="1"/>
    <col min="2049" max="2049" width="12.7109375" style="1" customWidth="1"/>
    <col min="2050" max="2050" width="13.7109375" style="1" customWidth="1"/>
    <col min="2051" max="2051" width="9.140625" style="1"/>
    <col min="2052" max="2052" width="63.140625" style="1" customWidth="1"/>
    <col min="2053" max="2053" width="9.140625" style="1"/>
    <col min="2054" max="2054" width="12.42578125" style="1" customWidth="1"/>
    <col min="2055" max="2055" width="13.140625" style="1" customWidth="1"/>
    <col min="2056" max="2056" width="15.28515625" style="1" customWidth="1"/>
    <col min="2057" max="2057" width="57" style="1" customWidth="1"/>
    <col min="2058" max="2304" width="9.140625" style="1"/>
    <col min="2305" max="2305" width="12.7109375" style="1" customWidth="1"/>
    <col min="2306" max="2306" width="13.7109375" style="1" customWidth="1"/>
    <col min="2307" max="2307" width="9.140625" style="1"/>
    <col min="2308" max="2308" width="63.140625" style="1" customWidth="1"/>
    <col min="2309" max="2309" width="9.140625" style="1"/>
    <col min="2310" max="2310" width="12.42578125" style="1" customWidth="1"/>
    <col min="2311" max="2311" width="13.140625" style="1" customWidth="1"/>
    <col min="2312" max="2312" width="15.28515625" style="1" customWidth="1"/>
    <col min="2313" max="2313" width="57" style="1" customWidth="1"/>
    <col min="2314" max="2560" width="9.140625" style="1"/>
    <col min="2561" max="2561" width="12.7109375" style="1" customWidth="1"/>
    <col min="2562" max="2562" width="13.7109375" style="1" customWidth="1"/>
    <col min="2563" max="2563" width="9.140625" style="1"/>
    <col min="2564" max="2564" width="63.140625" style="1" customWidth="1"/>
    <col min="2565" max="2565" width="9.140625" style="1"/>
    <col min="2566" max="2566" width="12.42578125" style="1" customWidth="1"/>
    <col min="2567" max="2567" width="13.140625" style="1" customWidth="1"/>
    <col min="2568" max="2568" width="15.28515625" style="1" customWidth="1"/>
    <col min="2569" max="2569" width="57" style="1" customWidth="1"/>
    <col min="2570" max="2816" width="9.140625" style="1"/>
    <col min="2817" max="2817" width="12.7109375" style="1" customWidth="1"/>
    <col min="2818" max="2818" width="13.7109375" style="1" customWidth="1"/>
    <col min="2819" max="2819" width="9.140625" style="1"/>
    <col min="2820" max="2820" width="63.140625" style="1" customWidth="1"/>
    <col min="2821" max="2821" width="9.140625" style="1"/>
    <col min="2822" max="2822" width="12.42578125" style="1" customWidth="1"/>
    <col min="2823" max="2823" width="13.140625" style="1" customWidth="1"/>
    <col min="2824" max="2824" width="15.28515625" style="1" customWidth="1"/>
    <col min="2825" max="2825" width="57" style="1" customWidth="1"/>
    <col min="2826" max="3072" width="9.140625" style="1"/>
    <col min="3073" max="3073" width="12.7109375" style="1" customWidth="1"/>
    <col min="3074" max="3074" width="13.7109375" style="1" customWidth="1"/>
    <col min="3075" max="3075" width="9.140625" style="1"/>
    <col min="3076" max="3076" width="63.140625" style="1" customWidth="1"/>
    <col min="3077" max="3077" width="9.140625" style="1"/>
    <col min="3078" max="3078" width="12.42578125" style="1" customWidth="1"/>
    <col min="3079" max="3079" width="13.140625" style="1" customWidth="1"/>
    <col min="3080" max="3080" width="15.28515625" style="1" customWidth="1"/>
    <col min="3081" max="3081" width="57" style="1" customWidth="1"/>
    <col min="3082" max="3328" width="9.140625" style="1"/>
    <col min="3329" max="3329" width="12.7109375" style="1" customWidth="1"/>
    <col min="3330" max="3330" width="13.7109375" style="1" customWidth="1"/>
    <col min="3331" max="3331" width="9.140625" style="1"/>
    <col min="3332" max="3332" width="63.140625" style="1" customWidth="1"/>
    <col min="3333" max="3333" width="9.140625" style="1"/>
    <col min="3334" max="3334" width="12.42578125" style="1" customWidth="1"/>
    <col min="3335" max="3335" width="13.140625" style="1" customWidth="1"/>
    <col min="3336" max="3336" width="15.28515625" style="1" customWidth="1"/>
    <col min="3337" max="3337" width="57" style="1" customWidth="1"/>
    <col min="3338" max="3584" width="9.140625" style="1"/>
    <col min="3585" max="3585" width="12.7109375" style="1" customWidth="1"/>
    <col min="3586" max="3586" width="13.7109375" style="1" customWidth="1"/>
    <col min="3587" max="3587" width="9.140625" style="1"/>
    <col min="3588" max="3588" width="63.140625" style="1" customWidth="1"/>
    <col min="3589" max="3589" width="9.140625" style="1"/>
    <col min="3590" max="3590" width="12.42578125" style="1" customWidth="1"/>
    <col min="3591" max="3591" width="13.140625" style="1" customWidth="1"/>
    <col min="3592" max="3592" width="15.28515625" style="1" customWidth="1"/>
    <col min="3593" max="3593" width="57" style="1" customWidth="1"/>
    <col min="3594" max="3840" width="9.140625" style="1"/>
    <col min="3841" max="3841" width="12.7109375" style="1" customWidth="1"/>
    <col min="3842" max="3842" width="13.7109375" style="1" customWidth="1"/>
    <col min="3843" max="3843" width="9.140625" style="1"/>
    <col min="3844" max="3844" width="63.140625" style="1" customWidth="1"/>
    <col min="3845" max="3845" width="9.140625" style="1"/>
    <col min="3846" max="3846" width="12.42578125" style="1" customWidth="1"/>
    <col min="3847" max="3847" width="13.140625" style="1" customWidth="1"/>
    <col min="3848" max="3848" width="15.28515625" style="1" customWidth="1"/>
    <col min="3849" max="3849" width="57" style="1" customWidth="1"/>
    <col min="3850" max="4096" width="9.140625" style="1"/>
    <col min="4097" max="4097" width="12.7109375" style="1" customWidth="1"/>
    <col min="4098" max="4098" width="13.7109375" style="1" customWidth="1"/>
    <col min="4099" max="4099" width="9.140625" style="1"/>
    <col min="4100" max="4100" width="63.140625" style="1" customWidth="1"/>
    <col min="4101" max="4101" width="9.140625" style="1"/>
    <col min="4102" max="4102" width="12.42578125" style="1" customWidth="1"/>
    <col min="4103" max="4103" width="13.140625" style="1" customWidth="1"/>
    <col min="4104" max="4104" width="15.28515625" style="1" customWidth="1"/>
    <col min="4105" max="4105" width="57" style="1" customWidth="1"/>
    <col min="4106" max="4352" width="9.140625" style="1"/>
    <col min="4353" max="4353" width="12.7109375" style="1" customWidth="1"/>
    <col min="4354" max="4354" width="13.7109375" style="1" customWidth="1"/>
    <col min="4355" max="4355" width="9.140625" style="1"/>
    <col min="4356" max="4356" width="63.140625" style="1" customWidth="1"/>
    <col min="4357" max="4357" width="9.140625" style="1"/>
    <col min="4358" max="4358" width="12.42578125" style="1" customWidth="1"/>
    <col min="4359" max="4359" width="13.140625" style="1" customWidth="1"/>
    <col min="4360" max="4360" width="15.28515625" style="1" customWidth="1"/>
    <col min="4361" max="4361" width="57" style="1" customWidth="1"/>
    <col min="4362" max="4608" width="9.140625" style="1"/>
    <col min="4609" max="4609" width="12.7109375" style="1" customWidth="1"/>
    <col min="4610" max="4610" width="13.7109375" style="1" customWidth="1"/>
    <col min="4611" max="4611" width="9.140625" style="1"/>
    <col min="4612" max="4612" width="63.140625" style="1" customWidth="1"/>
    <col min="4613" max="4613" width="9.140625" style="1"/>
    <col min="4614" max="4614" width="12.42578125" style="1" customWidth="1"/>
    <col min="4615" max="4615" width="13.140625" style="1" customWidth="1"/>
    <col min="4616" max="4616" width="15.28515625" style="1" customWidth="1"/>
    <col min="4617" max="4617" width="57" style="1" customWidth="1"/>
    <col min="4618" max="4864" width="9.140625" style="1"/>
    <col min="4865" max="4865" width="12.7109375" style="1" customWidth="1"/>
    <col min="4866" max="4866" width="13.7109375" style="1" customWidth="1"/>
    <col min="4867" max="4867" width="9.140625" style="1"/>
    <col min="4868" max="4868" width="63.140625" style="1" customWidth="1"/>
    <col min="4869" max="4869" width="9.140625" style="1"/>
    <col min="4870" max="4870" width="12.42578125" style="1" customWidth="1"/>
    <col min="4871" max="4871" width="13.140625" style="1" customWidth="1"/>
    <col min="4872" max="4872" width="15.28515625" style="1" customWidth="1"/>
    <col min="4873" max="4873" width="57" style="1" customWidth="1"/>
    <col min="4874" max="5120" width="9.140625" style="1"/>
    <col min="5121" max="5121" width="12.7109375" style="1" customWidth="1"/>
    <col min="5122" max="5122" width="13.7109375" style="1" customWidth="1"/>
    <col min="5123" max="5123" width="9.140625" style="1"/>
    <col min="5124" max="5124" width="63.140625" style="1" customWidth="1"/>
    <col min="5125" max="5125" width="9.140625" style="1"/>
    <col min="5126" max="5126" width="12.42578125" style="1" customWidth="1"/>
    <col min="5127" max="5127" width="13.140625" style="1" customWidth="1"/>
    <col min="5128" max="5128" width="15.28515625" style="1" customWidth="1"/>
    <col min="5129" max="5129" width="57" style="1" customWidth="1"/>
    <col min="5130" max="5376" width="9.140625" style="1"/>
    <col min="5377" max="5377" width="12.7109375" style="1" customWidth="1"/>
    <col min="5378" max="5378" width="13.7109375" style="1" customWidth="1"/>
    <col min="5379" max="5379" width="9.140625" style="1"/>
    <col min="5380" max="5380" width="63.140625" style="1" customWidth="1"/>
    <col min="5381" max="5381" width="9.140625" style="1"/>
    <col min="5382" max="5382" width="12.42578125" style="1" customWidth="1"/>
    <col min="5383" max="5383" width="13.140625" style="1" customWidth="1"/>
    <col min="5384" max="5384" width="15.28515625" style="1" customWidth="1"/>
    <col min="5385" max="5385" width="57" style="1" customWidth="1"/>
    <col min="5386" max="5632" width="9.140625" style="1"/>
    <col min="5633" max="5633" width="12.7109375" style="1" customWidth="1"/>
    <col min="5634" max="5634" width="13.7109375" style="1" customWidth="1"/>
    <col min="5635" max="5635" width="9.140625" style="1"/>
    <col min="5636" max="5636" width="63.140625" style="1" customWidth="1"/>
    <col min="5637" max="5637" width="9.140625" style="1"/>
    <col min="5638" max="5638" width="12.42578125" style="1" customWidth="1"/>
    <col min="5639" max="5639" width="13.140625" style="1" customWidth="1"/>
    <col min="5640" max="5640" width="15.28515625" style="1" customWidth="1"/>
    <col min="5641" max="5641" width="57" style="1" customWidth="1"/>
    <col min="5642" max="5888" width="9.140625" style="1"/>
    <col min="5889" max="5889" width="12.7109375" style="1" customWidth="1"/>
    <col min="5890" max="5890" width="13.7109375" style="1" customWidth="1"/>
    <col min="5891" max="5891" width="9.140625" style="1"/>
    <col min="5892" max="5892" width="63.140625" style="1" customWidth="1"/>
    <col min="5893" max="5893" width="9.140625" style="1"/>
    <col min="5894" max="5894" width="12.42578125" style="1" customWidth="1"/>
    <col min="5895" max="5895" width="13.140625" style="1" customWidth="1"/>
    <col min="5896" max="5896" width="15.28515625" style="1" customWidth="1"/>
    <col min="5897" max="5897" width="57" style="1" customWidth="1"/>
    <col min="5898" max="6144" width="9.140625" style="1"/>
    <col min="6145" max="6145" width="12.7109375" style="1" customWidth="1"/>
    <col min="6146" max="6146" width="13.7109375" style="1" customWidth="1"/>
    <col min="6147" max="6147" width="9.140625" style="1"/>
    <col min="6148" max="6148" width="63.140625" style="1" customWidth="1"/>
    <col min="6149" max="6149" width="9.140625" style="1"/>
    <col min="6150" max="6150" width="12.42578125" style="1" customWidth="1"/>
    <col min="6151" max="6151" width="13.140625" style="1" customWidth="1"/>
    <col min="6152" max="6152" width="15.28515625" style="1" customWidth="1"/>
    <col min="6153" max="6153" width="57" style="1" customWidth="1"/>
    <col min="6154" max="6400" width="9.140625" style="1"/>
    <col min="6401" max="6401" width="12.7109375" style="1" customWidth="1"/>
    <col min="6402" max="6402" width="13.7109375" style="1" customWidth="1"/>
    <col min="6403" max="6403" width="9.140625" style="1"/>
    <col min="6404" max="6404" width="63.140625" style="1" customWidth="1"/>
    <col min="6405" max="6405" width="9.140625" style="1"/>
    <col min="6406" max="6406" width="12.42578125" style="1" customWidth="1"/>
    <col min="6407" max="6407" width="13.140625" style="1" customWidth="1"/>
    <col min="6408" max="6408" width="15.28515625" style="1" customWidth="1"/>
    <col min="6409" max="6409" width="57" style="1" customWidth="1"/>
    <col min="6410" max="6656" width="9.140625" style="1"/>
    <col min="6657" max="6657" width="12.7109375" style="1" customWidth="1"/>
    <col min="6658" max="6658" width="13.7109375" style="1" customWidth="1"/>
    <col min="6659" max="6659" width="9.140625" style="1"/>
    <col min="6660" max="6660" width="63.140625" style="1" customWidth="1"/>
    <col min="6661" max="6661" width="9.140625" style="1"/>
    <col min="6662" max="6662" width="12.42578125" style="1" customWidth="1"/>
    <col min="6663" max="6663" width="13.140625" style="1" customWidth="1"/>
    <col min="6664" max="6664" width="15.28515625" style="1" customWidth="1"/>
    <col min="6665" max="6665" width="57" style="1" customWidth="1"/>
    <col min="6666" max="6912" width="9.140625" style="1"/>
    <col min="6913" max="6913" width="12.7109375" style="1" customWidth="1"/>
    <col min="6914" max="6914" width="13.7109375" style="1" customWidth="1"/>
    <col min="6915" max="6915" width="9.140625" style="1"/>
    <col min="6916" max="6916" width="63.140625" style="1" customWidth="1"/>
    <col min="6917" max="6917" width="9.140625" style="1"/>
    <col min="6918" max="6918" width="12.42578125" style="1" customWidth="1"/>
    <col min="6919" max="6919" width="13.140625" style="1" customWidth="1"/>
    <col min="6920" max="6920" width="15.28515625" style="1" customWidth="1"/>
    <col min="6921" max="6921" width="57" style="1" customWidth="1"/>
    <col min="6922" max="7168" width="9.140625" style="1"/>
    <col min="7169" max="7169" width="12.7109375" style="1" customWidth="1"/>
    <col min="7170" max="7170" width="13.7109375" style="1" customWidth="1"/>
    <col min="7171" max="7171" width="9.140625" style="1"/>
    <col min="7172" max="7172" width="63.140625" style="1" customWidth="1"/>
    <col min="7173" max="7173" width="9.140625" style="1"/>
    <col min="7174" max="7174" width="12.42578125" style="1" customWidth="1"/>
    <col min="7175" max="7175" width="13.140625" style="1" customWidth="1"/>
    <col min="7176" max="7176" width="15.28515625" style="1" customWidth="1"/>
    <col min="7177" max="7177" width="57" style="1" customWidth="1"/>
    <col min="7178" max="7424" width="9.140625" style="1"/>
    <col min="7425" max="7425" width="12.7109375" style="1" customWidth="1"/>
    <col min="7426" max="7426" width="13.7109375" style="1" customWidth="1"/>
    <col min="7427" max="7427" width="9.140625" style="1"/>
    <col min="7428" max="7428" width="63.140625" style="1" customWidth="1"/>
    <col min="7429" max="7429" width="9.140625" style="1"/>
    <col min="7430" max="7430" width="12.42578125" style="1" customWidth="1"/>
    <col min="7431" max="7431" width="13.140625" style="1" customWidth="1"/>
    <col min="7432" max="7432" width="15.28515625" style="1" customWidth="1"/>
    <col min="7433" max="7433" width="57" style="1" customWidth="1"/>
    <col min="7434" max="7680" width="9.140625" style="1"/>
    <col min="7681" max="7681" width="12.7109375" style="1" customWidth="1"/>
    <col min="7682" max="7682" width="13.7109375" style="1" customWidth="1"/>
    <col min="7683" max="7683" width="9.140625" style="1"/>
    <col min="7684" max="7684" width="63.140625" style="1" customWidth="1"/>
    <col min="7685" max="7685" width="9.140625" style="1"/>
    <col min="7686" max="7686" width="12.42578125" style="1" customWidth="1"/>
    <col min="7687" max="7687" width="13.140625" style="1" customWidth="1"/>
    <col min="7688" max="7688" width="15.28515625" style="1" customWidth="1"/>
    <col min="7689" max="7689" width="57" style="1" customWidth="1"/>
    <col min="7690" max="7936" width="9.140625" style="1"/>
    <col min="7937" max="7937" width="12.7109375" style="1" customWidth="1"/>
    <col min="7938" max="7938" width="13.7109375" style="1" customWidth="1"/>
    <col min="7939" max="7939" width="9.140625" style="1"/>
    <col min="7940" max="7940" width="63.140625" style="1" customWidth="1"/>
    <col min="7941" max="7941" width="9.140625" style="1"/>
    <col min="7942" max="7942" width="12.42578125" style="1" customWidth="1"/>
    <col min="7943" max="7943" width="13.140625" style="1" customWidth="1"/>
    <col min="7944" max="7944" width="15.28515625" style="1" customWidth="1"/>
    <col min="7945" max="7945" width="57" style="1" customWidth="1"/>
    <col min="7946" max="8192" width="9.140625" style="1"/>
    <col min="8193" max="8193" width="12.7109375" style="1" customWidth="1"/>
    <col min="8194" max="8194" width="13.7109375" style="1" customWidth="1"/>
    <col min="8195" max="8195" width="9.140625" style="1"/>
    <col min="8196" max="8196" width="63.140625" style="1" customWidth="1"/>
    <col min="8197" max="8197" width="9.140625" style="1"/>
    <col min="8198" max="8198" width="12.42578125" style="1" customWidth="1"/>
    <col min="8199" max="8199" width="13.140625" style="1" customWidth="1"/>
    <col min="8200" max="8200" width="15.28515625" style="1" customWidth="1"/>
    <col min="8201" max="8201" width="57" style="1" customWidth="1"/>
    <col min="8202" max="8448" width="9.140625" style="1"/>
    <col min="8449" max="8449" width="12.7109375" style="1" customWidth="1"/>
    <col min="8450" max="8450" width="13.7109375" style="1" customWidth="1"/>
    <col min="8451" max="8451" width="9.140625" style="1"/>
    <col min="8452" max="8452" width="63.140625" style="1" customWidth="1"/>
    <col min="8453" max="8453" width="9.140625" style="1"/>
    <col min="8454" max="8454" width="12.42578125" style="1" customWidth="1"/>
    <col min="8455" max="8455" width="13.140625" style="1" customWidth="1"/>
    <col min="8456" max="8456" width="15.28515625" style="1" customWidth="1"/>
    <col min="8457" max="8457" width="57" style="1" customWidth="1"/>
    <col min="8458" max="8704" width="9.140625" style="1"/>
    <col min="8705" max="8705" width="12.7109375" style="1" customWidth="1"/>
    <col min="8706" max="8706" width="13.7109375" style="1" customWidth="1"/>
    <col min="8707" max="8707" width="9.140625" style="1"/>
    <col min="8708" max="8708" width="63.140625" style="1" customWidth="1"/>
    <col min="8709" max="8709" width="9.140625" style="1"/>
    <col min="8710" max="8710" width="12.42578125" style="1" customWidth="1"/>
    <col min="8711" max="8711" width="13.140625" style="1" customWidth="1"/>
    <col min="8712" max="8712" width="15.28515625" style="1" customWidth="1"/>
    <col min="8713" max="8713" width="57" style="1" customWidth="1"/>
    <col min="8714" max="8960" width="9.140625" style="1"/>
    <col min="8961" max="8961" width="12.7109375" style="1" customWidth="1"/>
    <col min="8962" max="8962" width="13.7109375" style="1" customWidth="1"/>
    <col min="8963" max="8963" width="9.140625" style="1"/>
    <col min="8964" max="8964" width="63.140625" style="1" customWidth="1"/>
    <col min="8965" max="8965" width="9.140625" style="1"/>
    <col min="8966" max="8966" width="12.42578125" style="1" customWidth="1"/>
    <col min="8967" max="8967" width="13.140625" style="1" customWidth="1"/>
    <col min="8968" max="8968" width="15.28515625" style="1" customWidth="1"/>
    <col min="8969" max="8969" width="57" style="1" customWidth="1"/>
    <col min="8970" max="9216" width="9.140625" style="1"/>
    <col min="9217" max="9217" width="12.7109375" style="1" customWidth="1"/>
    <col min="9218" max="9218" width="13.7109375" style="1" customWidth="1"/>
    <col min="9219" max="9219" width="9.140625" style="1"/>
    <col min="9220" max="9220" width="63.140625" style="1" customWidth="1"/>
    <col min="9221" max="9221" width="9.140625" style="1"/>
    <col min="9222" max="9222" width="12.42578125" style="1" customWidth="1"/>
    <col min="9223" max="9223" width="13.140625" style="1" customWidth="1"/>
    <col min="9224" max="9224" width="15.28515625" style="1" customWidth="1"/>
    <col min="9225" max="9225" width="57" style="1" customWidth="1"/>
    <col min="9226" max="9472" width="9.140625" style="1"/>
    <col min="9473" max="9473" width="12.7109375" style="1" customWidth="1"/>
    <col min="9474" max="9474" width="13.7109375" style="1" customWidth="1"/>
    <col min="9475" max="9475" width="9.140625" style="1"/>
    <col min="9476" max="9476" width="63.140625" style="1" customWidth="1"/>
    <col min="9477" max="9477" width="9.140625" style="1"/>
    <col min="9478" max="9478" width="12.42578125" style="1" customWidth="1"/>
    <col min="9479" max="9479" width="13.140625" style="1" customWidth="1"/>
    <col min="9480" max="9480" width="15.28515625" style="1" customWidth="1"/>
    <col min="9481" max="9481" width="57" style="1" customWidth="1"/>
    <col min="9482" max="9728" width="9.140625" style="1"/>
    <col min="9729" max="9729" width="12.7109375" style="1" customWidth="1"/>
    <col min="9730" max="9730" width="13.7109375" style="1" customWidth="1"/>
    <col min="9731" max="9731" width="9.140625" style="1"/>
    <col min="9732" max="9732" width="63.140625" style="1" customWidth="1"/>
    <col min="9733" max="9733" width="9.140625" style="1"/>
    <col min="9734" max="9734" width="12.42578125" style="1" customWidth="1"/>
    <col min="9735" max="9735" width="13.140625" style="1" customWidth="1"/>
    <col min="9736" max="9736" width="15.28515625" style="1" customWidth="1"/>
    <col min="9737" max="9737" width="57" style="1" customWidth="1"/>
    <col min="9738" max="9984" width="9.140625" style="1"/>
    <col min="9985" max="9985" width="12.7109375" style="1" customWidth="1"/>
    <col min="9986" max="9986" width="13.7109375" style="1" customWidth="1"/>
    <col min="9987" max="9987" width="9.140625" style="1"/>
    <col min="9988" max="9988" width="63.140625" style="1" customWidth="1"/>
    <col min="9989" max="9989" width="9.140625" style="1"/>
    <col min="9990" max="9990" width="12.42578125" style="1" customWidth="1"/>
    <col min="9991" max="9991" width="13.140625" style="1" customWidth="1"/>
    <col min="9992" max="9992" width="15.28515625" style="1" customWidth="1"/>
    <col min="9993" max="9993" width="57" style="1" customWidth="1"/>
    <col min="9994" max="10240" width="9.140625" style="1"/>
    <col min="10241" max="10241" width="12.7109375" style="1" customWidth="1"/>
    <col min="10242" max="10242" width="13.7109375" style="1" customWidth="1"/>
    <col min="10243" max="10243" width="9.140625" style="1"/>
    <col min="10244" max="10244" width="63.140625" style="1" customWidth="1"/>
    <col min="10245" max="10245" width="9.140625" style="1"/>
    <col min="10246" max="10246" width="12.42578125" style="1" customWidth="1"/>
    <col min="10247" max="10247" width="13.140625" style="1" customWidth="1"/>
    <col min="10248" max="10248" width="15.28515625" style="1" customWidth="1"/>
    <col min="10249" max="10249" width="57" style="1" customWidth="1"/>
    <col min="10250" max="10496" width="9.140625" style="1"/>
    <col min="10497" max="10497" width="12.7109375" style="1" customWidth="1"/>
    <col min="10498" max="10498" width="13.7109375" style="1" customWidth="1"/>
    <col min="10499" max="10499" width="9.140625" style="1"/>
    <col min="10500" max="10500" width="63.140625" style="1" customWidth="1"/>
    <col min="10501" max="10501" width="9.140625" style="1"/>
    <col min="10502" max="10502" width="12.42578125" style="1" customWidth="1"/>
    <col min="10503" max="10503" width="13.140625" style="1" customWidth="1"/>
    <col min="10504" max="10504" width="15.28515625" style="1" customWidth="1"/>
    <col min="10505" max="10505" width="57" style="1" customWidth="1"/>
    <col min="10506" max="10752" width="9.140625" style="1"/>
    <col min="10753" max="10753" width="12.7109375" style="1" customWidth="1"/>
    <col min="10754" max="10754" width="13.7109375" style="1" customWidth="1"/>
    <col min="10755" max="10755" width="9.140625" style="1"/>
    <col min="10756" max="10756" width="63.140625" style="1" customWidth="1"/>
    <col min="10757" max="10757" width="9.140625" style="1"/>
    <col min="10758" max="10758" width="12.42578125" style="1" customWidth="1"/>
    <col min="10759" max="10759" width="13.140625" style="1" customWidth="1"/>
    <col min="10760" max="10760" width="15.28515625" style="1" customWidth="1"/>
    <col min="10761" max="10761" width="57" style="1" customWidth="1"/>
    <col min="10762" max="11008" width="9.140625" style="1"/>
    <col min="11009" max="11009" width="12.7109375" style="1" customWidth="1"/>
    <col min="11010" max="11010" width="13.7109375" style="1" customWidth="1"/>
    <col min="11011" max="11011" width="9.140625" style="1"/>
    <col min="11012" max="11012" width="63.140625" style="1" customWidth="1"/>
    <col min="11013" max="11013" width="9.140625" style="1"/>
    <col min="11014" max="11014" width="12.42578125" style="1" customWidth="1"/>
    <col min="11015" max="11015" width="13.140625" style="1" customWidth="1"/>
    <col min="11016" max="11016" width="15.28515625" style="1" customWidth="1"/>
    <col min="11017" max="11017" width="57" style="1" customWidth="1"/>
    <col min="11018" max="11264" width="9.140625" style="1"/>
    <col min="11265" max="11265" width="12.7109375" style="1" customWidth="1"/>
    <col min="11266" max="11266" width="13.7109375" style="1" customWidth="1"/>
    <col min="11267" max="11267" width="9.140625" style="1"/>
    <col min="11268" max="11268" width="63.140625" style="1" customWidth="1"/>
    <col min="11269" max="11269" width="9.140625" style="1"/>
    <col min="11270" max="11270" width="12.42578125" style="1" customWidth="1"/>
    <col min="11271" max="11271" width="13.140625" style="1" customWidth="1"/>
    <col min="11272" max="11272" width="15.28515625" style="1" customWidth="1"/>
    <col min="11273" max="11273" width="57" style="1" customWidth="1"/>
    <col min="11274" max="11520" width="9.140625" style="1"/>
    <col min="11521" max="11521" width="12.7109375" style="1" customWidth="1"/>
    <col min="11522" max="11522" width="13.7109375" style="1" customWidth="1"/>
    <col min="11523" max="11523" width="9.140625" style="1"/>
    <col min="11524" max="11524" width="63.140625" style="1" customWidth="1"/>
    <col min="11525" max="11525" width="9.140625" style="1"/>
    <col min="11526" max="11526" width="12.42578125" style="1" customWidth="1"/>
    <col min="11527" max="11527" width="13.140625" style="1" customWidth="1"/>
    <col min="11528" max="11528" width="15.28515625" style="1" customWidth="1"/>
    <col min="11529" max="11529" width="57" style="1" customWidth="1"/>
    <col min="11530" max="11776" width="9.140625" style="1"/>
    <col min="11777" max="11777" width="12.7109375" style="1" customWidth="1"/>
    <col min="11778" max="11778" width="13.7109375" style="1" customWidth="1"/>
    <col min="11779" max="11779" width="9.140625" style="1"/>
    <col min="11780" max="11780" width="63.140625" style="1" customWidth="1"/>
    <col min="11781" max="11781" width="9.140625" style="1"/>
    <col min="11782" max="11782" width="12.42578125" style="1" customWidth="1"/>
    <col min="11783" max="11783" width="13.140625" style="1" customWidth="1"/>
    <col min="11784" max="11784" width="15.28515625" style="1" customWidth="1"/>
    <col min="11785" max="11785" width="57" style="1" customWidth="1"/>
    <col min="11786" max="12032" width="9.140625" style="1"/>
    <col min="12033" max="12033" width="12.7109375" style="1" customWidth="1"/>
    <col min="12034" max="12034" width="13.7109375" style="1" customWidth="1"/>
    <col min="12035" max="12035" width="9.140625" style="1"/>
    <col min="12036" max="12036" width="63.140625" style="1" customWidth="1"/>
    <col min="12037" max="12037" width="9.140625" style="1"/>
    <col min="12038" max="12038" width="12.42578125" style="1" customWidth="1"/>
    <col min="12039" max="12039" width="13.140625" style="1" customWidth="1"/>
    <col min="12040" max="12040" width="15.28515625" style="1" customWidth="1"/>
    <col min="12041" max="12041" width="57" style="1" customWidth="1"/>
    <col min="12042" max="12288" width="9.140625" style="1"/>
    <col min="12289" max="12289" width="12.7109375" style="1" customWidth="1"/>
    <col min="12290" max="12290" width="13.7109375" style="1" customWidth="1"/>
    <col min="12291" max="12291" width="9.140625" style="1"/>
    <col min="12292" max="12292" width="63.140625" style="1" customWidth="1"/>
    <col min="12293" max="12293" width="9.140625" style="1"/>
    <col min="12294" max="12294" width="12.42578125" style="1" customWidth="1"/>
    <col min="12295" max="12295" width="13.140625" style="1" customWidth="1"/>
    <col min="12296" max="12296" width="15.28515625" style="1" customWidth="1"/>
    <col min="12297" max="12297" width="57" style="1" customWidth="1"/>
    <col min="12298" max="12544" width="9.140625" style="1"/>
    <col min="12545" max="12545" width="12.7109375" style="1" customWidth="1"/>
    <col min="12546" max="12546" width="13.7109375" style="1" customWidth="1"/>
    <col min="12547" max="12547" width="9.140625" style="1"/>
    <col min="12548" max="12548" width="63.140625" style="1" customWidth="1"/>
    <col min="12549" max="12549" width="9.140625" style="1"/>
    <col min="12550" max="12550" width="12.42578125" style="1" customWidth="1"/>
    <col min="12551" max="12551" width="13.140625" style="1" customWidth="1"/>
    <col min="12552" max="12552" width="15.28515625" style="1" customWidth="1"/>
    <col min="12553" max="12553" width="57" style="1" customWidth="1"/>
    <col min="12554" max="12800" width="9.140625" style="1"/>
    <col min="12801" max="12801" width="12.7109375" style="1" customWidth="1"/>
    <col min="12802" max="12802" width="13.7109375" style="1" customWidth="1"/>
    <col min="12803" max="12803" width="9.140625" style="1"/>
    <col min="12804" max="12804" width="63.140625" style="1" customWidth="1"/>
    <col min="12805" max="12805" width="9.140625" style="1"/>
    <col min="12806" max="12806" width="12.42578125" style="1" customWidth="1"/>
    <col min="12807" max="12807" width="13.140625" style="1" customWidth="1"/>
    <col min="12808" max="12808" width="15.28515625" style="1" customWidth="1"/>
    <col min="12809" max="12809" width="57" style="1" customWidth="1"/>
    <col min="12810" max="13056" width="9.140625" style="1"/>
    <col min="13057" max="13057" width="12.7109375" style="1" customWidth="1"/>
    <col min="13058" max="13058" width="13.7109375" style="1" customWidth="1"/>
    <col min="13059" max="13059" width="9.140625" style="1"/>
    <col min="13060" max="13060" width="63.140625" style="1" customWidth="1"/>
    <col min="13061" max="13061" width="9.140625" style="1"/>
    <col min="13062" max="13062" width="12.42578125" style="1" customWidth="1"/>
    <col min="13063" max="13063" width="13.140625" style="1" customWidth="1"/>
    <col min="13064" max="13064" width="15.28515625" style="1" customWidth="1"/>
    <col min="13065" max="13065" width="57" style="1" customWidth="1"/>
    <col min="13066" max="13312" width="9.140625" style="1"/>
    <col min="13313" max="13313" width="12.7109375" style="1" customWidth="1"/>
    <col min="13314" max="13314" width="13.7109375" style="1" customWidth="1"/>
    <col min="13315" max="13315" width="9.140625" style="1"/>
    <col min="13316" max="13316" width="63.140625" style="1" customWidth="1"/>
    <col min="13317" max="13317" width="9.140625" style="1"/>
    <col min="13318" max="13318" width="12.42578125" style="1" customWidth="1"/>
    <col min="13319" max="13319" width="13.140625" style="1" customWidth="1"/>
    <col min="13320" max="13320" width="15.28515625" style="1" customWidth="1"/>
    <col min="13321" max="13321" width="57" style="1" customWidth="1"/>
    <col min="13322" max="13568" width="9.140625" style="1"/>
    <col min="13569" max="13569" width="12.7109375" style="1" customWidth="1"/>
    <col min="13570" max="13570" width="13.7109375" style="1" customWidth="1"/>
    <col min="13571" max="13571" width="9.140625" style="1"/>
    <col min="13572" max="13572" width="63.140625" style="1" customWidth="1"/>
    <col min="13573" max="13573" width="9.140625" style="1"/>
    <col min="13574" max="13574" width="12.42578125" style="1" customWidth="1"/>
    <col min="13575" max="13575" width="13.140625" style="1" customWidth="1"/>
    <col min="13576" max="13576" width="15.28515625" style="1" customWidth="1"/>
    <col min="13577" max="13577" width="57" style="1" customWidth="1"/>
    <col min="13578" max="13824" width="9.140625" style="1"/>
    <col min="13825" max="13825" width="12.7109375" style="1" customWidth="1"/>
    <col min="13826" max="13826" width="13.7109375" style="1" customWidth="1"/>
    <col min="13827" max="13827" width="9.140625" style="1"/>
    <col min="13828" max="13828" width="63.140625" style="1" customWidth="1"/>
    <col min="13829" max="13829" width="9.140625" style="1"/>
    <col min="13830" max="13830" width="12.42578125" style="1" customWidth="1"/>
    <col min="13831" max="13831" width="13.140625" style="1" customWidth="1"/>
    <col min="13832" max="13832" width="15.28515625" style="1" customWidth="1"/>
    <col min="13833" max="13833" width="57" style="1" customWidth="1"/>
    <col min="13834" max="14080" width="9.140625" style="1"/>
    <col min="14081" max="14081" width="12.7109375" style="1" customWidth="1"/>
    <col min="14082" max="14082" width="13.7109375" style="1" customWidth="1"/>
    <col min="14083" max="14083" width="9.140625" style="1"/>
    <col min="14084" max="14084" width="63.140625" style="1" customWidth="1"/>
    <col min="14085" max="14085" width="9.140625" style="1"/>
    <col min="14086" max="14086" width="12.42578125" style="1" customWidth="1"/>
    <col min="14087" max="14087" width="13.140625" style="1" customWidth="1"/>
    <col min="14088" max="14088" width="15.28515625" style="1" customWidth="1"/>
    <col min="14089" max="14089" width="57" style="1" customWidth="1"/>
    <col min="14090" max="14336" width="9.140625" style="1"/>
    <col min="14337" max="14337" width="12.7109375" style="1" customWidth="1"/>
    <col min="14338" max="14338" width="13.7109375" style="1" customWidth="1"/>
    <col min="14339" max="14339" width="9.140625" style="1"/>
    <col min="14340" max="14340" width="63.140625" style="1" customWidth="1"/>
    <col min="14341" max="14341" width="9.140625" style="1"/>
    <col min="14342" max="14342" width="12.42578125" style="1" customWidth="1"/>
    <col min="14343" max="14343" width="13.140625" style="1" customWidth="1"/>
    <col min="14344" max="14344" width="15.28515625" style="1" customWidth="1"/>
    <col min="14345" max="14345" width="57" style="1" customWidth="1"/>
    <col min="14346" max="14592" width="9.140625" style="1"/>
    <col min="14593" max="14593" width="12.7109375" style="1" customWidth="1"/>
    <col min="14594" max="14594" width="13.7109375" style="1" customWidth="1"/>
    <col min="14595" max="14595" width="9.140625" style="1"/>
    <col min="14596" max="14596" width="63.140625" style="1" customWidth="1"/>
    <col min="14597" max="14597" width="9.140625" style="1"/>
    <col min="14598" max="14598" width="12.42578125" style="1" customWidth="1"/>
    <col min="14599" max="14599" width="13.140625" style="1" customWidth="1"/>
    <col min="14600" max="14600" width="15.28515625" style="1" customWidth="1"/>
    <col min="14601" max="14601" width="57" style="1" customWidth="1"/>
    <col min="14602" max="14848" width="9.140625" style="1"/>
    <col min="14849" max="14849" width="12.7109375" style="1" customWidth="1"/>
    <col min="14850" max="14850" width="13.7109375" style="1" customWidth="1"/>
    <col min="14851" max="14851" width="9.140625" style="1"/>
    <col min="14852" max="14852" width="63.140625" style="1" customWidth="1"/>
    <col min="14853" max="14853" width="9.140625" style="1"/>
    <col min="14854" max="14854" width="12.42578125" style="1" customWidth="1"/>
    <col min="14855" max="14855" width="13.140625" style="1" customWidth="1"/>
    <col min="14856" max="14856" width="15.28515625" style="1" customWidth="1"/>
    <col min="14857" max="14857" width="57" style="1" customWidth="1"/>
    <col min="14858" max="15104" width="9.140625" style="1"/>
    <col min="15105" max="15105" width="12.7109375" style="1" customWidth="1"/>
    <col min="15106" max="15106" width="13.7109375" style="1" customWidth="1"/>
    <col min="15107" max="15107" width="9.140625" style="1"/>
    <col min="15108" max="15108" width="63.140625" style="1" customWidth="1"/>
    <col min="15109" max="15109" width="9.140625" style="1"/>
    <col min="15110" max="15110" width="12.42578125" style="1" customWidth="1"/>
    <col min="15111" max="15111" width="13.140625" style="1" customWidth="1"/>
    <col min="15112" max="15112" width="15.28515625" style="1" customWidth="1"/>
    <col min="15113" max="15113" width="57" style="1" customWidth="1"/>
    <col min="15114" max="15360" width="9.140625" style="1"/>
    <col min="15361" max="15361" width="12.7109375" style="1" customWidth="1"/>
    <col min="15362" max="15362" width="13.7109375" style="1" customWidth="1"/>
    <col min="15363" max="15363" width="9.140625" style="1"/>
    <col min="15364" max="15364" width="63.140625" style="1" customWidth="1"/>
    <col min="15365" max="15365" width="9.140625" style="1"/>
    <col min="15366" max="15366" width="12.42578125" style="1" customWidth="1"/>
    <col min="15367" max="15367" width="13.140625" style="1" customWidth="1"/>
    <col min="15368" max="15368" width="15.28515625" style="1" customWidth="1"/>
    <col min="15369" max="15369" width="57" style="1" customWidth="1"/>
    <col min="15370" max="15616" width="9.140625" style="1"/>
    <col min="15617" max="15617" width="12.7109375" style="1" customWidth="1"/>
    <col min="15618" max="15618" width="13.7109375" style="1" customWidth="1"/>
    <col min="15619" max="15619" width="9.140625" style="1"/>
    <col min="15620" max="15620" width="63.140625" style="1" customWidth="1"/>
    <col min="15621" max="15621" width="9.140625" style="1"/>
    <col min="15622" max="15622" width="12.42578125" style="1" customWidth="1"/>
    <col min="15623" max="15623" width="13.140625" style="1" customWidth="1"/>
    <col min="15624" max="15624" width="15.28515625" style="1" customWidth="1"/>
    <col min="15625" max="15625" width="57" style="1" customWidth="1"/>
    <col min="15626" max="15872" width="9.140625" style="1"/>
    <col min="15873" max="15873" width="12.7109375" style="1" customWidth="1"/>
    <col min="15874" max="15874" width="13.7109375" style="1" customWidth="1"/>
    <col min="15875" max="15875" width="9.140625" style="1"/>
    <col min="15876" max="15876" width="63.140625" style="1" customWidth="1"/>
    <col min="15877" max="15877" width="9.140625" style="1"/>
    <col min="15878" max="15878" width="12.42578125" style="1" customWidth="1"/>
    <col min="15879" max="15879" width="13.140625" style="1" customWidth="1"/>
    <col min="15880" max="15880" width="15.28515625" style="1" customWidth="1"/>
    <col min="15881" max="15881" width="57" style="1" customWidth="1"/>
    <col min="15882" max="16128" width="9.140625" style="1"/>
    <col min="16129" max="16129" width="12.7109375" style="1" customWidth="1"/>
    <col min="16130" max="16130" width="13.7109375" style="1" customWidth="1"/>
    <col min="16131" max="16131" width="9.140625" style="1"/>
    <col min="16132" max="16132" width="63.140625" style="1" customWidth="1"/>
    <col min="16133" max="16133" width="9.140625" style="1"/>
    <col min="16134" max="16134" width="12.42578125" style="1" customWidth="1"/>
    <col min="16135" max="16135" width="13.140625" style="1" customWidth="1"/>
    <col min="16136" max="16136" width="15.28515625" style="1" customWidth="1"/>
    <col min="16137" max="16137" width="57" style="1" customWidth="1"/>
    <col min="16138" max="16384" width="9.140625" style="1"/>
  </cols>
  <sheetData>
    <row r="1" spans="1:8">
      <c r="A1" s="1218"/>
      <c r="B1" s="1218"/>
      <c r="C1" s="1218"/>
      <c r="D1" s="1218"/>
      <c r="E1" s="1218"/>
      <c r="F1" s="1218"/>
      <c r="G1" s="1218"/>
      <c r="H1" s="1218"/>
    </row>
    <row r="2" spans="1:8">
      <c r="A2" s="1218"/>
      <c r="B2" s="1218"/>
      <c r="C2" s="1218"/>
      <c r="D2" s="1218"/>
      <c r="E2" s="1218"/>
      <c r="F2" s="1218"/>
      <c r="G2" s="1218"/>
      <c r="H2" s="1218"/>
    </row>
    <row r="3" spans="1:8" ht="25.5" customHeight="1">
      <c r="A3" s="1218"/>
      <c r="B3" s="1218"/>
      <c r="C3" s="1218"/>
      <c r="D3" s="1218"/>
      <c r="E3" s="1218"/>
      <c r="F3" s="1218"/>
      <c r="G3" s="1218"/>
      <c r="H3" s="1218"/>
    </row>
    <row r="4" spans="1:8" ht="42" customHeight="1">
      <c r="A4" s="1219" t="str">
        <f>'RESUMO MODULO TOTAL'!$C$5</f>
        <v>Contratação de serviços de pavimentação asfáltica com concreto betuminoso usinado a quente (CBUQ) em vias urbanas e rurais inseridas na área de atuação da Codevasf, no estado de Goiás</v>
      </c>
      <c r="B4" s="1220"/>
      <c r="C4" s="1220"/>
      <c r="D4" s="1220"/>
      <c r="E4" s="1220"/>
      <c r="F4" s="1220"/>
      <c r="G4" s="1220"/>
      <c r="H4" s="1221"/>
    </row>
    <row r="5" spans="1:8" ht="21" customHeight="1">
      <c r="A5" s="1222"/>
      <c r="B5" s="1223"/>
      <c r="C5" s="1223"/>
      <c r="D5" s="1224"/>
      <c r="E5" s="2"/>
      <c r="F5" s="3" t="s">
        <v>1</v>
      </c>
      <c r="G5" s="1231">
        <f>BDI!$C$17/100</f>
        <v>0</v>
      </c>
      <c r="H5" s="1232"/>
    </row>
    <row r="6" spans="1:8" ht="21" customHeight="1">
      <c r="A6" s="1225"/>
      <c r="B6" s="1226"/>
      <c r="C6" s="1226"/>
      <c r="D6" s="1227"/>
      <c r="E6" s="1233" t="s">
        <v>2</v>
      </c>
      <c r="F6" s="1234"/>
      <c r="G6" s="4" t="s">
        <v>3</v>
      </c>
      <c r="H6" s="6" t="s">
        <v>4</v>
      </c>
    </row>
    <row r="7" spans="1:8" ht="21" customHeight="1">
      <c r="A7" s="1228"/>
      <c r="B7" s="1229"/>
      <c r="C7" s="1229"/>
      <c r="D7" s="1230"/>
      <c r="E7" s="1235"/>
      <c r="F7" s="1236"/>
      <c r="G7" s="5">
        <f>'ENC. SOCIAIS'!F51/100</f>
        <v>1.0884</v>
      </c>
      <c r="H7" s="5">
        <f>'ENC. SOCIAIS'!G51/100</f>
        <v>0.6724</v>
      </c>
    </row>
    <row r="8" spans="1:8" ht="21" customHeight="1">
      <c r="A8" s="1215" t="s">
        <v>16</v>
      </c>
      <c r="B8" s="1216"/>
      <c r="C8" s="1216"/>
      <c r="D8" s="1216"/>
      <c r="E8" s="1216"/>
      <c r="F8" s="1216"/>
      <c r="G8" s="1216"/>
      <c r="H8" s="1217"/>
    </row>
    <row r="9" spans="1:8" ht="21" customHeight="1">
      <c r="A9" s="421"/>
      <c r="B9" s="422"/>
      <c r="C9" s="422"/>
      <c r="D9" s="422"/>
      <c r="E9" s="422"/>
      <c r="F9" s="422"/>
      <c r="G9" s="422"/>
      <c r="H9" s="423"/>
    </row>
    <row r="10" spans="1:8" ht="23.1" customHeight="1">
      <c r="A10" s="1211" t="s">
        <v>129</v>
      </c>
      <c r="B10" s="1211" t="s">
        <v>15</v>
      </c>
      <c r="C10" s="1211"/>
      <c r="D10" s="1213" t="s">
        <v>130</v>
      </c>
      <c r="E10" s="1211" t="s">
        <v>44</v>
      </c>
      <c r="F10" s="1209" t="s">
        <v>17</v>
      </c>
      <c r="G10" s="1209" t="s">
        <v>18</v>
      </c>
      <c r="H10" s="1209" t="s">
        <v>19</v>
      </c>
    </row>
    <row r="11" spans="1:8" ht="23.1" customHeight="1">
      <c r="A11" s="1212"/>
      <c r="B11" s="1212"/>
      <c r="C11" s="1212"/>
      <c r="D11" s="1214"/>
      <c r="E11" s="1212"/>
      <c r="F11" s="1210"/>
      <c r="G11" s="1210"/>
      <c r="H11" s="1210"/>
    </row>
    <row r="12" spans="1:8" ht="23.1" customHeight="1">
      <c r="A12" s="217" t="s">
        <v>39</v>
      </c>
      <c r="B12" s="218" t="s">
        <v>39</v>
      </c>
      <c r="C12" s="218" t="s">
        <v>547</v>
      </c>
      <c r="D12" s="219" t="s">
        <v>507</v>
      </c>
      <c r="E12" s="220" t="s">
        <v>27</v>
      </c>
      <c r="F12" s="221">
        <v>0.2</v>
      </c>
      <c r="G12" s="1131"/>
      <c r="H12" s="222">
        <f t="shared" ref="H12:H16" si="0">F12*G12</f>
        <v>0</v>
      </c>
    </row>
    <row r="13" spans="1:8" ht="23.1" customHeight="1">
      <c r="A13" s="217" t="s">
        <v>39</v>
      </c>
      <c r="B13" s="218" t="s">
        <v>39</v>
      </c>
      <c r="C13" s="218" t="s">
        <v>539</v>
      </c>
      <c r="D13" s="219" t="s">
        <v>1131</v>
      </c>
      <c r="E13" s="220" t="s">
        <v>27</v>
      </c>
      <c r="F13" s="221">
        <v>0.1</v>
      </c>
      <c r="G13" s="1131"/>
      <c r="H13" s="222">
        <f t="shared" si="0"/>
        <v>0</v>
      </c>
    </row>
    <row r="14" spans="1:8" ht="23.1" customHeight="1">
      <c r="A14" s="217" t="s">
        <v>20</v>
      </c>
      <c r="B14" s="218" t="s">
        <v>21</v>
      </c>
      <c r="C14" s="218">
        <v>9867</v>
      </c>
      <c r="D14" s="219" t="s">
        <v>1063</v>
      </c>
      <c r="E14" s="220" t="s">
        <v>14</v>
      </c>
      <c r="F14" s="221">
        <v>1</v>
      </c>
      <c r="G14" s="1131"/>
      <c r="H14" s="222">
        <f t="shared" si="0"/>
        <v>0</v>
      </c>
    </row>
    <row r="15" spans="1:8" ht="23.1" customHeight="1">
      <c r="A15" s="218" t="s">
        <v>28</v>
      </c>
      <c r="B15" s="218" t="s">
        <v>29</v>
      </c>
      <c r="C15" s="218">
        <v>10585</v>
      </c>
      <c r="D15" s="219" t="s">
        <v>131</v>
      </c>
      <c r="E15" s="220" t="s">
        <v>37</v>
      </c>
      <c r="F15" s="221">
        <v>0.1</v>
      </c>
      <c r="G15" s="1132"/>
      <c r="H15" s="223">
        <f t="shared" si="0"/>
        <v>0</v>
      </c>
    </row>
    <row r="16" spans="1:8" ht="23.1" customHeight="1">
      <c r="A16" s="217" t="s">
        <v>20</v>
      </c>
      <c r="B16" s="217" t="s">
        <v>21</v>
      </c>
      <c r="C16" s="218">
        <v>3859</v>
      </c>
      <c r="D16" s="219" t="s">
        <v>1064</v>
      </c>
      <c r="E16" s="217" t="s">
        <v>37</v>
      </c>
      <c r="F16" s="221">
        <v>2</v>
      </c>
      <c r="G16" s="1131"/>
      <c r="H16" s="222">
        <f t="shared" si="0"/>
        <v>0</v>
      </c>
    </row>
    <row r="17" spans="1:61" ht="23.1" customHeight="1">
      <c r="A17" s="214"/>
      <c r="B17" s="215"/>
      <c r="C17" s="215"/>
      <c r="D17" s="215"/>
      <c r="E17" s="1187" t="s">
        <v>24</v>
      </c>
      <c r="F17" s="1187"/>
      <c r="G17" s="1188"/>
      <c r="H17" s="216">
        <f>SUM(H12:H16)</f>
        <v>0</v>
      </c>
    </row>
    <row r="18" spans="1:61" ht="23.1" customHeight="1">
      <c r="A18" s="21"/>
      <c r="B18" s="22"/>
      <c r="C18" s="22"/>
      <c r="D18" s="22"/>
      <c r="E18" s="9"/>
      <c r="F18" s="10" t="s">
        <v>32</v>
      </c>
      <c r="G18" s="11">
        <f>BDI!$C$17/100</f>
        <v>0</v>
      </c>
      <c r="H18" s="144">
        <f>H17*G18</f>
        <v>0</v>
      </c>
    </row>
    <row r="19" spans="1:61" ht="23.1" customHeight="1">
      <c r="A19" s="23"/>
      <c r="B19" s="24"/>
      <c r="C19" s="24"/>
      <c r="D19" s="24"/>
      <c r="E19" s="13"/>
      <c r="F19" s="13"/>
      <c r="G19" s="14" t="s">
        <v>25</v>
      </c>
      <c r="H19" s="143">
        <f>H17+H18</f>
        <v>0</v>
      </c>
    </row>
    <row r="20" spans="1:61" ht="23.1" customHeight="1">
      <c r="A20" s="25"/>
      <c r="B20" s="26"/>
      <c r="C20" s="26"/>
      <c r="D20" s="26"/>
      <c r="E20" s="16" t="str">
        <f>A10</f>
        <v>CPU-12</v>
      </c>
      <c r="F20" s="1189" t="s">
        <v>26</v>
      </c>
      <c r="G20" s="1190"/>
      <c r="H20" s="29">
        <f>H19</f>
        <v>0</v>
      </c>
      <c r="I20" s="420">
        <f>H17</f>
        <v>0</v>
      </c>
    </row>
    <row r="22" spans="1:61" ht="23.1" customHeight="1">
      <c r="A22" s="1201" t="s">
        <v>133</v>
      </c>
      <c r="B22" s="1201" t="s">
        <v>15</v>
      </c>
      <c r="C22" s="1201"/>
      <c r="D22" s="1207" t="s">
        <v>132</v>
      </c>
      <c r="E22" s="1201" t="s">
        <v>9</v>
      </c>
      <c r="F22" s="1195" t="s">
        <v>17</v>
      </c>
      <c r="G22" s="1195" t="s">
        <v>18</v>
      </c>
      <c r="H22" s="1195" t="s">
        <v>19</v>
      </c>
    </row>
    <row r="23" spans="1:61" ht="23.1" customHeight="1">
      <c r="A23" s="1202"/>
      <c r="B23" s="1202"/>
      <c r="C23" s="1202"/>
      <c r="D23" s="1208"/>
      <c r="E23" s="1202"/>
      <c r="F23" s="1196"/>
      <c r="G23" s="1196"/>
      <c r="H23" s="1196"/>
    </row>
    <row r="24" spans="1:61" ht="23.1" customHeight="1">
      <c r="A24" s="55"/>
      <c r="B24" s="55"/>
      <c r="C24" s="55"/>
      <c r="D24" s="81" t="s">
        <v>159</v>
      </c>
      <c r="E24" s="82" t="s">
        <v>9</v>
      </c>
      <c r="F24" s="141">
        <v>1</v>
      </c>
      <c r="G24" s="83" t="e">
        <f>Resumo_Transp!$V$17</f>
        <v>#VALUE!</v>
      </c>
      <c r="H24" s="152" t="e">
        <f t="shared" ref="H24" si="1">F24*G24</f>
        <v>#VALUE!</v>
      </c>
    </row>
    <row r="25" spans="1:61" ht="23.1" customHeight="1">
      <c r="A25" s="19"/>
      <c r="B25" s="20"/>
      <c r="C25" s="20"/>
      <c r="D25" s="20"/>
      <c r="E25" s="1205" t="s">
        <v>24</v>
      </c>
      <c r="F25" s="1205"/>
      <c r="G25" s="1206"/>
      <c r="H25" s="153" t="e">
        <f>SUM(H24)</f>
        <v>#VALUE!</v>
      </c>
    </row>
    <row r="26" spans="1:61" ht="23.1" customHeight="1">
      <c r="A26" s="21"/>
      <c r="B26" s="22"/>
      <c r="C26" s="22"/>
      <c r="D26" s="22"/>
      <c r="E26" s="9"/>
      <c r="F26" s="10" t="s">
        <v>32</v>
      </c>
      <c r="G26" s="11">
        <v>0.15</v>
      </c>
      <c r="H26" s="144" t="e">
        <f>H25*G26</f>
        <v>#VALUE!</v>
      </c>
    </row>
    <row r="27" spans="1:61" ht="23.1" customHeight="1">
      <c r="A27" s="23"/>
      <c r="B27" s="24"/>
      <c r="C27" s="24"/>
      <c r="D27" s="24"/>
      <c r="E27" s="13"/>
      <c r="F27" s="13"/>
      <c r="G27" s="14" t="s">
        <v>25</v>
      </c>
      <c r="H27" s="143" t="e">
        <f>H25+H26</f>
        <v>#VALUE!</v>
      </c>
    </row>
    <row r="28" spans="1:61" ht="23.1" customHeight="1">
      <c r="A28" s="25"/>
      <c r="B28" s="26"/>
      <c r="C28" s="26"/>
      <c r="D28" s="26"/>
      <c r="E28" s="16" t="str">
        <f>A22</f>
        <v>CPU-13</v>
      </c>
      <c r="F28" s="1189" t="s">
        <v>26</v>
      </c>
      <c r="G28" s="1190"/>
      <c r="H28" s="29" t="e">
        <f>H27</f>
        <v>#VALUE!</v>
      </c>
      <c r="I28" s="420" t="e">
        <f>H25</f>
        <v>#VALUE!</v>
      </c>
    </row>
    <row r="29" spans="1:61" ht="23.1" customHeight="1">
      <c r="A29" s="27"/>
      <c r="B29" s="17"/>
      <c r="C29" s="17"/>
      <c r="D29" s="17"/>
      <c r="E29" s="17"/>
      <c r="F29" s="17"/>
      <c r="G29" s="17"/>
      <c r="H29" s="18"/>
      <c r="BI29" s="28"/>
    </row>
    <row r="30" spans="1:61" ht="23.1" customHeight="1">
      <c r="A30" s="1201" t="s">
        <v>134</v>
      </c>
      <c r="B30" s="1201" t="s">
        <v>15</v>
      </c>
      <c r="C30" s="1201"/>
      <c r="D30" s="1207" t="s">
        <v>751</v>
      </c>
      <c r="E30" s="1201" t="s">
        <v>9</v>
      </c>
      <c r="F30" s="1195" t="s">
        <v>17</v>
      </c>
      <c r="G30" s="1195" t="s">
        <v>18</v>
      </c>
      <c r="H30" s="1195" t="s">
        <v>19</v>
      </c>
    </row>
    <row r="31" spans="1:61" ht="23.1" customHeight="1">
      <c r="A31" s="1202"/>
      <c r="B31" s="1202"/>
      <c r="C31" s="1202"/>
      <c r="D31" s="1208"/>
      <c r="E31" s="1202"/>
      <c r="F31" s="1196"/>
      <c r="G31" s="1196"/>
      <c r="H31" s="1196"/>
    </row>
    <row r="32" spans="1:61" ht="23.1" customHeight="1">
      <c r="A32" s="55"/>
      <c r="B32" s="55"/>
      <c r="C32" s="55"/>
      <c r="D32" s="56" t="s">
        <v>162</v>
      </c>
      <c r="E32" s="55" t="s">
        <v>9</v>
      </c>
      <c r="F32" s="142">
        <v>1</v>
      </c>
      <c r="G32" s="57" t="e">
        <f>Resumo_Transp!$V$35</f>
        <v>#VALUE!</v>
      </c>
      <c r="H32" s="152" t="e">
        <f t="shared" ref="H32" si="2">F32*G32</f>
        <v>#VALUE!</v>
      </c>
    </row>
    <row r="33" spans="1:61" ht="23.1" customHeight="1">
      <c r="A33" s="19"/>
      <c r="B33" s="20"/>
      <c r="C33" s="20"/>
      <c r="D33" s="20"/>
      <c r="E33" s="1205" t="s">
        <v>24</v>
      </c>
      <c r="F33" s="1205"/>
      <c r="G33" s="1206"/>
      <c r="H33" s="153" t="e">
        <f>SUM(H32)</f>
        <v>#VALUE!</v>
      </c>
    </row>
    <row r="34" spans="1:61" ht="23.1" customHeight="1">
      <c r="A34" s="21"/>
      <c r="B34" s="22"/>
      <c r="C34" s="22"/>
      <c r="D34" s="22"/>
      <c r="E34" s="9"/>
      <c r="F34" s="10" t="s">
        <v>32</v>
      </c>
      <c r="G34" s="11">
        <v>0.15</v>
      </c>
      <c r="H34" s="144" t="e">
        <f>H33*G34</f>
        <v>#VALUE!</v>
      </c>
    </row>
    <row r="35" spans="1:61" ht="23.1" customHeight="1">
      <c r="A35" s="23"/>
      <c r="B35" s="24"/>
      <c r="C35" s="24"/>
      <c r="D35" s="24"/>
      <c r="E35" s="13"/>
      <c r="F35" s="13"/>
      <c r="G35" s="14" t="s">
        <v>25</v>
      </c>
      <c r="H35" s="143" t="e">
        <f>H33+H34</f>
        <v>#VALUE!</v>
      </c>
    </row>
    <row r="36" spans="1:61" ht="23.1" customHeight="1">
      <c r="A36" s="25"/>
      <c r="B36" s="26"/>
      <c r="C36" s="26"/>
      <c r="D36" s="26"/>
      <c r="E36" s="16" t="str">
        <f>A30</f>
        <v>CPU-14</v>
      </c>
      <c r="F36" s="1189" t="s">
        <v>26</v>
      </c>
      <c r="G36" s="1190"/>
      <c r="H36" s="29" t="e">
        <f>H35</f>
        <v>#VALUE!</v>
      </c>
      <c r="I36" s="420" t="e">
        <f>H33</f>
        <v>#VALUE!</v>
      </c>
    </row>
    <row r="37" spans="1:61" ht="23.1" customHeight="1">
      <c r="A37" s="27"/>
      <c r="B37" s="17"/>
      <c r="C37" s="17"/>
      <c r="D37" s="17"/>
      <c r="E37" s="17"/>
      <c r="F37" s="17"/>
      <c r="G37" s="17"/>
      <c r="H37" s="18"/>
      <c r="BI37" s="28"/>
    </row>
    <row r="38" spans="1:61" ht="23.1" customHeight="1">
      <c r="A38" s="1201" t="s">
        <v>160</v>
      </c>
      <c r="B38" s="1201" t="s">
        <v>15</v>
      </c>
      <c r="C38" s="1201"/>
      <c r="D38" s="1207" t="s">
        <v>135</v>
      </c>
      <c r="E38" s="1201" t="s">
        <v>9</v>
      </c>
      <c r="F38" s="1195" t="s">
        <v>17</v>
      </c>
      <c r="G38" s="1195" t="s">
        <v>18</v>
      </c>
      <c r="H38" s="1195" t="s">
        <v>19</v>
      </c>
    </row>
    <row r="39" spans="1:61" ht="23.1" customHeight="1">
      <c r="A39" s="1202"/>
      <c r="B39" s="1202"/>
      <c r="C39" s="1202"/>
      <c r="D39" s="1208"/>
      <c r="E39" s="1202"/>
      <c r="F39" s="1196"/>
      <c r="G39" s="1196"/>
      <c r="H39" s="1196"/>
    </row>
    <row r="40" spans="1:61" ht="23.1" customHeight="1">
      <c r="A40" s="55"/>
      <c r="B40" s="55"/>
      <c r="C40" s="55"/>
      <c r="D40" s="56" t="s">
        <v>94</v>
      </c>
      <c r="E40" s="55" t="s">
        <v>9</v>
      </c>
      <c r="F40" s="142">
        <v>1</v>
      </c>
      <c r="G40" s="57" t="e">
        <f>Resumo_Transp!$V$40</f>
        <v>#VALUE!</v>
      </c>
      <c r="H40" s="154" t="e">
        <f t="shared" ref="H40" si="3">F40*G40</f>
        <v>#VALUE!</v>
      </c>
    </row>
    <row r="41" spans="1:61" ht="23.1" customHeight="1">
      <c r="A41" s="19"/>
      <c r="B41" s="20"/>
      <c r="C41" s="20"/>
      <c r="D41" s="20"/>
      <c r="E41" s="1205" t="s">
        <v>24</v>
      </c>
      <c r="F41" s="1205"/>
      <c r="G41" s="1206"/>
      <c r="H41" s="58" t="e">
        <f>SUM(H40)</f>
        <v>#VALUE!</v>
      </c>
    </row>
    <row r="42" spans="1:61" ht="23.1" customHeight="1">
      <c r="A42" s="21"/>
      <c r="B42" s="22"/>
      <c r="C42" s="22"/>
      <c r="D42" s="22"/>
      <c r="E42" s="9"/>
      <c r="F42" s="10" t="s">
        <v>32</v>
      </c>
      <c r="G42" s="11">
        <v>0.15</v>
      </c>
      <c r="H42" s="12" t="e">
        <f>ROUND(H41,2)*ROUND(G42,4)</f>
        <v>#VALUE!</v>
      </c>
    </row>
    <row r="43" spans="1:61" ht="23.1" customHeight="1">
      <c r="A43" s="23"/>
      <c r="B43" s="24"/>
      <c r="C43" s="24"/>
      <c r="D43" s="24"/>
      <c r="E43" s="13"/>
      <c r="F43" s="13"/>
      <c r="G43" s="14" t="s">
        <v>25</v>
      </c>
      <c r="H43" s="15" t="e">
        <f>H41+H42</f>
        <v>#VALUE!</v>
      </c>
    </row>
    <row r="44" spans="1:61" ht="23.1" customHeight="1">
      <c r="A44" s="25"/>
      <c r="B44" s="26"/>
      <c r="C44" s="26"/>
      <c r="D44" s="26"/>
      <c r="E44" s="16" t="str">
        <f>A38</f>
        <v>CPU-15</v>
      </c>
      <c r="F44" s="1189" t="s">
        <v>26</v>
      </c>
      <c r="G44" s="1190"/>
      <c r="H44" s="29" t="e">
        <f>H43</f>
        <v>#VALUE!</v>
      </c>
      <c r="I44" s="420" t="e">
        <f>H41</f>
        <v>#VALUE!</v>
      </c>
    </row>
    <row r="46" spans="1:61">
      <c r="A46" s="1201" t="s">
        <v>254</v>
      </c>
      <c r="B46" s="1201" t="s">
        <v>15</v>
      </c>
      <c r="C46" s="1201"/>
      <c r="D46" s="1203" t="s">
        <v>266</v>
      </c>
      <c r="E46" s="1201" t="s">
        <v>9</v>
      </c>
      <c r="F46" s="1195" t="s">
        <v>17</v>
      </c>
      <c r="G46" s="1195" t="s">
        <v>18</v>
      </c>
      <c r="H46" s="1195" t="s">
        <v>19</v>
      </c>
    </row>
    <row r="47" spans="1:61">
      <c r="A47" s="1202"/>
      <c r="B47" s="1202"/>
      <c r="C47" s="1202"/>
      <c r="D47" s="1204"/>
      <c r="E47" s="1202"/>
      <c r="F47" s="1196"/>
      <c r="G47" s="1196"/>
      <c r="H47" s="1196"/>
    </row>
    <row r="48" spans="1:61">
      <c r="A48" s="7"/>
      <c r="B48" s="7"/>
      <c r="C48" s="7"/>
      <c r="D48" s="8" t="s">
        <v>267</v>
      </c>
      <c r="E48" s="7" t="s">
        <v>9</v>
      </c>
      <c r="F48" s="140">
        <v>1</v>
      </c>
      <c r="G48" s="43" t="e">
        <f>Resumo_Transp!$U$17</f>
        <v>#VALUE!</v>
      </c>
      <c r="H48" s="155" t="e">
        <f t="shared" ref="H48" si="4">F48*G48</f>
        <v>#VALUE!</v>
      </c>
    </row>
    <row r="49" spans="1:9">
      <c r="A49" s="70"/>
      <c r="B49" s="71"/>
      <c r="C49" s="71"/>
      <c r="D49" s="71"/>
      <c r="E49" s="1197" t="s">
        <v>24</v>
      </c>
      <c r="F49" s="1197"/>
      <c r="G49" s="1198"/>
      <c r="H49" s="149" t="e">
        <f>SUM(H48)</f>
        <v>#VALUE!</v>
      </c>
    </row>
    <row r="50" spans="1:9">
      <c r="A50" s="72"/>
      <c r="B50" s="73"/>
      <c r="C50" s="73"/>
      <c r="D50" s="73"/>
      <c r="E50" s="74"/>
      <c r="F50" s="75" t="s">
        <v>32</v>
      </c>
      <c r="G50" s="76">
        <v>0.15</v>
      </c>
      <c r="H50" s="148" t="e">
        <f>H49*G50</f>
        <v>#VALUE!</v>
      </c>
    </row>
    <row r="51" spans="1:9">
      <c r="A51" s="77"/>
      <c r="B51" s="78"/>
      <c r="C51" s="78"/>
      <c r="D51" s="78"/>
      <c r="E51" s="79"/>
      <c r="F51" s="79"/>
      <c r="G51" s="80" t="s">
        <v>25</v>
      </c>
      <c r="H51" s="147" t="e">
        <f>H49+H50</f>
        <v>#VALUE!</v>
      </c>
    </row>
    <row r="52" spans="1:9">
      <c r="A52" s="25"/>
      <c r="B52" s="26"/>
      <c r="C52" s="26"/>
      <c r="D52" s="26"/>
      <c r="E52" s="16" t="str">
        <f>A46</f>
        <v>CPU-17</v>
      </c>
      <c r="F52" s="1189" t="s">
        <v>26</v>
      </c>
      <c r="G52" s="1190"/>
      <c r="H52" s="29" t="e">
        <f>H51</f>
        <v>#VALUE!</v>
      </c>
      <c r="I52" s="420" t="e">
        <f>H49</f>
        <v>#VALUE!</v>
      </c>
    </row>
    <row r="54" spans="1:9">
      <c r="A54" s="1201" t="s">
        <v>255</v>
      </c>
      <c r="B54" s="1201" t="s">
        <v>15</v>
      </c>
      <c r="C54" s="1201"/>
      <c r="D54" s="1203" t="s">
        <v>752</v>
      </c>
      <c r="E54" s="1201" t="s">
        <v>9</v>
      </c>
      <c r="F54" s="1195" t="s">
        <v>17</v>
      </c>
      <c r="G54" s="1195" t="s">
        <v>18</v>
      </c>
      <c r="H54" s="1195" t="s">
        <v>19</v>
      </c>
    </row>
    <row r="55" spans="1:9">
      <c r="A55" s="1202"/>
      <c r="B55" s="1202"/>
      <c r="C55" s="1202"/>
      <c r="D55" s="1204"/>
      <c r="E55" s="1202"/>
      <c r="F55" s="1196"/>
      <c r="G55" s="1196"/>
      <c r="H55" s="1196"/>
    </row>
    <row r="56" spans="1:9">
      <c r="A56" s="7"/>
      <c r="B56" s="7"/>
      <c r="C56" s="7"/>
      <c r="D56" s="8" t="s">
        <v>752</v>
      </c>
      <c r="E56" s="7" t="s">
        <v>9</v>
      </c>
      <c r="F56" s="140">
        <v>1</v>
      </c>
      <c r="G56" s="43" t="e">
        <f>Resumo_Transp!$U$35</f>
        <v>#VALUE!</v>
      </c>
      <c r="H56" s="155" t="e">
        <f t="shared" ref="H56" si="5">F56*G56</f>
        <v>#VALUE!</v>
      </c>
    </row>
    <row r="57" spans="1:9">
      <c r="A57" s="70"/>
      <c r="B57" s="71"/>
      <c r="C57" s="71"/>
      <c r="D57" s="71"/>
      <c r="E57" s="1197" t="s">
        <v>24</v>
      </c>
      <c r="F57" s="1197"/>
      <c r="G57" s="1198"/>
      <c r="H57" s="156" t="e">
        <f>SUM(H56)</f>
        <v>#VALUE!</v>
      </c>
    </row>
    <row r="58" spans="1:9">
      <c r="A58" s="72"/>
      <c r="B58" s="73"/>
      <c r="C58" s="73"/>
      <c r="D58" s="73"/>
      <c r="E58" s="74"/>
      <c r="F58" s="75" t="s">
        <v>32</v>
      </c>
      <c r="G58" s="76">
        <v>0.15</v>
      </c>
      <c r="H58" s="157" t="e">
        <f>H57*G58</f>
        <v>#VALUE!</v>
      </c>
    </row>
    <row r="59" spans="1:9">
      <c r="A59" s="77"/>
      <c r="B59" s="78"/>
      <c r="C59" s="78"/>
      <c r="D59" s="78"/>
      <c r="E59" s="79"/>
      <c r="F59" s="79"/>
      <c r="G59" s="80" t="s">
        <v>25</v>
      </c>
      <c r="H59" s="158" t="e">
        <f>H57+H58</f>
        <v>#VALUE!</v>
      </c>
    </row>
    <row r="60" spans="1:9">
      <c r="A60" s="25"/>
      <c r="B60" s="26"/>
      <c r="C60" s="26"/>
      <c r="D60" s="26"/>
      <c r="E60" s="16" t="str">
        <f>A54</f>
        <v>CPU-18</v>
      </c>
      <c r="F60" s="1189" t="s">
        <v>26</v>
      </c>
      <c r="G60" s="1190"/>
      <c r="H60" s="159" t="e">
        <f>H59</f>
        <v>#VALUE!</v>
      </c>
      <c r="I60" s="420" t="e">
        <f>H57</f>
        <v>#VALUE!</v>
      </c>
    </row>
    <row r="62" spans="1:9">
      <c r="A62" s="1201" t="s">
        <v>256</v>
      </c>
      <c r="B62" s="1201" t="s">
        <v>15</v>
      </c>
      <c r="C62" s="1201"/>
      <c r="D62" s="1203" t="s">
        <v>268</v>
      </c>
      <c r="E62" s="1201" t="s">
        <v>9</v>
      </c>
      <c r="F62" s="1195" t="s">
        <v>17</v>
      </c>
      <c r="G62" s="1195" t="s">
        <v>18</v>
      </c>
      <c r="H62" s="1195" t="s">
        <v>19</v>
      </c>
    </row>
    <row r="63" spans="1:9">
      <c r="A63" s="1202"/>
      <c r="B63" s="1202"/>
      <c r="C63" s="1202"/>
      <c r="D63" s="1204"/>
      <c r="E63" s="1202"/>
      <c r="F63" s="1196"/>
      <c r="G63" s="1196"/>
      <c r="H63" s="1196"/>
    </row>
    <row r="64" spans="1:9">
      <c r="A64" s="7"/>
      <c r="B64" s="7"/>
      <c r="C64" s="7"/>
      <c r="D64" s="8" t="s">
        <v>268</v>
      </c>
      <c r="E64" s="7" t="s">
        <v>9</v>
      </c>
      <c r="F64" s="140">
        <v>1</v>
      </c>
      <c r="G64" s="43" t="e">
        <f>Resumo_Transp!$U$40</f>
        <v>#VALUE!</v>
      </c>
      <c r="H64" s="155" t="e">
        <f t="shared" ref="H64" si="6">F64*G64</f>
        <v>#VALUE!</v>
      </c>
    </row>
    <row r="65" spans="1:9">
      <c r="A65" s="70"/>
      <c r="B65" s="71"/>
      <c r="C65" s="71"/>
      <c r="D65" s="71"/>
      <c r="E65" s="1197" t="s">
        <v>24</v>
      </c>
      <c r="F65" s="1197"/>
      <c r="G65" s="1198"/>
      <c r="H65" s="156" t="e">
        <f>SUM(H64)</f>
        <v>#VALUE!</v>
      </c>
    </row>
    <row r="66" spans="1:9">
      <c r="A66" s="72"/>
      <c r="B66" s="73"/>
      <c r="C66" s="73"/>
      <c r="D66" s="73"/>
      <c r="E66" s="74"/>
      <c r="F66" s="75" t="s">
        <v>32</v>
      </c>
      <c r="G66" s="76">
        <v>0.15</v>
      </c>
      <c r="H66" s="157" t="e">
        <f>H65*G66</f>
        <v>#VALUE!</v>
      </c>
    </row>
    <row r="67" spans="1:9">
      <c r="A67" s="77"/>
      <c r="B67" s="78"/>
      <c r="C67" s="78"/>
      <c r="D67" s="78"/>
      <c r="E67" s="79"/>
      <c r="F67" s="79"/>
      <c r="G67" s="80" t="s">
        <v>25</v>
      </c>
      <c r="H67" s="158" t="e">
        <f>H65+H66</f>
        <v>#VALUE!</v>
      </c>
    </row>
    <row r="68" spans="1:9">
      <c r="A68" s="125"/>
      <c r="B68" s="126"/>
      <c r="C68" s="126"/>
      <c r="D68" s="126"/>
      <c r="E68" s="127" t="str">
        <f>A62</f>
        <v>CPU-19</v>
      </c>
      <c r="F68" s="1199" t="s">
        <v>26</v>
      </c>
      <c r="G68" s="1200"/>
      <c r="H68" s="128" t="e">
        <f>H67</f>
        <v>#VALUE!</v>
      </c>
      <c r="I68" s="420" t="e">
        <f>H65</f>
        <v>#VALUE!</v>
      </c>
    </row>
    <row r="69" spans="1:9">
      <c r="A69" s="129"/>
      <c r="B69" s="130"/>
      <c r="C69" s="130"/>
      <c r="D69" s="130"/>
      <c r="E69" s="131"/>
      <c r="F69" s="132"/>
      <c r="G69" s="133"/>
      <c r="H69" s="134"/>
      <c r="I69" s="420"/>
    </row>
    <row r="70" spans="1:9" ht="23.1" customHeight="1">
      <c r="A70" s="1191" t="s">
        <v>814</v>
      </c>
      <c r="B70" s="1191" t="s">
        <v>15</v>
      </c>
      <c r="C70" s="1191"/>
      <c r="D70" s="1193" t="s">
        <v>815</v>
      </c>
      <c r="E70" s="1191" t="s">
        <v>44</v>
      </c>
      <c r="F70" s="1185" t="s">
        <v>17</v>
      </c>
      <c r="G70" s="1185" t="s">
        <v>18</v>
      </c>
      <c r="H70" s="1185" t="s">
        <v>19</v>
      </c>
    </row>
    <row r="71" spans="1:9" ht="23.1" customHeight="1">
      <c r="A71" s="1192"/>
      <c r="B71" s="1192"/>
      <c r="C71" s="1192"/>
      <c r="D71" s="1194"/>
      <c r="E71" s="1192"/>
      <c r="F71" s="1186"/>
      <c r="G71" s="1186"/>
      <c r="H71" s="1186"/>
    </row>
    <row r="72" spans="1:9" ht="23.1" customHeight="1">
      <c r="A72" s="217" t="s">
        <v>39</v>
      </c>
      <c r="B72" s="218" t="s">
        <v>39</v>
      </c>
      <c r="C72" s="218" t="s">
        <v>572</v>
      </c>
      <c r="D72" s="219" t="s">
        <v>573</v>
      </c>
      <c r="E72" s="220" t="s">
        <v>27</v>
      </c>
      <c r="F72" s="221">
        <f>1/74.11</f>
        <v>1.349345567399811E-2</v>
      </c>
      <c r="G72" s="1131"/>
      <c r="H72" s="222">
        <f>ROUND(F72*G72,6)</f>
        <v>0</v>
      </c>
    </row>
    <row r="73" spans="1:9" ht="23.1" customHeight="1">
      <c r="A73" s="217" t="s">
        <v>39</v>
      </c>
      <c r="B73" s="218" t="s">
        <v>39</v>
      </c>
      <c r="C73" s="218" t="s">
        <v>542</v>
      </c>
      <c r="D73" s="219" t="s">
        <v>505</v>
      </c>
      <c r="E73" s="220" t="s">
        <v>27</v>
      </c>
      <c r="F73" s="221">
        <f t="shared" ref="F73" si="7">1/74.11</f>
        <v>1.349345567399811E-2</v>
      </c>
      <c r="G73" s="1131"/>
      <c r="H73" s="222">
        <f t="shared" ref="H73:H74" si="8">ROUND(F73*G73,6)</f>
        <v>0</v>
      </c>
    </row>
    <row r="74" spans="1:9" ht="23.1" customHeight="1">
      <c r="A74" s="217" t="s">
        <v>39</v>
      </c>
      <c r="B74" s="218" t="s">
        <v>39</v>
      </c>
      <c r="C74" s="218" t="s">
        <v>547</v>
      </c>
      <c r="D74" s="219" t="s">
        <v>507</v>
      </c>
      <c r="E74" s="220" t="s">
        <v>27</v>
      </c>
      <c r="F74" s="221">
        <f>2/74.11</f>
        <v>2.6986911347996221E-2</v>
      </c>
      <c r="G74" s="1131"/>
      <c r="H74" s="222">
        <f t="shared" si="8"/>
        <v>0</v>
      </c>
    </row>
    <row r="75" spans="1:9" ht="23.1" customHeight="1">
      <c r="A75" s="217" t="s">
        <v>39</v>
      </c>
      <c r="B75" s="218" t="s">
        <v>39</v>
      </c>
      <c r="C75" s="218">
        <v>1107892</v>
      </c>
      <c r="D75" s="219" t="s">
        <v>300</v>
      </c>
      <c r="E75" s="220" t="s">
        <v>7</v>
      </c>
      <c r="F75" s="221">
        <v>4.2000000000000003E-2</v>
      </c>
      <c r="G75" s="1131"/>
      <c r="H75" s="222">
        <f t="shared" ref="H75:H77" si="9">F75*G75</f>
        <v>0</v>
      </c>
    </row>
    <row r="76" spans="1:9" ht="23.1" customHeight="1">
      <c r="A76" s="217" t="s">
        <v>39</v>
      </c>
      <c r="B76" s="218" t="s">
        <v>39</v>
      </c>
      <c r="C76" s="218" t="s">
        <v>773</v>
      </c>
      <c r="D76" s="219" t="s">
        <v>306</v>
      </c>
      <c r="E76" s="220" t="s">
        <v>22</v>
      </c>
      <c r="F76" s="221">
        <v>5.9499999999999997E-2</v>
      </c>
      <c r="G76" s="1131"/>
      <c r="H76" s="222">
        <f t="shared" si="9"/>
        <v>0</v>
      </c>
    </row>
    <row r="77" spans="1:9" ht="23.1" customHeight="1">
      <c r="A77" s="217" t="s">
        <v>39</v>
      </c>
      <c r="B77" s="218" t="s">
        <v>39</v>
      </c>
      <c r="C77" s="218" t="s">
        <v>783</v>
      </c>
      <c r="D77" s="219" t="s">
        <v>301</v>
      </c>
      <c r="E77" s="220" t="s">
        <v>7</v>
      </c>
      <c r="F77" s="221">
        <v>0.03</v>
      </c>
      <c r="G77" s="1131"/>
      <c r="H77" s="223">
        <f t="shared" si="9"/>
        <v>0</v>
      </c>
    </row>
    <row r="78" spans="1:9" ht="23.1" customHeight="1">
      <c r="A78" s="214"/>
      <c r="B78" s="215"/>
      <c r="C78" s="215"/>
      <c r="D78" s="215"/>
      <c r="E78" s="1187" t="s">
        <v>24</v>
      </c>
      <c r="F78" s="1187"/>
      <c r="G78" s="1188"/>
      <c r="H78" s="216">
        <f>ROUND(SUM(H72:H77),2)</f>
        <v>0</v>
      </c>
    </row>
    <row r="79" spans="1:9" ht="23.1" customHeight="1">
      <c r="A79" s="21"/>
      <c r="B79" s="22"/>
      <c r="C79" s="22"/>
      <c r="D79" s="22"/>
      <c r="E79" s="9"/>
      <c r="F79" s="10" t="s">
        <v>32</v>
      </c>
      <c r="G79" s="11">
        <f>BDI!$C$17/100</f>
        <v>0</v>
      </c>
      <c r="H79" s="144">
        <f>H78*G79</f>
        <v>0</v>
      </c>
    </row>
    <row r="80" spans="1:9" ht="23.1" customHeight="1">
      <c r="A80" s="23"/>
      <c r="B80" s="24"/>
      <c r="C80" s="24"/>
      <c r="D80" s="24"/>
      <c r="E80" s="13"/>
      <c r="F80" s="13"/>
      <c r="G80" s="14" t="s">
        <v>25</v>
      </c>
      <c r="H80" s="143">
        <f>H78+H79</f>
        <v>0</v>
      </c>
    </row>
    <row r="81" spans="1:9" ht="23.1" customHeight="1">
      <c r="A81" s="25"/>
      <c r="B81" s="26"/>
      <c r="C81" s="26"/>
      <c r="D81" s="26"/>
      <c r="E81" s="16" t="str">
        <f>A70</f>
        <v>2003943-A</v>
      </c>
      <c r="F81" s="1189" t="s">
        <v>26</v>
      </c>
      <c r="G81" s="1190"/>
      <c r="H81" s="29">
        <f>H80</f>
        <v>0</v>
      </c>
      <c r="I81" s="420">
        <f>H78</f>
        <v>0</v>
      </c>
    </row>
    <row r="82" spans="1:9">
      <c r="A82" s="129"/>
      <c r="B82" s="130"/>
      <c r="C82" s="130"/>
      <c r="D82" s="130"/>
      <c r="E82" s="131"/>
      <c r="F82" s="132"/>
      <c r="G82" s="133"/>
      <c r="H82" s="134"/>
      <c r="I82" s="420"/>
    </row>
    <row r="83" spans="1:9" ht="23.1" customHeight="1">
      <c r="A83" s="1191" t="s">
        <v>919</v>
      </c>
      <c r="B83" s="1191" t="s">
        <v>15</v>
      </c>
      <c r="C83" s="1191"/>
      <c r="D83" s="1193" t="s">
        <v>922</v>
      </c>
      <c r="E83" s="1191" t="s">
        <v>44</v>
      </c>
      <c r="F83" s="1185" t="s">
        <v>17</v>
      </c>
      <c r="G83" s="1185" t="s">
        <v>18</v>
      </c>
      <c r="H83" s="1185" t="s">
        <v>19</v>
      </c>
    </row>
    <row r="84" spans="1:9" ht="23.1" customHeight="1">
      <c r="A84" s="1192"/>
      <c r="B84" s="1192"/>
      <c r="C84" s="1192"/>
      <c r="D84" s="1194"/>
      <c r="E84" s="1192"/>
      <c r="F84" s="1186"/>
      <c r="G84" s="1186"/>
      <c r="H84" s="1186"/>
    </row>
    <row r="85" spans="1:9" ht="23.1" customHeight="1">
      <c r="A85" s="217" t="s">
        <v>39</v>
      </c>
      <c r="B85" s="218" t="s">
        <v>39</v>
      </c>
      <c r="C85" s="218" t="s">
        <v>572</v>
      </c>
      <c r="D85" s="219" t="s">
        <v>573</v>
      </c>
      <c r="E85" s="220" t="s">
        <v>27</v>
      </c>
      <c r="F85" s="221">
        <f>1/93.19</f>
        <v>1.0730765103551884E-2</v>
      </c>
      <c r="G85" s="1131"/>
      <c r="H85" s="222">
        <f>ROUND(F85*G85,6)</f>
        <v>0</v>
      </c>
    </row>
    <row r="86" spans="1:9" ht="23.1" customHeight="1">
      <c r="A86" s="217" t="s">
        <v>39</v>
      </c>
      <c r="B86" s="218" t="s">
        <v>39</v>
      </c>
      <c r="C86" s="218" t="s">
        <v>542</v>
      </c>
      <c r="D86" s="219" t="s">
        <v>505</v>
      </c>
      <c r="E86" s="220" t="s">
        <v>27</v>
      </c>
      <c r="F86" s="221">
        <f t="shared" ref="F86" si="10">1/93.19</f>
        <v>1.0730765103551884E-2</v>
      </c>
      <c r="G86" s="1131"/>
      <c r="H86" s="222">
        <f t="shared" ref="H86:H87" si="11">ROUND(F86*G86,6)</f>
        <v>0</v>
      </c>
    </row>
    <row r="87" spans="1:9" ht="23.1" customHeight="1">
      <c r="A87" s="217" t="s">
        <v>39</v>
      </c>
      <c r="B87" s="218" t="s">
        <v>39</v>
      </c>
      <c r="C87" s="218" t="s">
        <v>547</v>
      </c>
      <c r="D87" s="219" t="s">
        <v>507</v>
      </c>
      <c r="E87" s="220" t="s">
        <v>27</v>
      </c>
      <c r="F87" s="221">
        <f>2/93.19</f>
        <v>2.1461530207103768E-2</v>
      </c>
      <c r="G87" s="1131"/>
      <c r="H87" s="222">
        <f t="shared" si="11"/>
        <v>0</v>
      </c>
    </row>
    <row r="88" spans="1:9" ht="23.1" customHeight="1">
      <c r="A88" s="217" t="s">
        <v>39</v>
      </c>
      <c r="B88" s="218" t="s">
        <v>39</v>
      </c>
      <c r="C88" s="218">
        <v>1107892</v>
      </c>
      <c r="D88" s="219" t="s">
        <v>300</v>
      </c>
      <c r="E88" s="220" t="s">
        <v>7</v>
      </c>
      <c r="F88" s="221">
        <v>3.3399999999999999E-2</v>
      </c>
      <c r="G88" s="1131"/>
      <c r="H88" s="222">
        <f t="shared" ref="H88:H90" si="12">F88*G88</f>
        <v>0</v>
      </c>
    </row>
    <row r="89" spans="1:9" ht="23.1" customHeight="1">
      <c r="A89" s="217" t="s">
        <v>39</v>
      </c>
      <c r="B89" s="218" t="s">
        <v>39</v>
      </c>
      <c r="C89" s="218" t="s">
        <v>773</v>
      </c>
      <c r="D89" s="219" t="s">
        <v>306</v>
      </c>
      <c r="E89" s="220" t="s">
        <v>22</v>
      </c>
      <c r="F89" s="221">
        <v>4.7300000000000002E-2</v>
      </c>
      <c r="G89" s="1131"/>
      <c r="H89" s="222">
        <f t="shared" si="12"/>
        <v>0</v>
      </c>
    </row>
    <row r="90" spans="1:9" ht="23.1" customHeight="1">
      <c r="A90" s="217" t="s">
        <v>39</v>
      </c>
      <c r="B90" s="218" t="s">
        <v>39</v>
      </c>
      <c r="C90" s="218" t="s">
        <v>783</v>
      </c>
      <c r="D90" s="219" t="s">
        <v>301</v>
      </c>
      <c r="E90" s="220" t="s">
        <v>7</v>
      </c>
      <c r="F90" s="221">
        <v>1.7999999999999999E-2</v>
      </c>
      <c r="G90" s="1131"/>
      <c r="H90" s="223">
        <f t="shared" si="12"/>
        <v>0</v>
      </c>
    </row>
    <row r="91" spans="1:9" ht="23.1" customHeight="1">
      <c r="A91" s="214"/>
      <c r="B91" s="215"/>
      <c r="C91" s="215"/>
      <c r="D91" s="215"/>
      <c r="E91" s="1187" t="s">
        <v>24</v>
      </c>
      <c r="F91" s="1187"/>
      <c r="G91" s="1188"/>
      <c r="H91" s="216">
        <f>ROUND(SUM(H85:H90),2)</f>
        <v>0</v>
      </c>
    </row>
    <row r="92" spans="1:9" ht="23.1" customHeight="1">
      <c r="A92" s="21"/>
      <c r="B92" s="22"/>
      <c r="C92" s="22"/>
      <c r="D92" s="22"/>
      <c r="E92" s="9"/>
      <c r="F92" s="10" t="s">
        <v>32</v>
      </c>
      <c r="G92" s="11">
        <f>BDI!$C$17/100</f>
        <v>0</v>
      </c>
      <c r="H92" s="144">
        <f>H91*G92</f>
        <v>0</v>
      </c>
    </row>
    <row r="93" spans="1:9" ht="23.1" customHeight="1">
      <c r="A93" s="23"/>
      <c r="B93" s="24"/>
      <c r="C93" s="24"/>
      <c r="D93" s="24"/>
      <c r="E93" s="13"/>
      <c r="F93" s="13"/>
      <c r="G93" s="14" t="s">
        <v>25</v>
      </c>
      <c r="H93" s="143">
        <f>H91+H92</f>
        <v>0</v>
      </c>
    </row>
    <row r="94" spans="1:9" ht="23.1" customHeight="1">
      <c r="A94" s="25"/>
      <c r="B94" s="26"/>
      <c r="C94" s="26"/>
      <c r="D94" s="26"/>
      <c r="E94" s="16" t="str">
        <f>A83</f>
        <v>2003947-A</v>
      </c>
      <c r="F94" s="1189" t="s">
        <v>26</v>
      </c>
      <c r="G94" s="1190"/>
      <c r="H94" s="29">
        <f>H93</f>
        <v>0</v>
      </c>
      <c r="I94" s="420">
        <f>H91</f>
        <v>0</v>
      </c>
    </row>
    <row r="95" spans="1:9">
      <c r="A95" s="135"/>
      <c r="B95" s="135"/>
      <c r="C95" s="135"/>
      <c r="D95" s="135"/>
      <c r="E95" s="136"/>
      <c r="F95" s="75"/>
      <c r="G95" s="75"/>
      <c r="H95" s="137"/>
    </row>
  </sheetData>
  <mergeCells count="96">
    <mergeCell ref="F83:F84"/>
    <mergeCell ref="G83:G84"/>
    <mergeCell ref="H83:H84"/>
    <mergeCell ref="E91:G91"/>
    <mergeCell ref="F94:G94"/>
    <mergeCell ref="A83:A84"/>
    <mergeCell ref="B83:B84"/>
    <mergeCell ref="C83:C84"/>
    <mergeCell ref="D83:D84"/>
    <mergeCell ref="E83:E84"/>
    <mergeCell ref="A8:H8"/>
    <mergeCell ref="A1:H3"/>
    <mergeCell ref="A4:H4"/>
    <mergeCell ref="A5:D7"/>
    <mergeCell ref="G5:H5"/>
    <mergeCell ref="E6:F7"/>
    <mergeCell ref="A10:A11"/>
    <mergeCell ref="B10:B11"/>
    <mergeCell ref="C10:C11"/>
    <mergeCell ref="D10:D11"/>
    <mergeCell ref="E10:E11"/>
    <mergeCell ref="E25:G25"/>
    <mergeCell ref="F28:G28"/>
    <mergeCell ref="F30:F31"/>
    <mergeCell ref="G30:G31"/>
    <mergeCell ref="F20:G20"/>
    <mergeCell ref="H10:H11"/>
    <mergeCell ref="E22:E23"/>
    <mergeCell ref="F22:F23"/>
    <mergeCell ref="G22:G23"/>
    <mergeCell ref="H22:H23"/>
    <mergeCell ref="F10:F11"/>
    <mergeCell ref="G10:G11"/>
    <mergeCell ref="E17:G17"/>
    <mergeCell ref="A22:A23"/>
    <mergeCell ref="B22:B23"/>
    <mergeCell ref="C22:C23"/>
    <mergeCell ref="D22:D23"/>
    <mergeCell ref="A30:A31"/>
    <mergeCell ref="B30:B31"/>
    <mergeCell ref="C30:C31"/>
    <mergeCell ref="D30:D31"/>
    <mergeCell ref="A38:A39"/>
    <mergeCell ref="B38:B39"/>
    <mergeCell ref="C38:C39"/>
    <mergeCell ref="D38:D39"/>
    <mergeCell ref="E38:E39"/>
    <mergeCell ref="H38:H39"/>
    <mergeCell ref="E41:G41"/>
    <mergeCell ref="H30:H31"/>
    <mergeCell ref="E33:G33"/>
    <mergeCell ref="F44:G44"/>
    <mergeCell ref="F36:G36"/>
    <mergeCell ref="F38:F39"/>
    <mergeCell ref="G38:G39"/>
    <mergeCell ref="E30:E31"/>
    <mergeCell ref="A54:A55"/>
    <mergeCell ref="B54:B55"/>
    <mergeCell ref="C54:C55"/>
    <mergeCell ref="D54:D55"/>
    <mergeCell ref="E54:E55"/>
    <mergeCell ref="F46:F47"/>
    <mergeCell ref="G46:G47"/>
    <mergeCell ref="H46:H47"/>
    <mergeCell ref="E49:G49"/>
    <mergeCell ref="F52:G52"/>
    <mergeCell ref="A46:A47"/>
    <mergeCell ref="B46:B47"/>
    <mergeCell ref="C46:C47"/>
    <mergeCell ref="D46:D47"/>
    <mergeCell ref="E46:E47"/>
    <mergeCell ref="A62:A63"/>
    <mergeCell ref="B62:B63"/>
    <mergeCell ref="C62:C63"/>
    <mergeCell ref="D62:D63"/>
    <mergeCell ref="E62:E63"/>
    <mergeCell ref="H62:H63"/>
    <mergeCell ref="E65:G65"/>
    <mergeCell ref="F68:G68"/>
    <mergeCell ref="F54:F55"/>
    <mergeCell ref="G54:G55"/>
    <mergeCell ref="E57:G57"/>
    <mergeCell ref="F60:G60"/>
    <mergeCell ref="F62:F63"/>
    <mergeCell ref="G62:G63"/>
    <mergeCell ref="H54:H55"/>
    <mergeCell ref="A70:A71"/>
    <mergeCell ref="B70:B71"/>
    <mergeCell ref="C70:C71"/>
    <mergeCell ref="D70:D71"/>
    <mergeCell ref="E70:E71"/>
    <mergeCell ref="F70:F71"/>
    <mergeCell ref="G70:G71"/>
    <mergeCell ref="H70:H71"/>
    <mergeCell ref="E78:G78"/>
    <mergeCell ref="F81:G81"/>
  </mergeCells>
  <phoneticPr fontId="73"/>
  <printOptions horizontalCentered="1"/>
  <pageMargins left="0.51181102362204722" right="0.51181102362204722" top="0.78740157480314965" bottom="0.78740157480314965" header="0.31496062992125984" footer="0.31496062992125984"/>
  <pageSetup paperSize="9" scale="53" fitToHeight="0" orientation="portrait" r:id="rId1"/>
  <colBreaks count="1" manualBreakCount="1">
    <brk id="8" max="14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7A8BD-3F7F-6649-A3D3-85415BAA4A3C}">
  <sheetPr>
    <tabColor rgb="FF0070C0"/>
  </sheetPr>
  <dimension ref="A1:R255"/>
  <sheetViews>
    <sheetView showGridLines="0" zoomScale="90" zoomScaleNormal="90" zoomScaleSheetLayoutView="120" workbookViewId="0">
      <pane ySplit="1" topLeftCell="A184" activePane="bottomLeft" state="frozen"/>
      <selection pane="bottomLeft" activeCell="A196" sqref="A196:I196"/>
    </sheetView>
  </sheetViews>
  <sheetFormatPr defaultColWidth="9.140625" defaultRowHeight="15"/>
  <cols>
    <col min="1" max="1" width="9.140625" style="264"/>
    <col min="2" max="2" width="33" style="264" customWidth="1"/>
    <col min="3" max="3" width="15.42578125" style="264" customWidth="1"/>
    <col min="4" max="4" width="11.42578125" style="264" bestFit="1" customWidth="1"/>
    <col min="5" max="5" width="10" style="275" customWidth="1"/>
    <col min="6" max="6" width="11.42578125" style="275" customWidth="1"/>
    <col min="7" max="7" width="9.140625" style="275" customWidth="1"/>
    <col min="8" max="8" width="14.85546875" style="275" customWidth="1"/>
    <col min="9" max="9" width="17.7109375" style="275" customWidth="1"/>
    <col min="10" max="10" width="17.28515625" customWidth="1"/>
  </cols>
  <sheetData>
    <row r="1" spans="1:18" s="1" customFormat="1" ht="42.75" customHeight="1">
      <c r="A1" s="1311"/>
      <c r="B1" s="1312"/>
      <c r="C1" s="1312"/>
      <c r="D1" s="1312"/>
      <c r="E1" s="1312"/>
      <c r="F1" s="1312"/>
      <c r="G1" s="1312"/>
      <c r="H1" s="1312"/>
      <c r="I1" s="1313"/>
      <c r="J1" s="116"/>
      <c r="K1" s="108"/>
      <c r="L1" s="108"/>
      <c r="M1" s="108"/>
      <c r="N1" s="108"/>
      <c r="O1" s="108"/>
      <c r="P1" s="108"/>
      <c r="Q1" s="108"/>
      <c r="R1" s="108"/>
    </row>
    <row r="2" spans="1:18" ht="28.5" customHeight="1">
      <c r="A2" s="1300" t="s">
        <v>410</v>
      </c>
      <c r="B2" s="1301"/>
      <c r="C2" s="1301"/>
      <c r="D2" s="1301"/>
      <c r="E2" s="1301"/>
      <c r="F2" s="1301"/>
      <c r="G2" s="1301"/>
      <c r="H2" s="1301"/>
      <c r="I2" s="1302"/>
      <c r="J2" s="139"/>
    </row>
    <row r="3" spans="1:18">
      <c r="A3" s="390" t="s">
        <v>58</v>
      </c>
      <c r="B3" s="391" t="s">
        <v>411</v>
      </c>
      <c r="C3" s="391" t="s">
        <v>55</v>
      </c>
      <c r="D3" s="1237" t="s">
        <v>412</v>
      </c>
      <c r="E3" s="1237"/>
      <c r="F3" s="1237" t="s">
        <v>309</v>
      </c>
      <c r="G3" s="1237"/>
      <c r="H3" s="1237" t="s">
        <v>413</v>
      </c>
      <c r="I3" s="1238"/>
      <c r="J3" s="139"/>
      <c r="K3" s="322"/>
    </row>
    <row r="4" spans="1:18" ht="15" customHeight="1">
      <c r="A4" s="263"/>
      <c r="B4" s="347" t="s">
        <v>414</v>
      </c>
      <c r="D4" s="1255"/>
      <c r="E4" s="1255"/>
      <c r="F4" s="1255"/>
      <c r="G4" s="1255"/>
      <c r="H4" s="1255"/>
      <c r="I4" s="1256"/>
    </row>
    <row r="5" spans="1:18">
      <c r="A5" s="263"/>
      <c r="B5" s="347" t="s">
        <v>415</v>
      </c>
      <c r="D5" s="1240"/>
      <c r="E5" s="1240"/>
      <c r="F5" s="1240"/>
      <c r="G5" s="1240"/>
      <c r="H5" s="1240"/>
      <c r="I5" s="1249"/>
    </row>
    <row r="6" spans="1:18">
      <c r="A6" s="263"/>
      <c r="B6" s="347" t="s">
        <v>416</v>
      </c>
      <c r="D6" s="1240"/>
      <c r="E6" s="1240"/>
      <c r="F6" s="1240"/>
      <c r="G6" s="1240"/>
      <c r="H6" s="1240"/>
      <c r="I6" s="1249"/>
    </row>
    <row r="7" spans="1:18">
      <c r="A7" s="265" t="s">
        <v>567</v>
      </c>
      <c r="B7" s="347" t="s">
        <v>417</v>
      </c>
      <c r="C7" s="264" t="s">
        <v>30</v>
      </c>
      <c r="D7" s="1240">
        <v>0.5</v>
      </c>
      <c r="E7" s="1240"/>
      <c r="F7" s="1257"/>
      <c r="G7" s="1257"/>
      <c r="H7" s="1307">
        <f>F7*D7</f>
        <v>0</v>
      </c>
      <c r="I7" s="1308"/>
    </row>
    <row r="8" spans="1:18">
      <c r="A8" s="265" t="s">
        <v>552</v>
      </c>
      <c r="B8" s="347" t="s">
        <v>418</v>
      </c>
      <c r="C8" s="264" t="s">
        <v>30</v>
      </c>
      <c r="D8" s="1240">
        <v>0.5</v>
      </c>
      <c r="E8" s="1240"/>
      <c r="F8" s="1257"/>
      <c r="G8" s="1257"/>
      <c r="H8" s="1307">
        <f>F8*D8</f>
        <v>0</v>
      </c>
      <c r="I8" s="1308"/>
    </row>
    <row r="9" spans="1:18">
      <c r="A9" s="265" t="s">
        <v>561</v>
      </c>
      <c r="B9" s="347" t="s">
        <v>419</v>
      </c>
      <c r="C9" s="264" t="s">
        <v>30</v>
      </c>
      <c r="D9" s="1240">
        <v>0</v>
      </c>
      <c r="E9" s="1240"/>
      <c r="F9" s="1257"/>
      <c r="G9" s="1257"/>
      <c r="H9" s="1307">
        <f>F9*D9</f>
        <v>0</v>
      </c>
      <c r="I9" s="1308"/>
    </row>
    <row r="10" spans="1:18">
      <c r="A10" s="265" t="s">
        <v>564</v>
      </c>
      <c r="B10" s="347" t="s">
        <v>420</v>
      </c>
      <c r="C10" s="264" t="s">
        <v>30</v>
      </c>
      <c r="D10" s="1240">
        <v>0</v>
      </c>
      <c r="E10" s="1240"/>
      <c r="F10" s="1257"/>
      <c r="G10" s="1257"/>
      <c r="H10" s="1307">
        <f>F10*D10</f>
        <v>0</v>
      </c>
      <c r="I10" s="1308"/>
    </row>
    <row r="11" spans="1:18">
      <c r="A11" s="265" t="s">
        <v>556</v>
      </c>
      <c r="B11" s="347" t="s">
        <v>421</v>
      </c>
      <c r="C11" s="264" t="s">
        <v>30</v>
      </c>
      <c r="D11" s="1240">
        <v>0</v>
      </c>
      <c r="E11" s="1240"/>
      <c r="F11" s="1257"/>
      <c r="G11" s="1257"/>
      <c r="H11" s="1307">
        <f>F11*D11</f>
        <v>0</v>
      </c>
      <c r="I11" s="1308"/>
    </row>
    <row r="12" spans="1:18">
      <c r="A12" s="266"/>
      <c r="B12" s="267"/>
      <c r="C12" s="387"/>
      <c r="D12" s="1246"/>
      <c r="E12" s="1246"/>
      <c r="F12" s="1246" t="s">
        <v>422</v>
      </c>
      <c r="G12" s="1246"/>
      <c r="H12" s="1309">
        <f>SUM(H7:I11)</f>
        <v>0</v>
      </c>
      <c r="I12" s="1310"/>
    </row>
    <row r="13" spans="1:18">
      <c r="A13" s="263"/>
      <c r="B13" s="347" t="s">
        <v>423</v>
      </c>
      <c r="D13" s="1255"/>
      <c r="E13" s="1255"/>
      <c r="F13" s="1255"/>
      <c r="G13" s="1255"/>
      <c r="H13" s="1255"/>
      <c r="I13" s="1256"/>
    </row>
    <row r="14" spans="1:18">
      <c r="A14" s="265" t="s">
        <v>563</v>
      </c>
      <c r="B14" s="347" t="s">
        <v>424</v>
      </c>
      <c r="C14" s="264" t="s">
        <v>30</v>
      </c>
      <c r="D14" s="1240">
        <v>1</v>
      </c>
      <c r="E14" s="1240"/>
      <c r="F14" s="1257"/>
      <c r="G14" s="1257"/>
      <c r="H14" s="1303">
        <f>D14*F14</f>
        <v>0</v>
      </c>
      <c r="I14" s="1304"/>
    </row>
    <row r="15" spans="1:18">
      <c r="A15" s="265" t="s">
        <v>562</v>
      </c>
      <c r="B15" s="347" t="s">
        <v>425</v>
      </c>
      <c r="C15" s="264" t="s">
        <v>30</v>
      </c>
      <c r="D15" s="1240">
        <v>0</v>
      </c>
      <c r="E15" s="1240"/>
      <c r="F15" s="1257"/>
      <c r="G15" s="1257"/>
      <c r="H15" s="1303">
        <f>D15*F15</f>
        <v>0</v>
      </c>
      <c r="I15" s="1304"/>
    </row>
    <row r="16" spans="1:18">
      <c r="A16" s="263"/>
      <c r="B16" s="347"/>
      <c r="D16" s="1246"/>
      <c r="E16" s="1246"/>
      <c r="F16" s="1246" t="s">
        <v>426</v>
      </c>
      <c r="G16" s="1246"/>
      <c r="H16" s="1305">
        <f>SUM(H14:I15)</f>
        <v>0</v>
      </c>
      <c r="I16" s="1306"/>
    </row>
    <row r="17" spans="1:9">
      <c r="A17" s="348"/>
      <c r="B17" s="349" t="s">
        <v>427</v>
      </c>
      <c r="C17" s="392"/>
      <c r="D17" s="1255"/>
      <c r="E17" s="1255"/>
      <c r="F17" s="1255"/>
      <c r="G17" s="1255"/>
      <c r="H17" s="1255"/>
      <c r="I17" s="1256"/>
    </row>
    <row r="18" spans="1:9">
      <c r="A18" s="263"/>
      <c r="B18" s="347" t="s">
        <v>416</v>
      </c>
      <c r="D18" s="1240"/>
      <c r="E18" s="1240"/>
      <c r="F18" s="1240"/>
      <c r="G18" s="1240"/>
      <c r="H18" s="1240"/>
      <c r="I18" s="1249"/>
    </row>
    <row r="19" spans="1:9">
      <c r="A19" s="265" t="s">
        <v>557</v>
      </c>
      <c r="B19" s="347" t="s">
        <v>428</v>
      </c>
      <c r="C19" s="264" t="s">
        <v>30</v>
      </c>
      <c r="D19" s="1240">
        <v>1</v>
      </c>
      <c r="E19" s="1240"/>
      <c r="F19" s="1257"/>
      <c r="G19" s="1257"/>
      <c r="H19" s="1244">
        <f>F19*D19</f>
        <v>0</v>
      </c>
      <c r="I19" s="1245"/>
    </row>
    <row r="20" spans="1:9">
      <c r="A20" s="265" t="s">
        <v>540</v>
      </c>
      <c r="B20" s="347" t="s">
        <v>429</v>
      </c>
      <c r="C20" s="264" t="s">
        <v>30</v>
      </c>
      <c r="D20" s="1240">
        <v>0</v>
      </c>
      <c r="E20" s="1240"/>
      <c r="F20" s="1257"/>
      <c r="G20" s="1257"/>
      <c r="H20" s="1244">
        <f>F20*D20</f>
        <v>0</v>
      </c>
      <c r="I20" s="1245"/>
    </row>
    <row r="21" spans="1:9">
      <c r="A21" s="265" t="s">
        <v>560</v>
      </c>
      <c r="B21" s="347" t="s">
        <v>430</v>
      </c>
      <c r="C21" s="264" t="s">
        <v>30</v>
      </c>
      <c r="D21" s="1240">
        <v>0</v>
      </c>
      <c r="E21" s="1240"/>
      <c r="F21" s="1257"/>
      <c r="G21" s="1257"/>
      <c r="H21" s="1244">
        <f>F21*D21</f>
        <v>0</v>
      </c>
      <c r="I21" s="1245"/>
    </row>
    <row r="22" spans="1:9">
      <c r="A22" s="265" t="s">
        <v>548</v>
      </c>
      <c r="B22" s="347" t="s">
        <v>431</v>
      </c>
      <c r="C22" s="264" t="s">
        <v>30</v>
      </c>
      <c r="D22" s="1240">
        <v>0</v>
      </c>
      <c r="E22" s="1240"/>
      <c r="F22" s="1257"/>
      <c r="G22" s="1257"/>
      <c r="H22" s="1244">
        <f>F22*D22</f>
        <v>0</v>
      </c>
      <c r="I22" s="1245"/>
    </row>
    <row r="23" spans="1:9">
      <c r="A23" s="265" t="s">
        <v>564</v>
      </c>
      <c r="B23" s="347" t="s">
        <v>420</v>
      </c>
      <c r="C23" s="264" t="s">
        <v>30</v>
      </c>
      <c r="D23" s="1240">
        <v>0</v>
      </c>
      <c r="E23" s="1240"/>
      <c r="F23" s="1257"/>
      <c r="G23" s="1257"/>
      <c r="H23" s="1244">
        <f>F23*D23</f>
        <v>0</v>
      </c>
      <c r="I23" s="1245"/>
    </row>
    <row r="24" spans="1:9">
      <c r="A24" s="266"/>
      <c r="B24" s="267"/>
      <c r="C24" s="387"/>
      <c r="D24" s="1246"/>
      <c r="E24" s="1246"/>
      <c r="F24" s="1246" t="s">
        <v>432</v>
      </c>
      <c r="G24" s="1246"/>
      <c r="H24" s="1250">
        <f>SUM(H19:I23)</f>
        <v>0</v>
      </c>
      <c r="I24" s="1251"/>
    </row>
    <row r="25" spans="1:9">
      <c r="A25" s="348"/>
      <c r="B25" s="349" t="s">
        <v>423</v>
      </c>
      <c r="C25" s="392"/>
      <c r="D25" s="1255"/>
      <c r="E25" s="1255"/>
      <c r="F25" s="1255"/>
      <c r="G25" s="1255"/>
      <c r="H25" s="1255"/>
      <c r="I25" s="1256"/>
    </row>
    <row r="26" spans="1:9">
      <c r="A26" s="265" t="s">
        <v>538</v>
      </c>
      <c r="B26" s="347" t="s">
        <v>433</v>
      </c>
      <c r="C26" s="264" t="s">
        <v>30</v>
      </c>
      <c r="D26" s="1240">
        <v>1</v>
      </c>
      <c r="E26" s="1240"/>
      <c r="F26" s="1257"/>
      <c r="G26" s="1257"/>
      <c r="H26" s="1244">
        <f>F26*D26</f>
        <v>0</v>
      </c>
      <c r="I26" s="1245"/>
    </row>
    <row r="27" spans="1:9">
      <c r="A27" s="265" t="s">
        <v>553</v>
      </c>
      <c r="B27" s="347" t="s">
        <v>434</v>
      </c>
      <c r="C27" s="264" t="s">
        <v>30</v>
      </c>
      <c r="D27" s="1240">
        <v>0</v>
      </c>
      <c r="E27" s="1240"/>
      <c r="F27" s="1257"/>
      <c r="G27" s="1257"/>
      <c r="H27" s="1244">
        <f>F27*D27</f>
        <v>0</v>
      </c>
      <c r="I27" s="1245"/>
    </row>
    <row r="28" spans="1:9">
      <c r="A28" s="266"/>
      <c r="B28" s="267"/>
      <c r="C28" s="387"/>
      <c r="D28" s="1246"/>
      <c r="E28" s="1246"/>
      <c r="F28" s="1246" t="s">
        <v>435</v>
      </c>
      <c r="G28" s="1246"/>
      <c r="H28" s="1250">
        <f>SUM(H26:I27)</f>
        <v>0</v>
      </c>
      <c r="I28" s="1251"/>
    </row>
    <row r="29" spans="1:9">
      <c r="A29" s="268"/>
      <c r="B29" s="269"/>
      <c r="C29" s="270"/>
      <c r="D29" s="270"/>
      <c r="E29" s="271"/>
      <c r="F29" s="271"/>
      <c r="G29" s="271"/>
      <c r="H29" s="272" t="s">
        <v>714</v>
      </c>
      <c r="I29" s="350">
        <f>H28+H24+H16+H12</f>
        <v>0</v>
      </c>
    </row>
    <row r="30" spans="1:9">
      <c r="A30" s="266"/>
      <c r="B30" s="267"/>
      <c r="C30" s="387"/>
      <c r="D30" s="387"/>
      <c r="E30" s="273"/>
      <c r="F30" s="273"/>
      <c r="G30" s="273"/>
      <c r="H30" s="397"/>
      <c r="I30" s="351"/>
    </row>
    <row r="31" spans="1:9" ht="28.5" customHeight="1">
      <c r="A31" s="1300" t="s">
        <v>436</v>
      </c>
      <c r="B31" s="1301"/>
      <c r="C31" s="1301"/>
      <c r="D31" s="1301"/>
      <c r="E31" s="1301"/>
      <c r="F31" s="1301"/>
      <c r="G31" s="1301"/>
      <c r="H31" s="1301"/>
      <c r="I31" s="1302"/>
    </row>
    <row r="32" spans="1:9" s="161" customFormat="1" ht="45">
      <c r="A32" s="274" t="s">
        <v>58</v>
      </c>
      <c r="B32" s="274" t="s">
        <v>411</v>
      </c>
      <c r="C32" s="274" t="s">
        <v>55</v>
      </c>
      <c r="D32" s="274" t="s">
        <v>412</v>
      </c>
      <c r="E32" s="274" t="s">
        <v>437</v>
      </c>
      <c r="F32" s="274" t="s">
        <v>438</v>
      </c>
      <c r="G32" s="274" t="s">
        <v>439</v>
      </c>
      <c r="H32" s="274" t="s">
        <v>440</v>
      </c>
      <c r="I32" s="274" t="s">
        <v>441</v>
      </c>
    </row>
    <row r="33" spans="1:10" ht="15" customHeight="1">
      <c r="A33" s="348">
        <v>2</v>
      </c>
      <c r="B33" s="349" t="s">
        <v>442</v>
      </c>
      <c r="C33" s="392"/>
      <c r="D33" s="392"/>
      <c r="E33" s="303"/>
      <c r="F33" s="303"/>
      <c r="G33" s="303"/>
      <c r="H33" s="303"/>
      <c r="I33" s="352"/>
    </row>
    <row r="34" spans="1:10">
      <c r="A34" s="263"/>
      <c r="B34" s="347" t="s">
        <v>415</v>
      </c>
      <c r="I34" s="276"/>
    </row>
    <row r="35" spans="1:10">
      <c r="A35" s="263" t="s">
        <v>443</v>
      </c>
      <c r="B35" s="347" t="s">
        <v>416</v>
      </c>
      <c r="I35" s="276"/>
    </row>
    <row r="36" spans="1:10">
      <c r="A36" s="263" t="s">
        <v>444</v>
      </c>
      <c r="B36" s="347" t="s">
        <v>445</v>
      </c>
      <c r="C36" s="264" t="s">
        <v>30</v>
      </c>
      <c r="D36" s="264">
        <v>1</v>
      </c>
      <c r="E36" s="275">
        <v>44</v>
      </c>
      <c r="F36" s="275">
        <v>176</v>
      </c>
      <c r="G36" s="1127"/>
      <c r="H36" s="1127"/>
      <c r="I36" s="277">
        <f>((E36*G36)+(F36*H36))*D36</f>
        <v>0</v>
      </c>
    </row>
    <row r="37" spans="1:10">
      <c r="A37" s="263" t="s">
        <v>446</v>
      </c>
      <c r="B37" s="347" t="s">
        <v>447</v>
      </c>
      <c r="C37" s="264" t="s">
        <v>30</v>
      </c>
      <c r="D37" s="264">
        <v>0</v>
      </c>
      <c r="E37" s="275">
        <v>44</v>
      </c>
      <c r="F37" s="275">
        <v>176</v>
      </c>
      <c r="G37" s="1127"/>
      <c r="H37" s="1127"/>
      <c r="I37" s="277">
        <f>((E37*G37)+(F37*H37))*D37</f>
        <v>0</v>
      </c>
    </row>
    <row r="38" spans="1:10">
      <c r="A38" s="266"/>
      <c r="B38" s="267"/>
      <c r="C38" s="387"/>
      <c r="D38" s="387"/>
      <c r="E38" s="273"/>
      <c r="F38" s="273"/>
      <c r="G38" s="273"/>
      <c r="H38" s="273" t="s">
        <v>448</v>
      </c>
      <c r="I38" s="278">
        <f>SUM(I36:I37)</f>
        <v>0</v>
      </c>
    </row>
    <row r="39" spans="1:10">
      <c r="A39" s="348" t="s">
        <v>449</v>
      </c>
      <c r="B39" s="349" t="s">
        <v>423</v>
      </c>
      <c r="C39" s="392"/>
      <c r="D39" s="392"/>
      <c r="E39" s="303"/>
      <c r="F39" s="303"/>
      <c r="G39" s="303"/>
      <c r="H39" s="303"/>
      <c r="I39" s="352"/>
    </row>
    <row r="40" spans="1:10">
      <c r="A40" s="263" t="s">
        <v>444</v>
      </c>
      <c r="B40" s="347" t="s">
        <v>445</v>
      </c>
      <c r="C40" s="264" t="s">
        <v>30</v>
      </c>
      <c r="D40" s="264">
        <v>0</v>
      </c>
      <c r="E40" s="275">
        <v>44</v>
      </c>
      <c r="F40" s="275">
        <v>176</v>
      </c>
      <c r="G40" s="1127"/>
      <c r="H40" s="1127"/>
      <c r="I40" s="277">
        <f>((E40*G40)+(F40*H40))*D40</f>
        <v>0</v>
      </c>
    </row>
    <row r="41" spans="1:10">
      <c r="A41" s="266"/>
      <c r="B41" s="267"/>
      <c r="C41" s="387"/>
      <c r="D41" s="387"/>
      <c r="E41" s="273"/>
      <c r="F41" s="273"/>
      <c r="G41" s="273"/>
      <c r="H41" s="273" t="s">
        <v>448</v>
      </c>
      <c r="I41" s="278">
        <f>SUM(I40)</f>
        <v>0</v>
      </c>
    </row>
    <row r="42" spans="1:10">
      <c r="A42" s="348" t="s">
        <v>450</v>
      </c>
      <c r="B42" s="349" t="s">
        <v>427</v>
      </c>
      <c r="C42" s="392"/>
      <c r="D42" s="392"/>
      <c r="E42" s="303"/>
      <c r="F42" s="303"/>
      <c r="G42" s="303"/>
      <c r="H42" s="303"/>
      <c r="I42" s="352"/>
    </row>
    <row r="43" spans="1:10">
      <c r="A43" s="263" t="s">
        <v>444</v>
      </c>
      <c r="B43" s="347" t="s">
        <v>445</v>
      </c>
      <c r="C43" s="264" t="s">
        <v>30</v>
      </c>
      <c r="D43" s="264">
        <v>0</v>
      </c>
      <c r="E43" s="275">
        <v>44</v>
      </c>
      <c r="F43" s="275">
        <v>176</v>
      </c>
      <c r="G43" s="1127"/>
      <c r="H43" s="1127"/>
      <c r="I43" s="277">
        <f>((E43*G43)+(F43*H43))*D43</f>
        <v>0</v>
      </c>
    </row>
    <row r="44" spans="1:10">
      <c r="A44" s="266"/>
      <c r="B44" s="267"/>
      <c r="C44" s="387"/>
      <c r="D44" s="387"/>
      <c r="E44" s="273"/>
      <c r="F44" s="273"/>
      <c r="G44" s="273"/>
      <c r="H44" s="273" t="s">
        <v>448</v>
      </c>
      <c r="I44" s="278">
        <f>I43</f>
        <v>0</v>
      </c>
    </row>
    <row r="45" spans="1:10">
      <c r="A45" s="279"/>
      <c r="B45" s="280"/>
      <c r="C45" s="281"/>
      <c r="D45" s="281"/>
      <c r="E45" s="282"/>
      <c r="F45" s="282"/>
      <c r="G45" s="282"/>
      <c r="H45" s="283" t="s">
        <v>451</v>
      </c>
      <c r="I45" s="284">
        <f>I44+I41+I38</f>
        <v>0</v>
      </c>
      <c r="J45" s="162"/>
    </row>
    <row r="46" spans="1:10">
      <c r="A46" s="263"/>
      <c r="I46" s="276"/>
    </row>
    <row r="47" spans="1:10" ht="28.5" customHeight="1">
      <c r="A47" s="1297" t="s">
        <v>452</v>
      </c>
      <c r="B47" s="1298"/>
      <c r="C47" s="1298"/>
      <c r="D47" s="1298"/>
      <c r="E47" s="1298"/>
      <c r="F47" s="1298"/>
      <c r="G47" s="1298"/>
      <c r="H47" s="1298"/>
      <c r="I47" s="1299"/>
    </row>
    <row r="48" spans="1:10">
      <c r="A48" s="285" t="s">
        <v>58</v>
      </c>
      <c r="B48" s="285" t="s">
        <v>411</v>
      </c>
      <c r="C48" s="285" t="s">
        <v>55</v>
      </c>
      <c r="D48" s="1264" t="s">
        <v>412</v>
      </c>
      <c r="E48" s="1238"/>
      <c r="F48" s="1264" t="s">
        <v>309</v>
      </c>
      <c r="G48" s="1237"/>
      <c r="H48" s="1237" t="s">
        <v>413</v>
      </c>
      <c r="I48" s="1238"/>
    </row>
    <row r="49" spans="1:9" ht="15" customHeight="1">
      <c r="A49" s="348"/>
      <c r="B49" s="349" t="s">
        <v>453</v>
      </c>
      <c r="C49" s="392"/>
      <c r="D49" s="1255"/>
      <c r="E49" s="1255"/>
      <c r="F49" s="1255"/>
      <c r="G49" s="1255"/>
      <c r="H49" s="1255"/>
      <c r="I49" s="1256"/>
    </row>
    <row r="50" spans="1:9">
      <c r="A50" s="263" t="s">
        <v>454</v>
      </c>
      <c r="B50" s="347" t="s">
        <v>414</v>
      </c>
      <c r="D50" s="1240"/>
      <c r="E50" s="1240"/>
      <c r="F50" s="1240"/>
      <c r="G50" s="1240"/>
      <c r="H50" s="1240"/>
      <c r="I50" s="1249"/>
    </row>
    <row r="51" spans="1:9">
      <c r="A51" s="265" t="s">
        <v>558</v>
      </c>
      <c r="B51" s="347" t="s">
        <v>455</v>
      </c>
      <c r="C51" s="264" t="s">
        <v>30</v>
      </c>
      <c r="D51" s="1240">
        <v>1</v>
      </c>
      <c r="E51" s="1240"/>
      <c r="F51" s="1257"/>
      <c r="G51" s="1257"/>
      <c r="H51" s="1244">
        <f>F51*D51</f>
        <v>0</v>
      </c>
      <c r="I51" s="1245"/>
    </row>
    <row r="52" spans="1:9">
      <c r="A52" s="266"/>
      <c r="B52" s="267"/>
      <c r="C52" s="387"/>
      <c r="D52" s="387"/>
      <c r="E52" s="273"/>
      <c r="F52" s="1246" t="s">
        <v>456</v>
      </c>
      <c r="G52" s="1246"/>
      <c r="H52" s="1250">
        <f>SUM(H51:H51)</f>
        <v>0</v>
      </c>
      <c r="I52" s="1251"/>
    </row>
    <row r="53" spans="1:9" s="161" customFormat="1" ht="45">
      <c r="A53" s="286" t="s">
        <v>58</v>
      </c>
      <c r="B53" s="286" t="s">
        <v>411</v>
      </c>
      <c r="C53" s="286" t="s">
        <v>55</v>
      </c>
      <c r="D53" s="286" t="s">
        <v>412</v>
      </c>
      <c r="E53" s="286" t="s">
        <v>437</v>
      </c>
      <c r="F53" s="286" t="s">
        <v>438</v>
      </c>
      <c r="G53" s="286" t="s">
        <v>439</v>
      </c>
      <c r="H53" s="286" t="s">
        <v>440</v>
      </c>
      <c r="I53" s="286" t="s">
        <v>441</v>
      </c>
    </row>
    <row r="54" spans="1:9">
      <c r="A54" s="348" t="s">
        <v>457</v>
      </c>
      <c r="B54" s="349" t="s">
        <v>442</v>
      </c>
      <c r="C54" s="392"/>
      <c r="D54" s="392"/>
      <c r="E54" s="303"/>
      <c r="F54" s="303"/>
      <c r="G54" s="303"/>
      <c r="H54" s="303"/>
      <c r="I54" s="352"/>
    </row>
    <row r="55" spans="1:9">
      <c r="A55" s="263" t="s">
        <v>444</v>
      </c>
      <c r="B55" s="347" t="s">
        <v>445</v>
      </c>
      <c r="C55" s="264" t="s">
        <v>30</v>
      </c>
      <c r="D55" s="264">
        <v>1</v>
      </c>
      <c r="E55" s="275">
        <v>44</v>
      </c>
      <c r="F55" s="275">
        <v>176</v>
      </c>
      <c r="G55" s="1127"/>
      <c r="H55" s="1127"/>
      <c r="I55" s="277">
        <f>((E55*G55)+(F55*H55))*D55</f>
        <v>0</v>
      </c>
    </row>
    <row r="56" spans="1:9">
      <c r="A56" s="266"/>
      <c r="B56" s="267"/>
      <c r="C56" s="387"/>
      <c r="D56" s="387"/>
      <c r="E56" s="273"/>
      <c r="F56" s="273"/>
      <c r="G56" s="273"/>
      <c r="H56" s="397" t="s">
        <v>458</v>
      </c>
      <c r="I56" s="287">
        <f>SUM(I55:I55)</f>
        <v>0</v>
      </c>
    </row>
    <row r="57" spans="1:9">
      <c r="A57" s="390"/>
      <c r="B57" s="391"/>
      <c r="C57" s="391"/>
      <c r="D57" s="391"/>
      <c r="E57" s="288"/>
      <c r="F57" s="288"/>
      <c r="G57" s="288"/>
      <c r="H57" s="289" t="s">
        <v>459</v>
      </c>
      <c r="I57" s="290">
        <f>I56+H52</f>
        <v>0</v>
      </c>
    </row>
    <row r="58" spans="1:9">
      <c r="A58" s="263"/>
      <c r="I58" s="276"/>
    </row>
    <row r="59" spans="1:9" ht="28.5" customHeight="1">
      <c r="A59" s="1297" t="s">
        <v>460</v>
      </c>
      <c r="B59" s="1298"/>
      <c r="C59" s="1298"/>
      <c r="D59" s="1298"/>
      <c r="E59" s="1298"/>
      <c r="F59" s="1298"/>
      <c r="G59" s="1298"/>
      <c r="H59" s="1298"/>
      <c r="I59" s="1299"/>
    </row>
    <row r="60" spans="1:9">
      <c r="A60" s="285" t="s">
        <v>58</v>
      </c>
      <c r="B60" s="285" t="s">
        <v>411</v>
      </c>
      <c r="C60" s="285" t="s">
        <v>55</v>
      </c>
      <c r="D60" s="1264" t="s">
        <v>412</v>
      </c>
      <c r="E60" s="1238"/>
      <c r="F60" s="1264" t="s">
        <v>309</v>
      </c>
      <c r="G60" s="1237"/>
      <c r="H60" s="1237" t="s">
        <v>413</v>
      </c>
      <c r="I60" s="1238"/>
    </row>
    <row r="61" spans="1:9" ht="15" customHeight="1">
      <c r="A61" s="348"/>
      <c r="B61" s="349" t="s">
        <v>461</v>
      </c>
      <c r="C61" s="392"/>
      <c r="D61" s="1255"/>
      <c r="E61" s="1255"/>
      <c r="F61" s="1255"/>
      <c r="G61" s="1255"/>
      <c r="H61" s="1255"/>
      <c r="I61" s="1256"/>
    </row>
    <row r="62" spans="1:9">
      <c r="A62" s="263" t="s">
        <v>454</v>
      </c>
      <c r="B62" s="347" t="s">
        <v>414</v>
      </c>
      <c r="D62" s="1240"/>
      <c r="E62" s="1240"/>
      <c r="F62" s="1240"/>
      <c r="G62" s="1240"/>
      <c r="H62" s="1240"/>
      <c r="I62" s="1249"/>
    </row>
    <row r="63" spans="1:9">
      <c r="A63" s="265" t="s">
        <v>559</v>
      </c>
      <c r="B63" s="347" t="s">
        <v>455</v>
      </c>
      <c r="C63" s="264" t="s">
        <v>30</v>
      </c>
      <c r="D63" s="1240">
        <v>1</v>
      </c>
      <c r="E63" s="1240"/>
      <c r="F63" s="1257"/>
      <c r="G63" s="1257"/>
      <c r="H63" s="1244">
        <f>F63*D63</f>
        <v>0</v>
      </c>
      <c r="I63" s="1245"/>
    </row>
    <row r="64" spans="1:9">
      <c r="A64" s="266"/>
      <c r="B64" s="267"/>
      <c r="C64" s="387"/>
      <c r="D64" s="387"/>
      <c r="E64" s="273"/>
      <c r="F64" s="1246" t="s">
        <v>456</v>
      </c>
      <c r="G64" s="1246"/>
      <c r="H64" s="1250">
        <f>SUM(H63:H63)</f>
        <v>0</v>
      </c>
      <c r="I64" s="1251"/>
    </row>
    <row r="65" spans="1:9" s="161" customFormat="1" ht="45">
      <c r="A65" s="286" t="s">
        <v>58</v>
      </c>
      <c r="B65" s="286" t="s">
        <v>411</v>
      </c>
      <c r="C65" s="286" t="s">
        <v>55</v>
      </c>
      <c r="D65" s="286" t="s">
        <v>412</v>
      </c>
      <c r="E65" s="286" t="s">
        <v>437</v>
      </c>
      <c r="F65" s="286" t="s">
        <v>438</v>
      </c>
      <c r="G65" s="286" t="s">
        <v>439</v>
      </c>
      <c r="H65" s="286" t="s">
        <v>440</v>
      </c>
      <c r="I65" s="286" t="s">
        <v>441</v>
      </c>
    </row>
    <row r="66" spans="1:9">
      <c r="A66" s="348" t="s">
        <v>457</v>
      </c>
      <c r="B66" s="349" t="s">
        <v>442</v>
      </c>
      <c r="C66" s="392"/>
      <c r="D66" s="392"/>
      <c r="E66" s="303"/>
      <c r="F66" s="303"/>
      <c r="G66" s="303"/>
      <c r="H66" s="303"/>
      <c r="I66" s="352"/>
    </row>
    <row r="67" spans="1:9">
      <c r="A67" s="263" t="s">
        <v>444</v>
      </c>
      <c r="B67" s="347" t="s">
        <v>445</v>
      </c>
      <c r="C67" s="264" t="s">
        <v>30</v>
      </c>
      <c r="D67" s="264">
        <v>1</v>
      </c>
      <c r="E67" s="275">
        <v>44</v>
      </c>
      <c r="F67" s="275">
        <v>176</v>
      </c>
      <c r="G67" s="1127"/>
      <c r="H67" s="1127"/>
      <c r="I67" s="277">
        <f>((E67*G67)+(F67*H67))*D67</f>
        <v>0</v>
      </c>
    </row>
    <row r="68" spans="1:9">
      <c r="A68" s="266"/>
      <c r="B68" s="267"/>
      <c r="C68" s="387"/>
      <c r="D68" s="387"/>
      <c r="E68" s="273"/>
      <c r="F68" s="273"/>
      <c r="G68" s="273"/>
      <c r="H68" s="397" t="s">
        <v>458</v>
      </c>
      <c r="I68" s="287">
        <f>SUM(I67:I67)</f>
        <v>0</v>
      </c>
    </row>
    <row r="69" spans="1:9">
      <c r="A69" s="390"/>
      <c r="B69" s="391"/>
      <c r="C69" s="391"/>
      <c r="D69" s="391"/>
      <c r="E69" s="288"/>
      <c r="F69" s="288"/>
      <c r="G69" s="288"/>
      <c r="H69" s="289" t="s">
        <v>462</v>
      </c>
      <c r="I69" s="290">
        <f>I68+H64</f>
        <v>0</v>
      </c>
    </row>
    <row r="70" spans="1:9">
      <c r="A70" s="263"/>
      <c r="I70" s="276"/>
    </row>
    <row r="71" spans="1:9" ht="28.5" customHeight="1">
      <c r="A71" s="1297" t="s">
        <v>747</v>
      </c>
      <c r="B71" s="1298"/>
      <c r="C71" s="1298"/>
      <c r="D71" s="1298"/>
      <c r="E71" s="1298"/>
      <c r="F71" s="1298"/>
      <c r="G71" s="1298"/>
      <c r="H71" s="1298"/>
      <c r="I71" s="1299"/>
    </row>
    <row r="72" spans="1:9">
      <c r="A72" s="285" t="s">
        <v>58</v>
      </c>
      <c r="B72" s="285" t="s">
        <v>411</v>
      </c>
      <c r="C72" s="285" t="s">
        <v>55</v>
      </c>
      <c r="D72" s="1264" t="s">
        <v>412</v>
      </c>
      <c r="E72" s="1238"/>
      <c r="F72" s="1264" t="s">
        <v>309</v>
      </c>
      <c r="G72" s="1237"/>
      <c r="H72" s="1237" t="s">
        <v>413</v>
      </c>
      <c r="I72" s="1238"/>
    </row>
    <row r="73" spans="1:9" ht="15" customHeight="1">
      <c r="A73" s="348"/>
      <c r="B73" s="349" t="s">
        <v>461</v>
      </c>
      <c r="C73" s="392"/>
      <c r="D73" s="1255"/>
      <c r="E73" s="1255"/>
      <c r="F73" s="1255"/>
      <c r="G73" s="1255"/>
      <c r="H73" s="1255"/>
      <c r="I73" s="1256"/>
    </row>
    <row r="74" spans="1:9">
      <c r="A74" s="263" t="s">
        <v>454</v>
      </c>
      <c r="B74" s="347" t="s">
        <v>414</v>
      </c>
      <c r="D74" s="1240"/>
      <c r="E74" s="1240"/>
      <c r="F74" s="1240"/>
      <c r="G74" s="1240"/>
      <c r="H74" s="1240"/>
      <c r="I74" s="1249"/>
    </row>
    <row r="75" spans="1:9">
      <c r="A75" s="265" t="s">
        <v>559</v>
      </c>
      <c r="B75" s="347" t="s">
        <v>455</v>
      </c>
      <c r="C75" s="264" t="s">
        <v>30</v>
      </c>
      <c r="D75" s="1240">
        <v>1</v>
      </c>
      <c r="E75" s="1240"/>
      <c r="F75" s="1257"/>
      <c r="G75" s="1257"/>
      <c r="H75" s="1244">
        <f>F75*D75</f>
        <v>0</v>
      </c>
      <c r="I75" s="1245"/>
    </row>
    <row r="76" spans="1:9">
      <c r="A76" s="266"/>
      <c r="B76" s="267"/>
      <c r="C76" s="387"/>
      <c r="D76" s="387"/>
      <c r="E76" s="273"/>
      <c r="F76" s="1246" t="s">
        <v>456</v>
      </c>
      <c r="G76" s="1246"/>
      <c r="H76" s="1250">
        <f>SUM(H75:H75)</f>
        <v>0</v>
      </c>
      <c r="I76" s="1251"/>
    </row>
    <row r="77" spans="1:9" s="161" customFormat="1" ht="45">
      <c r="A77" s="286" t="s">
        <v>58</v>
      </c>
      <c r="B77" s="286" t="s">
        <v>411</v>
      </c>
      <c r="C77" s="286" t="s">
        <v>55</v>
      </c>
      <c r="D77" s="286" t="s">
        <v>412</v>
      </c>
      <c r="E77" s="286" t="s">
        <v>437</v>
      </c>
      <c r="F77" s="286" t="s">
        <v>438</v>
      </c>
      <c r="G77" s="286" t="s">
        <v>439</v>
      </c>
      <c r="H77" s="286" t="s">
        <v>440</v>
      </c>
      <c r="I77" s="286" t="s">
        <v>441</v>
      </c>
    </row>
    <row r="78" spans="1:9">
      <c r="A78" s="348" t="s">
        <v>457</v>
      </c>
      <c r="B78" s="349" t="s">
        <v>442</v>
      </c>
      <c r="C78" s="392"/>
      <c r="D78" s="392"/>
      <c r="E78" s="303"/>
      <c r="F78" s="303"/>
      <c r="G78" s="303"/>
      <c r="H78" s="303"/>
      <c r="I78" s="352"/>
    </row>
    <row r="79" spans="1:9">
      <c r="A79" s="263" t="s">
        <v>444</v>
      </c>
      <c r="B79" s="347" t="s">
        <v>445</v>
      </c>
      <c r="C79" s="264" t="s">
        <v>30</v>
      </c>
      <c r="D79" s="264">
        <v>1</v>
      </c>
      <c r="E79" s="275">
        <v>44</v>
      </c>
      <c r="F79" s="275">
        <v>176</v>
      </c>
      <c r="G79" s="1127"/>
      <c r="H79" s="1127"/>
      <c r="I79" s="277">
        <f>((E79*G79)+(F79*H79))*D79</f>
        <v>0</v>
      </c>
    </row>
    <row r="80" spans="1:9">
      <c r="A80" s="266"/>
      <c r="B80" s="267"/>
      <c r="C80" s="387"/>
      <c r="D80" s="387"/>
      <c r="E80" s="273"/>
      <c r="F80" s="273"/>
      <c r="G80" s="273"/>
      <c r="H80" s="397" t="s">
        <v>458</v>
      </c>
      <c r="I80" s="287">
        <f>SUM(I79:I79)</f>
        <v>0</v>
      </c>
    </row>
    <row r="81" spans="1:9">
      <c r="A81" s="390"/>
      <c r="B81" s="391"/>
      <c r="C81" s="391"/>
      <c r="D81" s="391"/>
      <c r="E81" s="288"/>
      <c r="F81" s="288"/>
      <c r="G81" s="288"/>
      <c r="H81" s="289" t="s">
        <v>462</v>
      </c>
      <c r="I81" s="290">
        <f>I80+H76</f>
        <v>0</v>
      </c>
    </row>
    <row r="82" spans="1:9">
      <c r="A82" s="263"/>
      <c r="I82" s="276"/>
    </row>
    <row r="83" spans="1:9" ht="28.5" customHeight="1">
      <c r="A83" s="1297" t="s">
        <v>748</v>
      </c>
      <c r="B83" s="1298"/>
      <c r="C83" s="1298"/>
      <c r="D83" s="1298"/>
      <c r="E83" s="1298"/>
      <c r="F83" s="1298"/>
      <c r="G83" s="1298"/>
      <c r="H83" s="1298"/>
      <c r="I83" s="1299"/>
    </row>
    <row r="84" spans="1:9">
      <c r="A84" s="285" t="s">
        <v>58</v>
      </c>
      <c r="B84" s="285" t="s">
        <v>411</v>
      </c>
      <c r="C84" s="285" t="s">
        <v>55</v>
      </c>
      <c r="D84" s="1264" t="s">
        <v>412</v>
      </c>
      <c r="E84" s="1238"/>
      <c r="F84" s="1264" t="s">
        <v>309</v>
      </c>
      <c r="G84" s="1237"/>
      <c r="H84" s="1237" t="s">
        <v>413</v>
      </c>
      <c r="I84" s="1238"/>
    </row>
    <row r="85" spans="1:9" ht="15" customHeight="1">
      <c r="A85" s="348"/>
      <c r="B85" s="349" t="s">
        <v>461</v>
      </c>
      <c r="C85" s="392"/>
      <c r="D85" s="1255"/>
      <c r="E85" s="1255"/>
      <c r="F85" s="1255"/>
      <c r="G85" s="1255"/>
      <c r="H85" s="1255"/>
      <c r="I85" s="1256"/>
    </row>
    <row r="86" spans="1:9">
      <c r="A86" s="263" t="s">
        <v>454</v>
      </c>
      <c r="B86" s="347" t="s">
        <v>414</v>
      </c>
      <c r="D86" s="1240"/>
      <c r="E86" s="1240"/>
      <c r="F86" s="1240"/>
      <c r="G86" s="1240"/>
      <c r="H86" s="1240"/>
      <c r="I86" s="1249"/>
    </row>
    <row r="87" spans="1:9">
      <c r="A87" s="265" t="s">
        <v>559</v>
      </c>
      <c r="B87" s="347" t="s">
        <v>455</v>
      </c>
      <c r="C87" s="264" t="s">
        <v>30</v>
      </c>
      <c r="D87" s="1240">
        <v>1</v>
      </c>
      <c r="E87" s="1240"/>
      <c r="F87" s="1257"/>
      <c r="G87" s="1257"/>
      <c r="H87" s="1244">
        <f>F87*D87</f>
        <v>0</v>
      </c>
      <c r="I87" s="1245"/>
    </row>
    <row r="88" spans="1:9">
      <c r="A88" s="266"/>
      <c r="B88" s="267"/>
      <c r="C88" s="387"/>
      <c r="D88" s="387"/>
      <c r="E88" s="273"/>
      <c r="F88" s="1246" t="s">
        <v>456</v>
      </c>
      <c r="G88" s="1246"/>
      <c r="H88" s="1250">
        <f>SUM(H87:H87)</f>
        <v>0</v>
      </c>
      <c r="I88" s="1251"/>
    </row>
    <row r="89" spans="1:9" s="161" customFormat="1" ht="45">
      <c r="A89" s="286" t="s">
        <v>58</v>
      </c>
      <c r="B89" s="286" t="s">
        <v>411</v>
      </c>
      <c r="C89" s="286" t="s">
        <v>55</v>
      </c>
      <c r="D89" s="286" t="s">
        <v>412</v>
      </c>
      <c r="E89" s="286" t="s">
        <v>437</v>
      </c>
      <c r="F89" s="286" t="s">
        <v>438</v>
      </c>
      <c r="G89" s="286" t="s">
        <v>439</v>
      </c>
      <c r="H89" s="286" t="s">
        <v>440</v>
      </c>
      <c r="I89" s="286" t="s">
        <v>441</v>
      </c>
    </row>
    <row r="90" spans="1:9">
      <c r="A90" s="348" t="s">
        <v>457</v>
      </c>
      <c r="B90" s="349" t="s">
        <v>442</v>
      </c>
      <c r="C90" s="392"/>
      <c r="D90" s="392"/>
      <c r="E90" s="303"/>
      <c r="F90" s="303"/>
      <c r="G90" s="303"/>
      <c r="H90" s="303"/>
      <c r="I90" s="352"/>
    </row>
    <row r="91" spans="1:9">
      <c r="A91" s="263" t="s">
        <v>444</v>
      </c>
      <c r="B91" s="347" t="s">
        <v>445</v>
      </c>
      <c r="C91" s="264" t="s">
        <v>30</v>
      </c>
      <c r="D91" s="264">
        <v>1</v>
      </c>
      <c r="E91" s="275">
        <v>44</v>
      </c>
      <c r="F91" s="275">
        <v>176</v>
      </c>
      <c r="G91" s="1127"/>
      <c r="H91" s="1127"/>
      <c r="I91" s="277">
        <f>((E91*G91)+(F91*H91))*D91</f>
        <v>0</v>
      </c>
    </row>
    <row r="92" spans="1:9">
      <c r="A92" s="266"/>
      <c r="B92" s="267"/>
      <c r="C92" s="387"/>
      <c r="D92" s="387"/>
      <c r="E92" s="273"/>
      <c r="F92" s="273"/>
      <c r="G92" s="273"/>
      <c r="H92" s="397" t="s">
        <v>458</v>
      </c>
      <c r="I92" s="287">
        <f>SUM(I91:I91)</f>
        <v>0</v>
      </c>
    </row>
    <row r="93" spans="1:9">
      <c r="A93" s="390"/>
      <c r="B93" s="391"/>
      <c r="C93" s="391"/>
      <c r="D93" s="391"/>
      <c r="E93" s="288"/>
      <c r="F93" s="288"/>
      <c r="G93" s="288"/>
      <c r="H93" s="289" t="s">
        <v>462</v>
      </c>
      <c r="I93" s="290">
        <f>I92+H88</f>
        <v>0</v>
      </c>
    </row>
    <row r="94" spans="1:9">
      <c r="A94" s="263"/>
      <c r="I94" s="276"/>
    </row>
    <row r="95" spans="1:9" ht="28.5" customHeight="1">
      <c r="A95" s="1297" t="s">
        <v>463</v>
      </c>
      <c r="B95" s="1298"/>
      <c r="C95" s="1298"/>
      <c r="D95" s="1298"/>
      <c r="E95" s="1298"/>
      <c r="F95" s="1298"/>
      <c r="G95" s="1298"/>
      <c r="H95" s="1298"/>
      <c r="I95" s="1299"/>
    </row>
    <row r="96" spans="1:9">
      <c r="A96" s="285" t="s">
        <v>58</v>
      </c>
      <c r="B96" s="285" t="s">
        <v>411</v>
      </c>
      <c r="C96" s="285" t="s">
        <v>55</v>
      </c>
      <c r="D96" s="1264" t="s">
        <v>412</v>
      </c>
      <c r="E96" s="1238"/>
      <c r="F96" s="1264" t="s">
        <v>309</v>
      </c>
      <c r="G96" s="1237"/>
      <c r="H96" s="1237" t="s">
        <v>413</v>
      </c>
      <c r="I96" s="1238"/>
    </row>
    <row r="97" spans="1:9" ht="15" customHeight="1">
      <c r="A97" s="348"/>
      <c r="B97" s="349" t="s">
        <v>464</v>
      </c>
      <c r="C97" s="392"/>
      <c r="D97" s="1255"/>
      <c r="E97" s="1255"/>
      <c r="F97" s="1255"/>
      <c r="G97" s="1255"/>
      <c r="H97" s="1255"/>
      <c r="I97" s="1256"/>
    </row>
    <row r="98" spans="1:9">
      <c r="A98" s="263" t="s">
        <v>454</v>
      </c>
      <c r="B98" s="347" t="s">
        <v>414</v>
      </c>
      <c r="D98" s="1240"/>
      <c r="E98" s="1240"/>
      <c r="F98" s="1240"/>
      <c r="G98" s="1240"/>
      <c r="H98" s="1240"/>
      <c r="I98" s="1249"/>
    </row>
    <row r="99" spans="1:9">
      <c r="A99" s="265" t="s">
        <v>565</v>
      </c>
      <c r="B99" s="347" t="s">
        <v>465</v>
      </c>
      <c r="C99" s="264" t="s">
        <v>30</v>
      </c>
      <c r="D99" s="1240">
        <v>1</v>
      </c>
      <c r="E99" s="1240"/>
      <c r="F99" s="1257"/>
      <c r="G99" s="1257"/>
      <c r="H99" s="1244">
        <f>F99*D99</f>
        <v>0</v>
      </c>
      <c r="I99" s="1245"/>
    </row>
    <row r="100" spans="1:9">
      <c r="A100" s="265" t="s">
        <v>566</v>
      </c>
      <c r="B100" s="347" t="s">
        <v>466</v>
      </c>
      <c r="C100" s="264" t="s">
        <v>30</v>
      </c>
      <c r="D100" s="1240">
        <v>1</v>
      </c>
      <c r="E100" s="1240"/>
      <c r="F100" s="1257"/>
      <c r="G100" s="1257"/>
      <c r="H100" s="1244">
        <f>F100*D100</f>
        <v>0</v>
      </c>
      <c r="I100" s="1245"/>
    </row>
    <row r="101" spans="1:9">
      <c r="A101" s="266"/>
      <c r="B101" s="267"/>
      <c r="C101" s="387"/>
      <c r="D101" s="387"/>
      <c r="E101" s="273"/>
      <c r="F101" s="1246" t="s">
        <v>456</v>
      </c>
      <c r="G101" s="1246"/>
      <c r="H101" s="1250">
        <f>SUM(H99:I100)</f>
        <v>0</v>
      </c>
      <c r="I101" s="1251"/>
    </row>
    <row r="102" spans="1:9" s="161" customFormat="1" ht="45">
      <c r="A102" s="286" t="s">
        <v>58</v>
      </c>
      <c r="B102" s="286" t="s">
        <v>411</v>
      </c>
      <c r="C102" s="286" t="s">
        <v>55</v>
      </c>
      <c r="D102" s="286" t="s">
        <v>412</v>
      </c>
      <c r="E102" s="286" t="s">
        <v>437</v>
      </c>
      <c r="F102" s="286" t="s">
        <v>438</v>
      </c>
      <c r="G102" s="286" t="s">
        <v>439</v>
      </c>
      <c r="H102" s="286" t="s">
        <v>440</v>
      </c>
      <c r="I102" s="286" t="s">
        <v>441</v>
      </c>
    </row>
    <row r="103" spans="1:9">
      <c r="A103" s="348" t="s">
        <v>457</v>
      </c>
      <c r="B103" s="349" t="s">
        <v>442</v>
      </c>
      <c r="C103" s="392"/>
      <c r="D103" s="392"/>
      <c r="E103" s="303"/>
      <c r="F103" s="303"/>
      <c r="G103" s="303"/>
      <c r="H103" s="303"/>
      <c r="I103" s="352"/>
    </row>
    <row r="104" spans="1:9">
      <c r="A104" s="263" t="s">
        <v>444</v>
      </c>
      <c r="B104" s="347" t="s">
        <v>445</v>
      </c>
      <c r="C104" s="264" t="s">
        <v>30</v>
      </c>
      <c r="D104" s="264">
        <v>1</v>
      </c>
      <c r="E104" s="275">
        <v>44</v>
      </c>
      <c r="F104" s="275">
        <v>176</v>
      </c>
      <c r="G104" s="1127"/>
      <c r="H104" s="1127"/>
      <c r="I104" s="277">
        <f>((E104*G104)+(F104*H104))*D104</f>
        <v>0</v>
      </c>
    </row>
    <row r="105" spans="1:9">
      <c r="A105" s="266"/>
      <c r="B105" s="267"/>
      <c r="C105" s="387"/>
      <c r="D105" s="387"/>
      <c r="E105" s="273"/>
      <c r="F105" s="273"/>
      <c r="G105" s="273"/>
      <c r="H105" s="397" t="s">
        <v>458</v>
      </c>
      <c r="I105" s="278">
        <f>SUM(I104:I104)</f>
        <v>0</v>
      </c>
    </row>
    <row r="106" spans="1:9">
      <c r="A106" s="390"/>
      <c r="B106" s="391"/>
      <c r="C106" s="391"/>
      <c r="D106" s="391"/>
      <c r="E106" s="288"/>
      <c r="F106" s="288"/>
      <c r="G106" s="288"/>
      <c r="H106" s="289" t="s">
        <v>467</v>
      </c>
      <c r="I106" s="290">
        <f>I105+H101</f>
        <v>0</v>
      </c>
    </row>
    <row r="107" spans="1:9">
      <c r="A107" s="263"/>
      <c r="I107" s="276"/>
    </row>
    <row r="108" spans="1:9" ht="28.5" customHeight="1">
      <c r="A108" s="1297" t="s">
        <v>468</v>
      </c>
      <c r="B108" s="1298"/>
      <c r="C108" s="1298"/>
      <c r="D108" s="1298"/>
      <c r="E108" s="1298"/>
      <c r="F108" s="1298"/>
      <c r="G108" s="1298"/>
      <c r="H108" s="1298"/>
      <c r="I108" s="1299"/>
    </row>
    <row r="109" spans="1:9">
      <c r="A109" s="285" t="s">
        <v>58</v>
      </c>
      <c r="B109" s="285" t="s">
        <v>411</v>
      </c>
      <c r="C109" s="285" t="s">
        <v>55</v>
      </c>
      <c r="D109" s="1264" t="s">
        <v>412</v>
      </c>
      <c r="E109" s="1238"/>
      <c r="F109" s="1264" t="s">
        <v>309</v>
      </c>
      <c r="G109" s="1237"/>
      <c r="H109" s="1237" t="s">
        <v>413</v>
      </c>
      <c r="I109" s="1238"/>
    </row>
    <row r="110" spans="1:9" ht="15" customHeight="1">
      <c r="A110" s="348">
        <v>4</v>
      </c>
      <c r="B110" s="349" t="s">
        <v>469</v>
      </c>
      <c r="D110" s="1255"/>
      <c r="E110" s="1255"/>
      <c r="F110" s="1255"/>
      <c r="G110" s="1255"/>
      <c r="H110" s="1255"/>
      <c r="I110" s="1256"/>
    </row>
    <row r="111" spans="1:9">
      <c r="A111" s="263" t="s">
        <v>470</v>
      </c>
      <c r="B111" s="347" t="s">
        <v>471</v>
      </c>
      <c r="C111" s="264" t="s">
        <v>30</v>
      </c>
      <c r="D111" s="1240">
        <v>1</v>
      </c>
      <c r="E111" s="1240"/>
      <c r="F111" s="1257"/>
      <c r="G111" s="1257"/>
      <c r="H111" s="1244">
        <f>F111*D111</f>
        <v>0</v>
      </c>
      <c r="I111" s="1245"/>
    </row>
    <row r="112" spans="1:9">
      <c r="A112" s="263" t="s">
        <v>472</v>
      </c>
      <c r="B112" s="347" t="s">
        <v>473</v>
      </c>
      <c r="C112" s="264" t="s">
        <v>30</v>
      </c>
      <c r="D112" s="1240">
        <v>0</v>
      </c>
      <c r="E112" s="1240"/>
      <c r="F112" s="1257"/>
      <c r="G112" s="1257"/>
      <c r="H112" s="1244">
        <f>F112*D112</f>
        <v>0</v>
      </c>
      <c r="I112" s="1245"/>
    </row>
    <row r="113" spans="1:10">
      <c r="A113" s="263" t="s">
        <v>474</v>
      </c>
      <c r="B113" s="353" t="s">
        <v>475</v>
      </c>
      <c r="C113" s="264" t="s">
        <v>30</v>
      </c>
      <c r="D113" s="1240">
        <v>0</v>
      </c>
      <c r="E113" s="1240"/>
      <c r="F113" s="1257"/>
      <c r="G113" s="1257"/>
      <c r="H113" s="1244">
        <f>F113*D113</f>
        <v>0</v>
      </c>
      <c r="I113" s="1245"/>
    </row>
    <row r="114" spans="1:10">
      <c r="A114" s="263" t="s">
        <v>476</v>
      </c>
      <c r="B114" s="347" t="s">
        <v>477</v>
      </c>
      <c r="C114" s="264" t="s">
        <v>30</v>
      </c>
      <c r="D114" s="1240">
        <v>0</v>
      </c>
      <c r="E114" s="1240"/>
      <c r="F114" s="1257"/>
      <c r="G114" s="1257"/>
      <c r="H114" s="1244">
        <f>F114*D114</f>
        <v>0</v>
      </c>
      <c r="I114" s="1245"/>
    </row>
    <row r="115" spans="1:10">
      <c r="A115" s="266"/>
      <c r="B115" s="267"/>
      <c r="C115" s="387"/>
      <c r="D115" s="387"/>
      <c r="E115" s="273"/>
      <c r="F115" s="1246" t="s">
        <v>478</v>
      </c>
      <c r="G115" s="1246"/>
      <c r="H115" s="1250">
        <f>SUM(H111:I114)</f>
        <v>0</v>
      </c>
      <c r="I115" s="1251"/>
      <c r="J115" s="162"/>
    </row>
    <row r="116" spans="1:10">
      <c r="A116" s="263"/>
      <c r="I116" s="276"/>
    </row>
    <row r="117" spans="1:10" ht="28.5" customHeight="1">
      <c r="A117" s="1261" t="s">
        <v>719</v>
      </c>
      <c r="B117" s="1262"/>
      <c r="C117" s="1262"/>
      <c r="D117" s="1262"/>
      <c r="E117" s="1262"/>
      <c r="F117" s="1262"/>
      <c r="G117" s="1262"/>
      <c r="H117" s="1262"/>
      <c r="I117" s="1263"/>
    </row>
    <row r="118" spans="1:10">
      <c r="A118" s="285" t="s">
        <v>58</v>
      </c>
      <c r="B118" s="285" t="s">
        <v>411</v>
      </c>
      <c r="C118" s="285" t="s">
        <v>55</v>
      </c>
      <c r="D118" s="1264" t="s">
        <v>412</v>
      </c>
      <c r="E118" s="1238"/>
      <c r="F118" s="1264" t="s">
        <v>309</v>
      </c>
      <c r="G118" s="1237"/>
      <c r="H118" s="1237" t="s">
        <v>413</v>
      </c>
      <c r="I118" s="1238"/>
    </row>
    <row r="119" spans="1:10" ht="15" customHeight="1">
      <c r="A119" s="348">
        <v>5</v>
      </c>
      <c r="B119" s="349" t="s">
        <v>479</v>
      </c>
      <c r="C119" s="264" t="s">
        <v>480</v>
      </c>
      <c r="D119" s="1255"/>
      <c r="E119" s="1255"/>
      <c r="F119" s="1255"/>
      <c r="G119" s="1255"/>
      <c r="H119" s="1255"/>
      <c r="I119" s="1256"/>
    </row>
    <row r="120" spans="1:10">
      <c r="A120" s="263" t="s">
        <v>481</v>
      </c>
      <c r="B120" s="347" t="s">
        <v>482</v>
      </c>
      <c r="C120" s="264" t="s">
        <v>30</v>
      </c>
      <c r="D120" s="1240">
        <v>1</v>
      </c>
      <c r="E120" s="1240"/>
      <c r="F120" s="1257"/>
      <c r="G120" s="1257"/>
      <c r="H120" s="1244">
        <f>F120*D120</f>
        <v>0</v>
      </c>
      <c r="I120" s="1245"/>
    </row>
    <row r="121" spans="1:10">
      <c r="A121" s="263" t="s">
        <v>483</v>
      </c>
      <c r="B121" s="347" t="s">
        <v>484</v>
      </c>
      <c r="C121" s="264" t="s">
        <v>30</v>
      </c>
      <c r="D121" s="1240">
        <v>0.5</v>
      </c>
      <c r="E121" s="1240"/>
      <c r="F121" s="1257"/>
      <c r="G121" s="1257"/>
      <c r="H121" s="1244">
        <f>F121*D121</f>
        <v>0</v>
      </c>
      <c r="I121" s="1245"/>
    </row>
    <row r="122" spans="1:10">
      <c r="A122" s="266"/>
      <c r="B122" s="267"/>
      <c r="C122" s="387"/>
      <c r="D122" s="387"/>
      <c r="E122" s="273"/>
      <c r="F122" s="1246" t="s">
        <v>485</v>
      </c>
      <c r="G122" s="1246"/>
      <c r="H122" s="1250">
        <f>SUM(H120:I121)</f>
        <v>0</v>
      </c>
      <c r="I122" s="1251"/>
    </row>
    <row r="123" spans="1:10">
      <c r="A123" s="263"/>
      <c r="I123" s="276"/>
    </row>
    <row r="124" spans="1:10" ht="28.5" customHeight="1">
      <c r="A124" s="1261" t="s">
        <v>718</v>
      </c>
      <c r="B124" s="1262"/>
      <c r="C124" s="1262"/>
      <c r="D124" s="1262"/>
      <c r="E124" s="1262"/>
      <c r="F124" s="1262"/>
      <c r="G124" s="1262"/>
      <c r="H124" s="1262"/>
      <c r="I124" s="1263"/>
    </row>
    <row r="125" spans="1:10" ht="33.75" customHeight="1">
      <c r="A125" s="285" t="s">
        <v>58</v>
      </c>
      <c r="B125" s="285" t="s">
        <v>411</v>
      </c>
      <c r="C125" s="285" t="s">
        <v>55</v>
      </c>
      <c r="D125" s="1264" t="s">
        <v>412</v>
      </c>
      <c r="E125" s="1238"/>
      <c r="F125" s="1265" t="s">
        <v>486</v>
      </c>
      <c r="G125" s="1266"/>
      <c r="H125" s="1237" t="s">
        <v>487</v>
      </c>
      <c r="I125" s="1238"/>
    </row>
    <row r="126" spans="1:10" ht="15" customHeight="1">
      <c r="A126" s="348" t="s">
        <v>488</v>
      </c>
      <c r="B126" s="349" t="s">
        <v>479</v>
      </c>
      <c r="C126" s="264" t="s">
        <v>480</v>
      </c>
      <c r="D126" s="1255"/>
      <c r="E126" s="1255"/>
      <c r="F126" s="1255"/>
      <c r="G126" s="1255"/>
      <c r="H126" s="1255"/>
      <c r="I126" s="1256"/>
    </row>
    <row r="127" spans="1:10" ht="15" customHeight="1">
      <c r="A127" s="263"/>
      <c r="B127" s="354"/>
      <c r="C127" s="264" t="s">
        <v>30</v>
      </c>
      <c r="D127" s="1239"/>
      <c r="E127" s="1239"/>
      <c r="F127" s="1240"/>
      <c r="G127" s="1240"/>
      <c r="H127" s="1241" t="e">
        <f>(D127)/(F127*182.49)</f>
        <v>#DIV/0!</v>
      </c>
      <c r="I127" s="1242"/>
    </row>
    <row r="128" spans="1:10">
      <c r="A128" s="263"/>
      <c r="B128" s="347"/>
      <c r="C128" s="264" t="s">
        <v>30</v>
      </c>
      <c r="D128" s="1239"/>
      <c r="E128" s="1239"/>
      <c r="F128" s="1240"/>
      <c r="G128" s="1240"/>
      <c r="H128" s="1241" t="e">
        <f>(D128)/(F128*182.49)</f>
        <v>#DIV/0!</v>
      </c>
      <c r="I128" s="1242"/>
    </row>
    <row r="129" spans="1:13">
      <c r="A129" s="263"/>
      <c r="B129" s="347"/>
      <c r="C129" s="264" t="s">
        <v>30</v>
      </c>
      <c r="D129" s="1239"/>
      <c r="E129" s="1239"/>
      <c r="F129" s="1240"/>
      <c r="G129" s="1240"/>
      <c r="H129" s="1241" t="e">
        <f>(D129)/(F129*182.49)</f>
        <v>#DIV/0!</v>
      </c>
      <c r="I129" s="1242"/>
    </row>
    <row r="130" spans="1:13">
      <c r="A130" s="266"/>
      <c r="B130" s="267"/>
      <c r="C130" s="387"/>
      <c r="D130" s="387"/>
      <c r="E130" s="273"/>
      <c r="F130" s="1258" t="s">
        <v>489</v>
      </c>
      <c r="G130" s="1258"/>
      <c r="H130" s="1259" t="e">
        <f>SUM(H129:I129)</f>
        <v>#DIV/0!</v>
      </c>
      <c r="I130" s="1260"/>
    </row>
    <row r="131" spans="1:13">
      <c r="A131" s="263"/>
      <c r="I131" s="276"/>
    </row>
    <row r="132" spans="1:13" ht="28.5" customHeight="1">
      <c r="A132" s="1261" t="s">
        <v>717</v>
      </c>
      <c r="B132" s="1262"/>
      <c r="C132" s="1262"/>
      <c r="D132" s="1262"/>
      <c r="E132" s="1262"/>
      <c r="F132" s="1262"/>
      <c r="G132" s="1262"/>
      <c r="H132" s="1262"/>
      <c r="I132" s="1263"/>
    </row>
    <row r="133" spans="1:13" ht="33.75" customHeight="1">
      <c r="A133" s="285" t="s">
        <v>58</v>
      </c>
      <c r="B133" s="285" t="s">
        <v>411</v>
      </c>
      <c r="C133" s="285" t="s">
        <v>55</v>
      </c>
      <c r="D133" s="1264" t="s">
        <v>412</v>
      </c>
      <c r="E133" s="1238"/>
      <c r="F133" s="1265" t="s">
        <v>486</v>
      </c>
      <c r="G133" s="1266"/>
      <c r="H133" s="1237" t="s">
        <v>487</v>
      </c>
      <c r="I133" s="1238"/>
    </row>
    <row r="134" spans="1:13" ht="15" customHeight="1">
      <c r="A134" s="348" t="s">
        <v>490</v>
      </c>
      <c r="B134" s="349" t="s">
        <v>479</v>
      </c>
      <c r="C134" s="264" t="s">
        <v>491</v>
      </c>
      <c r="D134" s="1255"/>
      <c r="E134" s="1255"/>
      <c r="F134" s="1255"/>
      <c r="G134" s="1255"/>
      <c r="H134" s="1255"/>
      <c r="I134" s="1256"/>
    </row>
    <row r="135" spans="1:13" ht="15" customHeight="1">
      <c r="A135" s="263">
        <v>4011463</v>
      </c>
      <c r="B135" s="354" t="s">
        <v>50</v>
      </c>
      <c r="C135" s="264" t="s">
        <v>6</v>
      </c>
      <c r="D135" s="1239">
        <f>'RESUMO MODULO TOTAL'!H22</f>
        <v>16800</v>
      </c>
      <c r="E135" s="1239"/>
      <c r="F135" s="1247">
        <v>99.6</v>
      </c>
      <c r="G135" s="1248"/>
      <c r="H135" s="1240">
        <f t="shared" ref="H135:H140" si="0">(D135)/(F135*182.49)</f>
        <v>0.9242955712377704</v>
      </c>
      <c r="I135" s="1249"/>
    </row>
    <row r="136" spans="1:13" s="123" customFormat="1">
      <c r="A136" s="291">
        <v>4011352</v>
      </c>
      <c r="B136" s="354" t="s">
        <v>67</v>
      </c>
      <c r="C136" s="328" t="s">
        <v>6</v>
      </c>
      <c r="D136" s="1239">
        <f>'RESUMO MODULO TOTAL'!H23</f>
        <v>140000</v>
      </c>
      <c r="E136" s="1239"/>
      <c r="F136" s="1247">
        <v>1038.46</v>
      </c>
      <c r="G136" s="1248"/>
      <c r="H136" s="1248">
        <f t="shared" si="0"/>
        <v>0.73875288805283723</v>
      </c>
      <c r="I136" s="1296"/>
    </row>
    <row r="137" spans="1:13" s="123" customFormat="1">
      <c r="A137" s="291">
        <v>4011353</v>
      </c>
      <c r="B137" s="354" t="s">
        <v>68</v>
      </c>
      <c r="C137" s="328" t="s">
        <v>6</v>
      </c>
      <c r="D137" s="1239">
        <f>'RESUMO MODULO TOTAL'!H24</f>
        <v>140000</v>
      </c>
      <c r="E137" s="1239"/>
      <c r="F137" s="1247">
        <v>1038.46</v>
      </c>
      <c r="G137" s="1248"/>
      <c r="H137" s="1248">
        <f t="shared" si="0"/>
        <v>0.73875288805283723</v>
      </c>
      <c r="I137" s="1296"/>
      <c r="L137" s="1247"/>
      <c r="M137" s="1248"/>
    </row>
    <row r="138" spans="1:13" s="123" customFormat="1">
      <c r="A138" s="291">
        <v>4011268</v>
      </c>
      <c r="B138" s="354" t="s">
        <v>1132</v>
      </c>
      <c r="C138" s="328" t="s">
        <v>7</v>
      </c>
      <c r="D138" s="1239">
        <f>'RESUMO MODULO TOTAL'!H25</f>
        <v>21000</v>
      </c>
      <c r="E138" s="1239"/>
      <c r="F138" s="1247">
        <v>150.88</v>
      </c>
      <c r="G138" s="1247"/>
      <c r="H138" s="1248">
        <f t="shared" si="0"/>
        <v>0.76269087101738087</v>
      </c>
      <c r="I138" s="1296"/>
    </row>
    <row r="139" spans="1:13" s="123" customFormat="1">
      <c r="A139" s="291">
        <v>4011235</v>
      </c>
      <c r="B139" s="354" t="s">
        <v>1133</v>
      </c>
      <c r="C139" s="328" t="s">
        <v>7</v>
      </c>
      <c r="D139" s="1239">
        <f>'RESUMO MODULO TOTAL'!H26</f>
        <v>21000</v>
      </c>
      <c r="E139" s="1239"/>
      <c r="F139" s="1247">
        <v>150.88</v>
      </c>
      <c r="G139" s="1247"/>
      <c r="H139" s="1248">
        <f t="shared" si="0"/>
        <v>0.76269087101738087</v>
      </c>
      <c r="I139" s="1296"/>
    </row>
    <row r="140" spans="1:13" s="123" customFormat="1">
      <c r="A140" s="291">
        <v>4011209</v>
      </c>
      <c r="B140" s="354" t="s">
        <v>12</v>
      </c>
      <c r="C140" s="328" t="s">
        <v>6</v>
      </c>
      <c r="D140" s="1239">
        <f>'RESUMO MODULO TOTAL'!H27</f>
        <v>140000</v>
      </c>
      <c r="E140" s="1239"/>
      <c r="F140" s="1248">
        <v>1121.33</v>
      </c>
      <c r="G140" s="1248"/>
      <c r="H140" s="1248">
        <f t="shared" si="0"/>
        <v>0.68415660343284268</v>
      </c>
      <c r="I140" s="1296"/>
    </row>
    <row r="141" spans="1:13" s="123" customFormat="1">
      <c r="A141" s="292"/>
      <c r="B141" s="293"/>
      <c r="C141" s="395"/>
      <c r="D141" s="395"/>
      <c r="E141" s="294"/>
      <c r="F141" s="1290" t="s">
        <v>492</v>
      </c>
      <c r="G141" s="1290"/>
      <c r="H141" s="1291">
        <f>SUM(H135:I140)</f>
        <v>4.6113396928110495</v>
      </c>
      <c r="I141" s="1292"/>
    </row>
    <row r="142" spans="1:13">
      <c r="A142" s="263"/>
      <c r="I142" s="276"/>
    </row>
    <row r="143" spans="1:13" ht="28.5" customHeight="1">
      <c r="A143" s="1261" t="s">
        <v>716</v>
      </c>
      <c r="B143" s="1262"/>
      <c r="C143" s="1262"/>
      <c r="D143" s="1262"/>
      <c r="E143" s="1262"/>
      <c r="F143" s="1262"/>
      <c r="G143" s="1262"/>
      <c r="H143" s="1262"/>
      <c r="I143" s="1263"/>
    </row>
    <row r="144" spans="1:13" ht="33.75" customHeight="1">
      <c r="A144" s="285" t="s">
        <v>58</v>
      </c>
      <c r="B144" s="285" t="s">
        <v>411</v>
      </c>
      <c r="C144" s="285" t="s">
        <v>55</v>
      </c>
      <c r="D144" s="1264" t="s">
        <v>412</v>
      </c>
      <c r="E144" s="1238"/>
      <c r="F144" s="1265" t="s">
        <v>493</v>
      </c>
      <c r="G144" s="1266"/>
      <c r="H144" s="1237" t="s">
        <v>487</v>
      </c>
      <c r="I144" s="1238"/>
    </row>
    <row r="145" spans="1:15">
      <c r="A145" s="348" t="s">
        <v>494</v>
      </c>
      <c r="B145" s="349" t="s">
        <v>495</v>
      </c>
      <c r="C145" s="264" t="s">
        <v>491</v>
      </c>
      <c r="D145" s="1255"/>
      <c r="E145" s="1255"/>
      <c r="F145" s="1255"/>
      <c r="G145" s="1255"/>
      <c r="H145" s="1255"/>
      <c r="I145" s="1256"/>
    </row>
    <row r="146" spans="1:15">
      <c r="A146" s="263">
        <v>2003943</v>
      </c>
      <c r="B146" s="354" t="s">
        <v>1134</v>
      </c>
      <c r="C146" s="264" t="s">
        <v>14</v>
      </c>
      <c r="D146" s="1239">
        <f>'RESUMO MODULO TOTAL'!H41</f>
        <v>36000</v>
      </c>
      <c r="E146" s="1239"/>
      <c r="F146" s="1240">
        <v>2.1000000000000001E-4</v>
      </c>
      <c r="G146" s="1240"/>
      <c r="H146" s="1240">
        <f>D146*F146</f>
        <v>7.5600000000000005</v>
      </c>
      <c r="I146" s="1249"/>
    </row>
    <row r="147" spans="1:15">
      <c r="A147" s="263">
        <v>2003947</v>
      </c>
      <c r="B147" s="354" t="s">
        <v>1135</v>
      </c>
      <c r="C147" s="264" t="s">
        <v>14</v>
      </c>
      <c r="D147" s="1239">
        <f>'RESUMO MODULO TOTAL'!H42</f>
        <v>4000</v>
      </c>
      <c r="E147" s="1239"/>
      <c r="F147" s="1240">
        <v>2.1000000000000001E-4</v>
      </c>
      <c r="G147" s="1240"/>
      <c r="H147" s="1240">
        <f>D147*F147</f>
        <v>0.84000000000000008</v>
      </c>
      <c r="I147" s="1249"/>
    </row>
    <row r="148" spans="1:15" s="123" customFormat="1">
      <c r="A148" s="292"/>
      <c r="B148" s="293"/>
      <c r="C148" s="395"/>
      <c r="D148" s="395"/>
      <c r="E148" s="294"/>
      <c r="F148" s="1290" t="s">
        <v>496</v>
      </c>
      <c r="G148" s="1290"/>
      <c r="H148" s="1291">
        <f>SUM(H146:I147)</f>
        <v>8.4</v>
      </c>
      <c r="I148" s="1292"/>
    </row>
    <row r="149" spans="1:15">
      <c r="A149" s="263"/>
      <c r="I149" s="276"/>
    </row>
    <row r="150" spans="1:15" ht="28.5" customHeight="1">
      <c r="A150" s="1261" t="s">
        <v>715</v>
      </c>
      <c r="B150" s="1262"/>
      <c r="C150" s="1262"/>
      <c r="D150" s="1262"/>
      <c r="E150" s="1262"/>
      <c r="F150" s="1262"/>
      <c r="G150" s="1262"/>
      <c r="H150" s="1262"/>
      <c r="I150" s="1263"/>
    </row>
    <row r="151" spans="1:15" ht="33.75" customHeight="1">
      <c r="A151" s="285" t="s">
        <v>58</v>
      </c>
      <c r="B151" s="285" t="s">
        <v>411</v>
      </c>
      <c r="C151" s="285" t="s">
        <v>55</v>
      </c>
      <c r="D151" s="1264" t="s">
        <v>412</v>
      </c>
      <c r="E151" s="1238"/>
      <c r="F151" s="1265" t="s">
        <v>497</v>
      </c>
      <c r="G151" s="1266"/>
      <c r="H151" s="1237" t="s">
        <v>487</v>
      </c>
      <c r="I151" s="1238"/>
    </row>
    <row r="152" spans="1:15" ht="15" customHeight="1">
      <c r="A152" s="348" t="s">
        <v>498</v>
      </c>
      <c r="B152" s="349" t="s">
        <v>499</v>
      </c>
      <c r="C152" s="264" t="s">
        <v>491</v>
      </c>
      <c r="D152" s="1255"/>
      <c r="E152" s="1255"/>
      <c r="F152" s="1255"/>
      <c r="G152" s="1255"/>
      <c r="H152" s="1255"/>
      <c r="I152" s="1256"/>
    </row>
    <row r="153" spans="1:15" ht="15" customHeight="1">
      <c r="A153" s="263">
        <v>5213440</v>
      </c>
      <c r="B153" s="354" t="s">
        <v>298</v>
      </c>
      <c r="C153" s="264" t="s">
        <v>55</v>
      </c>
      <c r="D153" s="1239">
        <f>'RESUMO MODULO TOTAL'!H36</f>
        <v>60</v>
      </c>
      <c r="E153" s="1239"/>
      <c r="F153" s="1240">
        <v>3</v>
      </c>
      <c r="G153" s="1240"/>
      <c r="H153" s="1240">
        <f>0.2*((D153)/(F153*182.49))</f>
        <v>2.1919009260781414E-2</v>
      </c>
      <c r="I153" s="1249"/>
    </row>
    <row r="154" spans="1:15">
      <c r="A154" s="263">
        <v>5213464</v>
      </c>
      <c r="B154" s="354" t="s">
        <v>315</v>
      </c>
      <c r="C154" s="264" t="s">
        <v>55</v>
      </c>
      <c r="D154" s="1239">
        <f>'RESUMO MODULO TOTAL'!H37</f>
        <v>60</v>
      </c>
      <c r="E154" s="1239"/>
      <c r="F154" s="1240">
        <v>3</v>
      </c>
      <c r="G154" s="1240"/>
      <c r="H154" s="1240">
        <f>0.2*((D154)/(F154*182.49))</f>
        <v>2.1919009260781414E-2</v>
      </c>
      <c r="I154" s="1249"/>
    </row>
    <row r="155" spans="1:15">
      <c r="A155" s="263">
        <v>5213863</v>
      </c>
      <c r="B155" s="354" t="s">
        <v>251</v>
      </c>
      <c r="C155" s="264" t="s">
        <v>55</v>
      </c>
      <c r="D155" s="1239">
        <f>'RESUMO MODULO TOTAL'!H38</f>
        <v>120</v>
      </c>
      <c r="E155" s="1239"/>
      <c r="F155" s="1240">
        <v>4.0999999999999996</v>
      </c>
      <c r="G155" s="1240"/>
      <c r="H155" s="1240">
        <f t="shared" ref="H155:H156" si="1">0.2*((D155)/(F155*182.49))</f>
        <v>3.2076598918216702E-2</v>
      </c>
      <c r="I155" s="1249"/>
    </row>
    <row r="156" spans="1:15">
      <c r="A156" s="263">
        <v>5213400</v>
      </c>
      <c r="B156" s="354" t="s">
        <v>313</v>
      </c>
      <c r="C156" s="264" t="s">
        <v>6</v>
      </c>
      <c r="D156" s="1239">
        <f>'RESUMO MODULO TOTAL'!H39</f>
        <v>5600</v>
      </c>
      <c r="E156" s="1239"/>
      <c r="F156" s="1240">
        <v>177.07</v>
      </c>
      <c r="G156" s="1240"/>
      <c r="H156" s="1240">
        <f t="shared" si="1"/>
        <v>3.4660431428354864E-2</v>
      </c>
      <c r="I156" s="1249"/>
    </row>
    <row r="157" spans="1:15" s="123" customFormat="1">
      <c r="A157" s="292"/>
      <c r="B157" s="293"/>
      <c r="C157" s="395"/>
      <c r="D157" s="395"/>
      <c r="E157" s="294"/>
      <c r="F157" s="1290" t="s">
        <v>500</v>
      </c>
      <c r="G157" s="1290"/>
      <c r="H157" s="1291">
        <f>SUM(H153:I156)</f>
        <v>0.11057504886813441</v>
      </c>
      <c r="I157" s="1292"/>
      <c r="J157" s="229">
        <f>H157+H148</f>
        <v>8.5105750488681355</v>
      </c>
    </row>
    <row r="158" spans="1:15" s="123" customFormat="1">
      <c r="A158" s="292"/>
      <c r="B158" s="293"/>
      <c r="C158" s="395"/>
      <c r="D158" s="395"/>
      <c r="E158" s="294"/>
      <c r="F158" s="394"/>
      <c r="G158" s="394"/>
      <c r="H158" s="395"/>
      <c r="I158" s="396"/>
      <c r="J158" s="229"/>
    </row>
    <row r="159" spans="1:15" s="163" customFormat="1" ht="15" customHeight="1">
      <c r="A159" s="1270" t="s">
        <v>691</v>
      </c>
      <c r="B159" s="1271"/>
      <c r="C159" s="1271"/>
      <c r="D159" s="1271"/>
      <c r="E159" s="1271"/>
      <c r="F159" s="1271"/>
      <c r="G159" s="1271"/>
      <c r="H159" s="1271"/>
      <c r="I159" s="1272"/>
      <c r="J159" s="189"/>
      <c r="L159" s="188"/>
      <c r="M159" s="185"/>
      <c r="N159" s="185"/>
      <c r="O159" s="185"/>
    </row>
    <row r="160" spans="1:15" s="163" customFormat="1" ht="15" customHeight="1">
      <c r="A160" s="1270" t="s">
        <v>720</v>
      </c>
      <c r="B160" s="1271"/>
      <c r="C160" s="1271"/>
      <c r="D160" s="1271"/>
      <c r="E160" s="1271"/>
      <c r="F160" s="1271"/>
      <c r="G160" s="1271"/>
      <c r="H160" s="1271"/>
      <c r="I160" s="1272"/>
      <c r="J160" s="189"/>
      <c r="L160" s="188"/>
      <c r="M160" s="185"/>
      <c r="N160" s="185"/>
      <c r="O160" s="185"/>
    </row>
    <row r="161" spans="1:15" s="163" customFormat="1" ht="15" customHeight="1">
      <c r="A161" s="254" t="s">
        <v>36</v>
      </c>
      <c r="B161" s="1270" t="s">
        <v>684</v>
      </c>
      <c r="C161" s="1271"/>
      <c r="D161" s="1271"/>
      <c r="E161" s="1272"/>
      <c r="F161" s="254" t="s">
        <v>55</v>
      </c>
      <c r="G161" s="254" t="s">
        <v>51</v>
      </c>
      <c r="H161" s="254" t="s">
        <v>309</v>
      </c>
      <c r="I161" s="254" t="s">
        <v>441</v>
      </c>
      <c r="J161" s="189"/>
      <c r="L161" s="188"/>
      <c r="M161" s="185"/>
      <c r="N161" s="185"/>
      <c r="O161" s="185"/>
    </row>
    <row r="162" spans="1:15" s="163" customFormat="1" ht="15" customHeight="1">
      <c r="A162" s="355"/>
      <c r="B162" s="224" t="s">
        <v>721</v>
      </c>
      <c r="C162" s="288"/>
      <c r="D162" s="288"/>
      <c r="E162" s="295"/>
      <c r="F162" s="296"/>
      <c r="G162" s="296"/>
      <c r="H162" s="296"/>
      <c r="I162" s="297"/>
      <c r="J162" s="189"/>
      <c r="L162" s="188"/>
      <c r="M162" s="185"/>
      <c r="N162" s="185"/>
      <c r="O162" s="185"/>
    </row>
    <row r="163" spans="1:15" s="163" customFormat="1">
      <c r="A163" s="355"/>
      <c r="B163" s="224" t="s">
        <v>414</v>
      </c>
      <c r="C163" s="288"/>
      <c r="D163" s="288"/>
      <c r="E163" s="295"/>
      <c r="F163" s="296"/>
      <c r="G163" s="296"/>
      <c r="H163" s="296"/>
      <c r="I163" s="297"/>
      <c r="J163" s="189"/>
      <c r="L163" s="188"/>
      <c r="M163" s="185"/>
      <c r="N163" s="185"/>
      <c r="O163" s="185"/>
    </row>
    <row r="164" spans="1:15" s="163" customFormat="1">
      <c r="A164" s="226" t="s">
        <v>325</v>
      </c>
      <c r="B164" s="224" t="s">
        <v>326</v>
      </c>
      <c r="C164" s="288"/>
      <c r="D164" s="288"/>
      <c r="E164" s="295"/>
      <c r="F164" s="225" t="s">
        <v>685</v>
      </c>
      <c r="G164" s="193">
        <v>1</v>
      </c>
      <c r="H164" s="1128"/>
      <c r="I164" s="194">
        <f>TRUNC(G164*H164,2)</f>
        <v>0</v>
      </c>
      <c r="J164" s="189"/>
      <c r="L164" s="195"/>
      <c r="M164" s="196"/>
      <c r="N164" s="197"/>
      <c r="O164" s="185"/>
    </row>
    <row r="165" spans="1:15" s="163" customFormat="1">
      <c r="A165" s="226" t="s">
        <v>327</v>
      </c>
      <c r="B165" s="224" t="s">
        <v>551</v>
      </c>
      <c r="C165" s="288"/>
      <c r="D165" s="288"/>
      <c r="E165" s="295"/>
      <c r="F165" s="225" t="s">
        <v>685</v>
      </c>
      <c r="G165" s="193">
        <v>1</v>
      </c>
      <c r="H165" s="1128"/>
      <c r="I165" s="194">
        <f>TRUNC(G165*H165,2)</f>
        <v>0</v>
      </c>
      <c r="J165" s="189"/>
      <c r="L165" s="195"/>
      <c r="M165" s="196"/>
      <c r="N165" s="197"/>
      <c r="O165" s="185"/>
    </row>
    <row r="166" spans="1:15" s="163" customFormat="1">
      <c r="A166" s="226"/>
      <c r="B166" s="190"/>
      <c r="C166" s="288"/>
      <c r="D166" s="288"/>
      <c r="E166" s="288"/>
      <c r="F166" s="296"/>
      <c r="G166" s="200"/>
      <c r="H166" s="203" t="s">
        <v>693</v>
      </c>
      <c r="I166" s="201">
        <f>SUM(I164:I165)</f>
        <v>0</v>
      </c>
      <c r="J166" s="189"/>
      <c r="L166" s="188"/>
      <c r="M166" s="185"/>
      <c r="N166" s="185"/>
      <c r="O166" s="185"/>
    </row>
    <row r="167" spans="1:15" s="163" customFormat="1" ht="31.5">
      <c r="A167" s="254" t="s">
        <v>36</v>
      </c>
      <c r="B167" s="254" t="s">
        <v>684</v>
      </c>
      <c r="C167" s="254" t="s">
        <v>686</v>
      </c>
      <c r="D167" s="254" t="s">
        <v>687</v>
      </c>
      <c r="E167" s="254" t="s">
        <v>437</v>
      </c>
      <c r="F167" s="254" t="s">
        <v>438</v>
      </c>
      <c r="G167" s="254" t="s">
        <v>688</v>
      </c>
      <c r="H167" s="254" t="s">
        <v>689</v>
      </c>
      <c r="I167" s="254" t="s">
        <v>632</v>
      </c>
      <c r="J167" s="189"/>
      <c r="L167" s="188"/>
      <c r="M167" s="185"/>
      <c r="N167" s="185"/>
      <c r="O167" s="185"/>
    </row>
    <row r="168" spans="1:15" s="163" customFormat="1">
      <c r="A168" s="355"/>
      <c r="B168" s="190" t="s">
        <v>692</v>
      </c>
      <c r="C168" s="296"/>
      <c r="D168" s="296"/>
      <c r="E168" s="296"/>
      <c r="F168" s="296"/>
      <c r="G168" s="298"/>
      <c r="H168" s="298"/>
      <c r="I168" s="299"/>
      <c r="J168" s="189"/>
      <c r="L168" s="188"/>
      <c r="M168" s="185"/>
      <c r="N168" s="185"/>
      <c r="O168" s="185"/>
    </row>
    <row r="169" spans="1:15" s="163" customFormat="1">
      <c r="A169" s="355"/>
      <c r="B169" s="190" t="s">
        <v>442</v>
      </c>
      <c r="C169" s="296"/>
      <c r="D169" s="296"/>
      <c r="E169" s="296"/>
      <c r="F169" s="296"/>
      <c r="G169" s="296"/>
      <c r="H169" s="296"/>
      <c r="I169" s="297"/>
      <c r="J169" s="189"/>
      <c r="L169" s="188"/>
      <c r="M169" s="185"/>
      <c r="N169" s="185"/>
      <c r="O169" s="185"/>
    </row>
    <row r="170" spans="1:15" s="163" customFormat="1">
      <c r="A170" s="355" t="s">
        <v>574</v>
      </c>
      <c r="B170" s="191" t="s">
        <v>713</v>
      </c>
      <c r="C170" s="192" t="s">
        <v>690</v>
      </c>
      <c r="D170" s="193">
        <v>0.5</v>
      </c>
      <c r="E170" s="193">
        <v>44</v>
      </c>
      <c r="F170" s="193">
        <v>176</v>
      </c>
      <c r="G170" s="1129"/>
      <c r="H170" s="1129"/>
      <c r="I170" s="194">
        <f>D170*((E170*G170)+(F170*H170))</f>
        <v>0</v>
      </c>
      <c r="J170" s="189"/>
      <c r="L170" s="199"/>
      <c r="M170" s="196"/>
      <c r="N170" s="197"/>
      <c r="O170" s="197"/>
    </row>
    <row r="171" spans="1:15" s="163" customFormat="1">
      <c r="A171" s="356"/>
      <c r="B171" s="300"/>
      <c r="C171" s="300"/>
      <c r="D171" s="357"/>
      <c r="E171" s="357"/>
      <c r="F171" s="357"/>
      <c r="G171" s="357"/>
      <c r="H171" s="203" t="s">
        <v>693</v>
      </c>
      <c r="I171" s="198">
        <f>SUM(I170:I170)</f>
        <v>0</v>
      </c>
      <c r="J171" s="189"/>
      <c r="L171" s="188"/>
      <c r="M171" s="185"/>
      <c r="N171" s="185"/>
      <c r="O171" s="185"/>
    </row>
    <row r="172" spans="1:15" s="163" customFormat="1">
      <c r="A172" s="358"/>
      <c r="B172" s="296"/>
      <c r="C172" s="296"/>
      <c r="D172" s="296"/>
      <c r="E172" s="296"/>
      <c r="F172" s="296"/>
      <c r="G172" s="200"/>
      <c r="H172" s="202" t="s">
        <v>722</v>
      </c>
      <c r="I172" s="201">
        <f>I166+I171</f>
        <v>0</v>
      </c>
      <c r="J172" s="189"/>
      <c r="L172" s="188"/>
      <c r="M172" s="185"/>
      <c r="N172" s="185"/>
      <c r="O172" s="185"/>
    </row>
    <row r="173" spans="1:15" s="163" customFormat="1">
      <c r="A173" s="359"/>
      <c r="B173" s="360"/>
      <c r="C173" s="360"/>
      <c r="D173" s="360"/>
      <c r="E173" s="360"/>
      <c r="F173" s="360"/>
      <c r="G173" s="360"/>
      <c r="H173" s="360"/>
      <c r="I173" s="361"/>
      <c r="J173" s="189"/>
      <c r="L173" s="188"/>
      <c r="M173" s="185"/>
      <c r="N173" s="185"/>
      <c r="O173" s="185"/>
    </row>
    <row r="174" spans="1:15" s="163" customFormat="1" ht="15" customHeight="1">
      <c r="A174" s="1270" t="s">
        <v>691</v>
      </c>
      <c r="B174" s="1271"/>
      <c r="C174" s="1271"/>
      <c r="D174" s="1271"/>
      <c r="E174" s="1271"/>
      <c r="F174" s="1271"/>
      <c r="G174" s="1271"/>
      <c r="H174" s="1271"/>
      <c r="I174" s="1272"/>
      <c r="J174" s="189"/>
      <c r="L174" s="188"/>
      <c r="M174" s="185"/>
      <c r="N174" s="185"/>
      <c r="O174" s="185"/>
    </row>
    <row r="175" spans="1:15" s="163" customFormat="1" ht="15" customHeight="1">
      <c r="A175" s="1270" t="s">
        <v>723</v>
      </c>
      <c r="B175" s="1271"/>
      <c r="C175" s="1271"/>
      <c r="D175" s="1271"/>
      <c r="E175" s="1271"/>
      <c r="F175" s="1271"/>
      <c r="G175" s="1271"/>
      <c r="H175" s="1271"/>
      <c r="I175" s="1272"/>
      <c r="J175" s="189"/>
      <c r="L175" s="188"/>
      <c r="M175" s="185"/>
      <c r="N175" s="185"/>
      <c r="O175" s="185"/>
    </row>
    <row r="176" spans="1:15" s="163" customFormat="1" ht="15" customHeight="1">
      <c r="A176" s="254" t="s">
        <v>36</v>
      </c>
      <c r="B176" s="1270" t="s">
        <v>684</v>
      </c>
      <c r="C176" s="1271"/>
      <c r="D176" s="1271"/>
      <c r="E176" s="1272"/>
      <c r="F176" s="254" t="s">
        <v>55</v>
      </c>
      <c r="G176" s="254" t="s">
        <v>51</v>
      </c>
      <c r="H176" s="254" t="s">
        <v>309</v>
      </c>
      <c r="I176" s="254" t="s">
        <v>441</v>
      </c>
      <c r="J176" s="189"/>
      <c r="L176" s="188"/>
      <c r="M176" s="185"/>
      <c r="N176" s="185"/>
      <c r="O176" s="185"/>
    </row>
    <row r="177" spans="1:15" s="163" customFormat="1" ht="15" customHeight="1">
      <c r="A177" s="355"/>
      <c r="B177" s="224" t="s">
        <v>721</v>
      </c>
      <c r="C177" s="288"/>
      <c r="D177" s="288"/>
      <c r="E177" s="295"/>
      <c r="F177" s="296"/>
      <c r="G177" s="296"/>
      <c r="H177" s="296"/>
      <c r="I177" s="297"/>
      <c r="J177" s="189"/>
      <c r="L177" s="188"/>
      <c r="M177" s="185"/>
      <c r="N177" s="185"/>
      <c r="O177" s="185"/>
    </row>
    <row r="178" spans="1:15" s="163" customFormat="1">
      <c r="A178" s="355"/>
      <c r="B178" s="224" t="s">
        <v>414</v>
      </c>
      <c r="C178" s="288"/>
      <c r="D178" s="288"/>
      <c r="E178" s="295"/>
      <c r="F178" s="296"/>
      <c r="G178" s="296"/>
      <c r="H178" s="296"/>
      <c r="I178" s="297"/>
      <c r="J178" s="189"/>
      <c r="L178" s="188"/>
      <c r="M178" s="185"/>
      <c r="N178" s="185"/>
      <c r="O178" s="185"/>
    </row>
    <row r="179" spans="1:15" s="163" customFormat="1">
      <c r="A179" s="226" t="s">
        <v>325</v>
      </c>
      <c r="B179" s="224" t="s">
        <v>326</v>
      </c>
      <c r="C179" s="288"/>
      <c r="D179" s="288"/>
      <c r="E179" s="295"/>
      <c r="F179" s="225" t="s">
        <v>685</v>
      </c>
      <c r="G179" s="193">
        <v>1</v>
      </c>
      <c r="H179" s="1128"/>
      <c r="I179" s="194">
        <f>TRUNC(G179*H179,2)</f>
        <v>0</v>
      </c>
      <c r="J179" s="189"/>
      <c r="L179" s="195"/>
      <c r="M179" s="196"/>
      <c r="N179" s="197"/>
      <c r="O179" s="185"/>
    </row>
    <row r="180" spans="1:15" s="163" customFormat="1">
      <c r="A180" s="226" t="s">
        <v>327</v>
      </c>
      <c r="B180" s="224" t="s">
        <v>551</v>
      </c>
      <c r="C180" s="288"/>
      <c r="D180" s="288"/>
      <c r="E180" s="295"/>
      <c r="F180" s="225" t="s">
        <v>685</v>
      </c>
      <c r="G180" s="193">
        <v>1</v>
      </c>
      <c r="H180" s="1128"/>
      <c r="I180" s="194">
        <f>TRUNC(G180*H180,2)</f>
        <v>0</v>
      </c>
      <c r="J180" s="189"/>
      <c r="L180" s="195"/>
      <c r="M180" s="196"/>
      <c r="N180" s="197"/>
      <c r="O180" s="185"/>
    </row>
    <row r="181" spans="1:15" s="163" customFormat="1">
      <c r="A181" s="226"/>
      <c r="B181" s="190"/>
      <c r="C181" s="288"/>
      <c r="D181" s="288"/>
      <c r="E181" s="288"/>
      <c r="F181" s="296"/>
      <c r="G181" s="200"/>
      <c r="H181" s="203" t="s">
        <v>693</v>
      </c>
      <c r="I181" s="201">
        <f>SUM(I179:I180)</f>
        <v>0</v>
      </c>
      <c r="J181" s="189"/>
      <c r="L181" s="188"/>
      <c r="M181" s="185"/>
      <c r="N181" s="185"/>
      <c r="O181" s="185"/>
    </row>
    <row r="182" spans="1:15" s="163" customFormat="1" ht="31.5">
      <c r="A182" s="254" t="s">
        <v>36</v>
      </c>
      <c r="B182" s="254" t="s">
        <v>684</v>
      </c>
      <c r="C182" s="254" t="s">
        <v>686</v>
      </c>
      <c r="D182" s="254" t="s">
        <v>687</v>
      </c>
      <c r="E182" s="254" t="s">
        <v>437</v>
      </c>
      <c r="F182" s="254" t="s">
        <v>438</v>
      </c>
      <c r="G182" s="254" t="s">
        <v>688</v>
      </c>
      <c r="H182" s="254" t="s">
        <v>689</v>
      </c>
      <c r="I182" s="254" t="s">
        <v>632</v>
      </c>
      <c r="J182" s="189"/>
      <c r="L182" s="188"/>
      <c r="M182" s="185"/>
      <c r="N182" s="185"/>
      <c r="O182" s="185"/>
    </row>
    <row r="183" spans="1:15" s="163" customFormat="1">
      <c r="A183" s="355"/>
      <c r="B183" s="190" t="s">
        <v>692</v>
      </c>
      <c r="C183" s="296"/>
      <c r="D183" s="296"/>
      <c r="E183" s="296"/>
      <c r="F183" s="296"/>
      <c r="G183" s="298"/>
      <c r="H183" s="298"/>
      <c r="I183" s="299"/>
      <c r="J183" s="189"/>
      <c r="L183" s="188"/>
      <c r="M183" s="185"/>
      <c r="N183" s="185"/>
      <c r="O183" s="185"/>
    </row>
    <row r="184" spans="1:15" s="163" customFormat="1">
      <c r="A184" s="355"/>
      <c r="B184" s="190" t="s">
        <v>442</v>
      </c>
      <c r="C184" s="296"/>
      <c r="D184" s="296"/>
      <c r="E184" s="296"/>
      <c r="F184" s="296"/>
      <c r="G184" s="296"/>
      <c r="H184" s="296"/>
      <c r="I184" s="297"/>
      <c r="J184" s="189"/>
      <c r="L184" s="188"/>
      <c r="M184" s="185"/>
      <c r="N184" s="185"/>
      <c r="O184" s="185"/>
    </row>
    <row r="185" spans="1:15" s="163" customFormat="1">
      <c r="A185" s="355" t="s">
        <v>574</v>
      </c>
      <c r="B185" s="191" t="s">
        <v>713</v>
      </c>
      <c r="C185" s="192" t="s">
        <v>690</v>
      </c>
      <c r="D185" s="193">
        <v>0.5</v>
      </c>
      <c r="E185" s="193">
        <v>44</v>
      </c>
      <c r="F185" s="193">
        <v>176</v>
      </c>
      <c r="G185" s="1129"/>
      <c r="H185" s="1129"/>
      <c r="I185" s="194">
        <f>D185*((E185*G185)+(F185*H185))</f>
        <v>0</v>
      </c>
      <c r="J185" s="189"/>
      <c r="L185" s="199"/>
      <c r="M185" s="196"/>
      <c r="N185" s="197"/>
      <c r="O185" s="197"/>
    </row>
    <row r="186" spans="1:15" s="163" customFormat="1">
      <c r="A186" s="356"/>
      <c r="B186" s="300"/>
      <c r="C186" s="300"/>
      <c r="D186" s="357"/>
      <c r="E186" s="357"/>
      <c r="F186" s="357"/>
      <c r="G186" s="357"/>
      <c r="H186" s="203" t="s">
        <v>693</v>
      </c>
      <c r="I186" s="198">
        <f>SUM(I185:I185)</f>
        <v>0</v>
      </c>
      <c r="J186" s="189"/>
      <c r="L186" s="188"/>
      <c r="M186" s="185"/>
      <c r="N186" s="185"/>
      <c r="O186" s="185"/>
    </row>
    <row r="187" spans="1:15" s="163" customFormat="1">
      <c r="A187" s="358"/>
      <c r="B187" s="296"/>
      <c r="C187" s="296"/>
      <c r="D187" s="296"/>
      <c r="E187" s="296"/>
      <c r="F187" s="296"/>
      <c r="G187" s="200"/>
      <c r="H187" s="202" t="s">
        <v>724</v>
      </c>
      <c r="I187" s="201">
        <f>I181+I186</f>
        <v>0</v>
      </c>
      <c r="J187" s="189"/>
      <c r="L187" s="188"/>
      <c r="M187" s="185"/>
      <c r="N187" s="185"/>
      <c r="O187" s="185"/>
    </row>
    <row r="188" spans="1:15" s="163" customFormat="1">
      <c r="A188" s="356"/>
      <c r="B188" s="300"/>
      <c r="C188" s="300"/>
      <c r="D188" s="300"/>
      <c r="E188" s="300"/>
      <c r="F188" s="300"/>
      <c r="G188" s="227"/>
      <c r="H188" s="228"/>
      <c r="I188" s="362"/>
      <c r="J188" s="189"/>
      <c r="L188" s="188"/>
      <c r="M188" s="185"/>
      <c r="N188" s="185"/>
      <c r="O188" s="185"/>
    </row>
    <row r="189" spans="1:15" s="163" customFormat="1">
      <c r="A189" s="1273" t="s">
        <v>725</v>
      </c>
      <c r="B189" s="1274"/>
      <c r="C189" s="1274"/>
      <c r="D189" s="1274"/>
      <c r="E189" s="1274"/>
      <c r="F189" s="1274"/>
      <c r="G189" s="1274"/>
      <c r="H189" s="1274"/>
      <c r="I189" s="1275"/>
      <c r="J189" s="189"/>
      <c r="L189" s="188"/>
      <c r="M189" s="185"/>
      <c r="N189" s="185"/>
      <c r="O189" s="185"/>
    </row>
    <row r="190" spans="1:15" s="163" customFormat="1">
      <c r="A190" s="254" t="s">
        <v>36</v>
      </c>
      <c r="B190" s="1270" t="s">
        <v>684</v>
      </c>
      <c r="C190" s="1271"/>
      <c r="D190" s="1271"/>
      <c r="E190" s="1272"/>
      <c r="F190" s="254" t="s">
        <v>686</v>
      </c>
      <c r="G190" s="254" t="s">
        <v>687</v>
      </c>
      <c r="H190" s="254" t="s">
        <v>728</v>
      </c>
      <c r="I190" s="254" t="s">
        <v>729</v>
      </c>
      <c r="J190" s="189"/>
      <c r="L190" s="188"/>
      <c r="M190" s="185"/>
      <c r="N190" s="185"/>
      <c r="O190" s="185"/>
    </row>
    <row r="191" spans="1:15" s="163" customFormat="1" ht="24" customHeight="1">
      <c r="A191" s="301">
        <v>4011268</v>
      </c>
      <c r="B191" s="1267" t="s">
        <v>1132</v>
      </c>
      <c r="C191" s="1268" t="s">
        <v>7</v>
      </c>
      <c r="D191" s="1268">
        <v>288.47000000000003</v>
      </c>
      <c r="E191" s="1269">
        <v>0</v>
      </c>
      <c r="F191" s="401" t="s">
        <v>7</v>
      </c>
      <c r="G191" s="194">
        <f>'RESUMO MODULO TOTAL'!H25</f>
        <v>21000</v>
      </c>
      <c r="H191" s="230">
        <v>21900</v>
      </c>
      <c r="I191" s="194">
        <f>G191/H191</f>
        <v>0.95890410958904104</v>
      </c>
      <c r="J191" s="189"/>
      <c r="L191" s="188"/>
      <c r="M191" s="185"/>
      <c r="N191" s="185"/>
      <c r="O191" s="185"/>
    </row>
    <row r="192" spans="1:15" s="163" customFormat="1" ht="25.5" customHeight="1">
      <c r="A192" s="301">
        <v>4011228</v>
      </c>
      <c r="B192" s="1267" t="s">
        <v>1136</v>
      </c>
      <c r="C192" s="1268" t="s">
        <v>7</v>
      </c>
      <c r="D192" s="1268">
        <v>288.47000000000003</v>
      </c>
      <c r="E192" s="1269">
        <v>0</v>
      </c>
      <c r="F192" s="401" t="s">
        <v>7</v>
      </c>
      <c r="G192" s="194">
        <f>'RESUMO MODULO TOTAL'!H26</f>
        <v>21000</v>
      </c>
      <c r="H192" s="230">
        <v>21900</v>
      </c>
      <c r="I192" s="194">
        <f>G192/H192</f>
        <v>0.95890410958904104</v>
      </c>
      <c r="J192" s="189"/>
      <c r="L192" s="188"/>
      <c r="M192" s="185"/>
      <c r="N192" s="185"/>
      <c r="O192" s="185"/>
    </row>
    <row r="193" spans="1:15" s="163" customFormat="1" ht="25.5" customHeight="1">
      <c r="A193" s="301">
        <v>4011209</v>
      </c>
      <c r="B193" s="1267" t="s">
        <v>12</v>
      </c>
      <c r="C193" s="1268" t="s">
        <v>6</v>
      </c>
      <c r="D193" s="1268">
        <v>120.72</v>
      </c>
      <c r="E193" s="1269">
        <v>0</v>
      </c>
      <c r="F193" s="401" t="s">
        <v>6</v>
      </c>
      <c r="G193" s="194">
        <f>'RESUMO MODULO TOTAL'!H27</f>
        <v>140000</v>
      </c>
      <c r="H193" s="230">
        <v>21900</v>
      </c>
      <c r="I193" s="194">
        <f>G193/H193</f>
        <v>6.3926940639269407</v>
      </c>
      <c r="J193" s="189"/>
      <c r="L193" s="188"/>
      <c r="M193" s="185"/>
      <c r="N193" s="185"/>
      <c r="O193" s="185"/>
    </row>
    <row r="194" spans="1:15" s="163" customFormat="1">
      <c r="A194" s="358"/>
      <c r="B194" s="296"/>
      <c r="C194" s="296"/>
      <c r="D194" s="296"/>
      <c r="E194" s="296"/>
      <c r="F194" s="296"/>
      <c r="G194" s="200"/>
      <c r="H194" s="202" t="s">
        <v>726</v>
      </c>
      <c r="I194" s="201">
        <f>SUM(I191:I193)</f>
        <v>8.3105022831050235</v>
      </c>
      <c r="J194" s="189"/>
      <c r="L194" s="188"/>
      <c r="M194" s="185"/>
      <c r="N194" s="185"/>
      <c r="O194" s="185"/>
    </row>
    <row r="195" spans="1:15" s="163" customFormat="1">
      <c r="A195" s="356"/>
      <c r="B195" s="300"/>
      <c r="C195" s="300"/>
      <c r="D195" s="300"/>
      <c r="E195" s="300"/>
      <c r="F195" s="300"/>
      <c r="G195" s="227"/>
      <c r="H195" s="228"/>
      <c r="I195" s="362"/>
      <c r="J195" s="189"/>
      <c r="L195" s="188"/>
      <c r="M195" s="185"/>
      <c r="N195" s="185"/>
      <c r="O195" s="185"/>
    </row>
    <row r="196" spans="1:15" s="163" customFormat="1">
      <c r="A196" s="1273" t="s">
        <v>727</v>
      </c>
      <c r="B196" s="1274"/>
      <c r="C196" s="1274"/>
      <c r="D196" s="1274"/>
      <c r="E196" s="1274"/>
      <c r="F196" s="1274"/>
      <c r="G196" s="1274"/>
      <c r="H196" s="1274"/>
      <c r="I196" s="1275"/>
      <c r="J196" s="189"/>
      <c r="L196" s="188"/>
      <c r="M196" s="185"/>
      <c r="N196" s="185"/>
      <c r="O196" s="185"/>
    </row>
    <row r="197" spans="1:15" s="163" customFormat="1">
      <c r="A197" s="254" t="s">
        <v>36</v>
      </c>
      <c r="B197" s="1270" t="s">
        <v>684</v>
      </c>
      <c r="C197" s="1271"/>
      <c r="D197" s="1271"/>
      <c r="E197" s="1272"/>
      <c r="F197" s="254" t="s">
        <v>686</v>
      </c>
      <c r="G197" s="254" t="s">
        <v>687</v>
      </c>
      <c r="H197" s="254" t="s">
        <v>728</v>
      </c>
      <c r="I197" s="254" t="s">
        <v>730</v>
      </c>
      <c r="J197" s="189"/>
      <c r="L197" s="188"/>
      <c r="M197" s="185"/>
      <c r="N197" s="185"/>
      <c r="O197" s="185"/>
    </row>
    <row r="198" spans="1:15" s="163" customFormat="1" ht="24" customHeight="1">
      <c r="A198" s="301">
        <v>4011463</v>
      </c>
      <c r="B198" s="1267" t="s">
        <v>50</v>
      </c>
      <c r="C198" s="1268"/>
      <c r="D198" s="1268"/>
      <c r="E198" s="1269"/>
      <c r="F198" s="401" t="s">
        <v>9</v>
      </c>
      <c r="G198" s="194">
        <f>'RESUMO MODULO TOTAL'!H22</f>
        <v>16800</v>
      </c>
      <c r="H198" s="231">
        <v>9000</v>
      </c>
      <c r="I198" s="194">
        <f>G198/H198</f>
        <v>1.8666666666666667</v>
      </c>
      <c r="J198" s="189"/>
      <c r="L198" s="188"/>
      <c r="M198" s="185"/>
      <c r="N198" s="185"/>
      <c r="O198" s="185"/>
    </row>
    <row r="199" spans="1:15" s="163" customFormat="1" ht="25.5" customHeight="1">
      <c r="A199" s="301">
        <v>4011352</v>
      </c>
      <c r="B199" s="1267" t="s">
        <v>67</v>
      </c>
      <c r="C199" s="1268"/>
      <c r="D199" s="1268"/>
      <c r="E199" s="1269"/>
      <c r="F199" s="401" t="s">
        <v>6</v>
      </c>
      <c r="G199" s="194">
        <f>'RESUMO MODULO TOTAL'!H23</f>
        <v>140000</v>
      </c>
      <c r="H199" s="231">
        <v>1610000</v>
      </c>
      <c r="I199" s="194">
        <f>G199/H199</f>
        <v>8.6956521739130432E-2</v>
      </c>
      <c r="J199" s="189"/>
      <c r="L199" s="188"/>
      <c r="M199" s="185"/>
      <c r="N199" s="185"/>
      <c r="O199" s="185"/>
    </row>
    <row r="200" spans="1:15" s="163" customFormat="1" ht="24" customHeight="1">
      <c r="A200" s="301">
        <v>4011353</v>
      </c>
      <c r="B200" s="1267" t="s">
        <v>68</v>
      </c>
      <c r="C200" s="1268"/>
      <c r="D200" s="1268"/>
      <c r="E200" s="1269"/>
      <c r="F200" s="401" t="s">
        <v>6</v>
      </c>
      <c r="G200" s="194">
        <f>'RESUMO MODULO TOTAL'!H24</f>
        <v>140000</v>
      </c>
      <c r="H200" s="231">
        <v>3610000</v>
      </c>
      <c r="I200" s="194">
        <f>G200/H200</f>
        <v>3.8781163434903045E-2</v>
      </c>
      <c r="J200" s="189"/>
      <c r="L200" s="188"/>
      <c r="M200" s="185"/>
      <c r="N200" s="185"/>
      <c r="O200" s="185"/>
    </row>
    <row r="201" spans="1:15" s="163" customFormat="1">
      <c r="A201" s="358"/>
      <c r="B201" s="296"/>
      <c r="C201" s="296"/>
      <c r="D201" s="296"/>
      <c r="E201" s="296"/>
      <c r="F201" s="296"/>
      <c r="G201" s="200"/>
      <c r="H201" s="202" t="s">
        <v>731</v>
      </c>
      <c r="I201" s="201">
        <f>SUM(I198:I200)</f>
        <v>1.9924043518407002</v>
      </c>
      <c r="J201" s="189"/>
      <c r="L201" s="188"/>
      <c r="M201" s="185"/>
      <c r="N201" s="185"/>
      <c r="O201" s="185"/>
    </row>
    <row r="202" spans="1:15" s="163" customFormat="1">
      <c r="A202" s="356"/>
      <c r="B202" s="300"/>
      <c r="C202" s="300"/>
      <c r="D202" s="300"/>
      <c r="E202" s="300"/>
      <c r="F202" s="300"/>
      <c r="G202" s="227"/>
      <c r="H202" s="228"/>
      <c r="I202" s="362"/>
      <c r="J202" s="189"/>
      <c r="L202" s="188"/>
      <c r="M202" s="185"/>
      <c r="N202" s="185"/>
      <c r="O202" s="185"/>
    </row>
    <row r="203" spans="1:15" ht="28.5" customHeight="1">
      <c r="A203" s="1293" t="s">
        <v>501</v>
      </c>
      <c r="B203" s="1294"/>
      <c r="C203" s="1294"/>
      <c r="D203" s="1294"/>
      <c r="E203" s="1294"/>
      <c r="F203" s="1294"/>
      <c r="G203" s="1294"/>
      <c r="H203" s="1294"/>
      <c r="I203" s="1295"/>
    </row>
    <row r="204" spans="1:15">
      <c r="A204" s="302" t="s">
        <v>58</v>
      </c>
      <c r="B204" s="393" t="s">
        <v>411</v>
      </c>
      <c r="C204" s="393" t="s">
        <v>55</v>
      </c>
      <c r="D204" s="1288" t="s">
        <v>412</v>
      </c>
      <c r="E204" s="1288"/>
      <c r="F204" s="1288" t="s">
        <v>309</v>
      </c>
      <c r="G204" s="1288"/>
      <c r="H204" s="1288" t="s">
        <v>413</v>
      </c>
      <c r="I204" s="1289"/>
    </row>
    <row r="205" spans="1:15">
      <c r="A205" s="263"/>
      <c r="B205" s="347" t="s">
        <v>502</v>
      </c>
      <c r="D205" s="1255"/>
      <c r="E205" s="1255"/>
      <c r="F205" s="1255"/>
      <c r="G205" s="1255"/>
      <c r="H205" s="1255"/>
      <c r="I205" s="1256"/>
    </row>
    <row r="206" spans="1:15">
      <c r="A206" s="263" t="s">
        <v>503</v>
      </c>
      <c r="B206" s="347" t="s">
        <v>414</v>
      </c>
      <c r="D206" s="1240"/>
      <c r="E206" s="1240"/>
      <c r="F206" s="1240"/>
      <c r="G206" s="1240"/>
      <c r="H206" s="1240"/>
      <c r="I206" s="1249"/>
    </row>
    <row r="207" spans="1:15">
      <c r="A207" s="263" t="s">
        <v>504</v>
      </c>
      <c r="B207" s="347" t="s">
        <v>505</v>
      </c>
      <c r="C207" s="264" t="s">
        <v>30</v>
      </c>
      <c r="D207" s="1240">
        <v>0</v>
      </c>
      <c r="E207" s="1240"/>
      <c r="F207" s="1257"/>
      <c r="G207" s="1257"/>
      <c r="H207" s="1244">
        <f>F207*D207</f>
        <v>0</v>
      </c>
      <c r="I207" s="1245"/>
    </row>
    <row r="208" spans="1:15">
      <c r="A208" s="263" t="s">
        <v>506</v>
      </c>
      <c r="B208" s="347" t="s">
        <v>507</v>
      </c>
      <c r="C208" s="264" t="s">
        <v>30</v>
      </c>
      <c r="D208" s="1240">
        <v>0</v>
      </c>
      <c r="E208" s="1240"/>
      <c r="F208" s="1257"/>
      <c r="G208" s="1257"/>
      <c r="H208" s="1244">
        <f>F208*D208</f>
        <v>0</v>
      </c>
      <c r="I208" s="1245"/>
    </row>
    <row r="209" spans="1:15">
      <c r="A209" s="263" t="s">
        <v>508</v>
      </c>
      <c r="B209" s="347" t="s">
        <v>509</v>
      </c>
      <c r="C209" s="264" t="s">
        <v>30</v>
      </c>
      <c r="D209" s="1240">
        <v>0</v>
      </c>
      <c r="E209" s="1240"/>
      <c r="F209" s="1257"/>
      <c r="G209" s="1257"/>
      <c r="H209" s="1244">
        <f>F209*D209</f>
        <v>0</v>
      </c>
      <c r="I209" s="1245"/>
    </row>
    <row r="210" spans="1:15">
      <c r="A210" s="266"/>
      <c r="B210" s="267"/>
      <c r="C210" s="387"/>
      <c r="D210" s="1246"/>
      <c r="E210" s="1246"/>
      <c r="F210" s="1246" t="s">
        <v>510</v>
      </c>
      <c r="G210" s="1246"/>
      <c r="H210" s="1250">
        <f>SUM(H207:I209)</f>
        <v>0</v>
      </c>
      <c r="I210" s="1251"/>
    </row>
    <row r="211" spans="1:15">
      <c r="A211" s="263"/>
      <c r="I211" s="276"/>
    </row>
    <row r="212" spans="1:15">
      <c r="A212" s="302" t="s">
        <v>58</v>
      </c>
      <c r="B212" s="393" t="s">
        <v>411</v>
      </c>
      <c r="C212" s="393" t="s">
        <v>55</v>
      </c>
      <c r="D212" s="1288" t="s">
        <v>412</v>
      </c>
      <c r="E212" s="1288"/>
      <c r="F212" s="1288" t="s">
        <v>511</v>
      </c>
      <c r="G212" s="1288"/>
      <c r="H212" s="1288" t="s">
        <v>413</v>
      </c>
      <c r="I212" s="1289"/>
    </row>
    <row r="213" spans="1:15">
      <c r="A213" s="263" t="s">
        <v>512</v>
      </c>
      <c r="B213" s="347" t="s">
        <v>513</v>
      </c>
      <c r="D213" s="1255"/>
      <c r="E213" s="1255"/>
      <c r="F213" s="1255"/>
      <c r="G213" s="1255"/>
      <c r="H213" s="1255"/>
      <c r="I213" s="1256"/>
    </row>
    <row r="214" spans="1:15">
      <c r="A214" s="263"/>
      <c r="B214" s="347" t="s">
        <v>514</v>
      </c>
      <c r="C214" s="264" t="s">
        <v>515</v>
      </c>
      <c r="D214" s="1240">
        <v>0</v>
      </c>
      <c r="E214" s="1240"/>
      <c r="F214" s="1254"/>
      <c r="G214" s="1254"/>
      <c r="H214" s="1244">
        <f>F214*D214</f>
        <v>0</v>
      </c>
      <c r="I214" s="1245"/>
    </row>
    <row r="215" spans="1:15">
      <c r="A215" s="263"/>
      <c r="B215" s="347" t="s">
        <v>516</v>
      </c>
      <c r="C215" s="264" t="s">
        <v>515</v>
      </c>
      <c r="D215" s="1240">
        <v>0</v>
      </c>
      <c r="E215" s="1240"/>
      <c r="F215" s="1254"/>
      <c r="G215" s="1254"/>
      <c r="H215" s="1244">
        <f>F215*D215</f>
        <v>0</v>
      </c>
      <c r="I215" s="1245"/>
    </row>
    <row r="216" spans="1:15">
      <c r="A216" s="263" t="s">
        <v>72</v>
      </c>
      <c r="B216" s="347" t="s">
        <v>517</v>
      </c>
      <c r="C216" s="264" t="s">
        <v>515</v>
      </c>
      <c r="D216" s="1240">
        <v>0</v>
      </c>
      <c r="E216" s="1240"/>
      <c r="F216" s="1254"/>
      <c r="G216" s="1254"/>
      <c r="H216" s="1244">
        <f>F216*D216</f>
        <v>0</v>
      </c>
      <c r="I216" s="1245"/>
    </row>
    <row r="217" spans="1:15">
      <c r="A217" s="266"/>
      <c r="B217" s="267"/>
      <c r="C217" s="387"/>
      <c r="D217" s="1246"/>
      <c r="E217" s="1246"/>
      <c r="F217" s="1246" t="s">
        <v>518</v>
      </c>
      <c r="G217" s="1246"/>
      <c r="H217" s="1250">
        <f>SUM(H214:I216)</f>
        <v>0</v>
      </c>
      <c r="I217" s="1251"/>
    </row>
    <row r="218" spans="1:15">
      <c r="A218" s="390"/>
      <c r="B218" s="391"/>
      <c r="C218" s="391"/>
      <c r="D218" s="391"/>
      <c r="E218" s="288"/>
      <c r="F218" s="288"/>
      <c r="G218" s="289" t="s">
        <v>519</v>
      </c>
      <c r="H218" s="1252">
        <f>H217+H210</f>
        <v>0</v>
      </c>
      <c r="I218" s="1253"/>
    </row>
    <row r="219" spans="1:15">
      <c r="A219" s="348"/>
      <c r="B219" s="392"/>
      <c r="C219" s="392"/>
      <c r="D219" s="392"/>
      <c r="E219" s="303"/>
      <c r="F219" s="303"/>
      <c r="G219" s="363"/>
      <c r="H219" s="385"/>
      <c r="I219" s="386"/>
    </row>
    <row r="220" spans="1:15" s="163" customFormat="1">
      <c r="A220" s="359"/>
      <c r="B220" s="360"/>
      <c r="C220" s="360"/>
      <c r="D220" s="360"/>
      <c r="E220" s="360"/>
      <c r="F220" s="360"/>
      <c r="G220" s="360"/>
      <c r="H220" s="360"/>
      <c r="I220" s="361"/>
      <c r="J220" s="189"/>
      <c r="L220" s="188"/>
      <c r="M220" s="185"/>
      <c r="N220" s="185"/>
      <c r="O220" s="185"/>
    </row>
    <row r="221" spans="1:15">
      <c r="A221" s="263"/>
      <c r="I221" s="276"/>
    </row>
    <row r="222" spans="1:15">
      <c r="A222" s="1276" t="s">
        <v>520</v>
      </c>
      <c r="B222" s="1277"/>
      <c r="C222" s="1277"/>
      <c r="D222" s="1277"/>
      <c r="E222" s="1277"/>
      <c r="F222" s="1277"/>
      <c r="G222" s="1277"/>
      <c r="H222" s="1277"/>
      <c r="I222" s="1278"/>
    </row>
    <row r="223" spans="1:15">
      <c r="A223" s="388" t="s">
        <v>58</v>
      </c>
      <c r="B223" s="389" t="s">
        <v>411</v>
      </c>
      <c r="C223" s="389" t="s">
        <v>55</v>
      </c>
      <c r="D223" s="1277" t="s">
        <v>412</v>
      </c>
      <c r="E223" s="1277"/>
      <c r="F223" s="1277" t="s">
        <v>309</v>
      </c>
      <c r="G223" s="1277"/>
      <c r="H223" s="1277" t="s">
        <v>413</v>
      </c>
      <c r="I223" s="1278"/>
    </row>
    <row r="224" spans="1:15">
      <c r="A224" s="263"/>
      <c r="B224" s="364" t="s">
        <v>521</v>
      </c>
      <c r="D224" s="1255"/>
      <c r="E224" s="1255"/>
      <c r="F224" s="1255"/>
      <c r="G224" s="1255"/>
      <c r="H224" s="1255"/>
      <c r="I224" s="1256"/>
    </row>
    <row r="225" spans="1:9">
      <c r="A225" s="263"/>
      <c r="B225" s="347" t="s">
        <v>414</v>
      </c>
      <c r="C225" s="264" t="s">
        <v>30</v>
      </c>
      <c r="D225" s="1240">
        <v>5</v>
      </c>
      <c r="E225" s="1240"/>
      <c r="F225" s="1243">
        <f>H12+H16+H24+H28</f>
        <v>0</v>
      </c>
      <c r="G225" s="1243"/>
      <c r="H225" s="1244">
        <f>F225*D225</f>
        <v>0</v>
      </c>
      <c r="I225" s="1245"/>
    </row>
    <row r="226" spans="1:9">
      <c r="A226" s="263"/>
      <c r="B226" s="347" t="s">
        <v>442</v>
      </c>
      <c r="C226" s="264" t="s">
        <v>30</v>
      </c>
      <c r="D226" s="1240">
        <v>5</v>
      </c>
      <c r="E226" s="1240"/>
      <c r="F226" s="1243">
        <f>I45</f>
        <v>0</v>
      </c>
      <c r="G226" s="1243"/>
      <c r="H226" s="1244">
        <f>F226*D226</f>
        <v>0</v>
      </c>
      <c r="I226" s="1245"/>
    </row>
    <row r="227" spans="1:9">
      <c r="A227" s="266"/>
      <c r="B227" s="267"/>
      <c r="C227" s="387"/>
      <c r="D227" s="1246"/>
      <c r="E227" s="1246"/>
      <c r="F227" s="1246" t="s">
        <v>522</v>
      </c>
      <c r="G227" s="1246"/>
      <c r="H227" s="1250">
        <f>SUM(H225:I226)</f>
        <v>0</v>
      </c>
      <c r="I227" s="1251"/>
    </row>
    <row r="228" spans="1:9">
      <c r="A228" s="263"/>
      <c r="B228" s="364" t="s">
        <v>523</v>
      </c>
      <c r="D228" s="1255"/>
      <c r="E228" s="1255"/>
      <c r="F228" s="1255"/>
      <c r="G228" s="1255"/>
      <c r="H228" s="1255"/>
      <c r="I228" s="1256"/>
    </row>
    <row r="229" spans="1:9">
      <c r="A229" s="263"/>
      <c r="B229" s="347" t="s">
        <v>524</v>
      </c>
      <c r="C229" s="264" t="s">
        <v>30</v>
      </c>
      <c r="D229" s="1240">
        <v>4</v>
      </c>
      <c r="E229" s="1240"/>
      <c r="F229" s="1244">
        <f>I57</f>
        <v>0</v>
      </c>
      <c r="G229" s="1244"/>
      <c r="H229" s="1244">
        <f t="shared" ref="H229:H235" si="2">F229*D229</f>
        <v>0</v>
      </c>
      <c r="I229" s="1245"/>
    </row>
    <row r="230" spans="1:9">
      <c r="A230" s="263"/>
      <c r="B230" s="347" t="s">
        <v>525</v>
      </c>
      <c r="C230" s="264" t="s">
        <v>30</v>
      </c>
      <c r="D230" s="1240">
        <v>6</v>
      </c>
      <c r="E230" s="1240"/>
      <c r="F230" s="1244">
        <f>I69</f>
        <v>0</v>
      </c>
      <c r="G230" s="1244"/>
      <c r="H230" s="1244">
        <f t="shared" si="2"/>
        <v>0</v>
      </c>
      <c r="I230" s="1245"/>
    </row>
    <row r="231" spans="1:9">
      <c r="A231" s="263"/>
      <c r="B231" s="347" t="s">
        <v>749</v>
      </c>
      <c r="C231" s="264" t="s">
        <v>30</v>
      </c>
      <c r="D231" s="1240">
        <v>2</v>
      </c>
      <c r="E231" s="1240"/>
      <c r="F231" s="1244">
        <f>I81</f>
        <v>0</v>
      </c>
      <c r="G231" s="1244"/>
      <c r="H231" s="1244">
        <f t="shared" si="2"/>
        <v>0</v>
      </c>
      <c r="I231" s="1245"/>
    </row>
    <row r="232" spans="1:9">
      <c r="A232" s="263"/>
      <c r="B232" s="347" t="s">
        <v>750</v>
      </c>
      <c r="C232" s="264" t="s">
        <v>30</v>
      </c>
      <c r="D232" s="1287">
        <v>1</v>
      </c>
      <c r="E232" s="1287"/>
      <c r="F232" s="1244">
        <f>I93</f>
        <v>0</v>
      </c>
      <c r="G232" s="1244"/>
      <c r="H232" s="1244">
        <f t="shared" si="2"/>
        <v>0</v>
      </c>
      <c r="I232" s="1245"/>
    </row>
    <row r="233" spans="1:9">
      <c r="A233" s="263"/>
      <c r="B233" s="347" t="s">
        <v>526</v>
      </c>
      <c r="C233" s="264" t="s">
        <v>30</v>
      </c>
      <c r="D233" s="1240">
        <v>10</v>
      </c>
      <c r="E233" s="1240"/>
      <c r="F233" s="1244">
        <f>I106</f>
        <v>0</v>
      </c>
      <c r="G233" s="1244"/>
      <c r="H233" s="1244">
        <f t="shared" si="2"/>
        <v>0</v>
      </c>
      <c r="I233" s="1245"/>
    </row>
    <row r="234" spans="1:9">
      <c r="A234" s="263"/>
      <c r="B234" s="347" t="s">
        <v>527</v>
      </c>
      <c r="C234" s="264" t="s">
        <v>30</v>
      </c>
      <c r="D234" s="1240">
        <v>10</v>
      </c>
      <c r="E234" s="1240"/>
      <c r="F234" s="1244">
        <f>H115</f>
        <v>0</v>
      </c>
      <c r="G234" s="1244"/>
      <c r="H234" s="1244">
        <f t="shared" si="2"/>
        <v>0</v>
      </c>
      <c r="I234" s="1245"/>
    </row>
    <row r="235" spans="1:9">
      <c r="A235" s="263"/>
      <c r="B235" s="347" t="s">
        <v>528</v>
      </c>
      <c r="C235" s="264" t="s">
        <v>30</v>
      </c>
      <c r="D235" s="1240">
        <v>0</v>
      </c>
      <c r="E235" s="1240"/>
      <c r="F235" s="1244"/>
      <c r="G235" s="1244"/>
      <c r="H235" s="1244">
        <f t="shared" si="2"/>
        <v>0</v>
      </c>
      <c r="I235" s="1245"/>
    </row>
    <row r="236" spans="1:9">
      <c r="A236" s="266"/>
      <c r="B236" s="267"/>
      <c r="C236" s="387"/>
      <c r="D236" s="1246"/>
      <c r="E236" s="1246"/>
      <c r="F236" s="1246" t="s">
        <v>448</v>
      </c>
      <c r="G236" s="1246"/>
      <c r="H236" s="1250">
        <f>SUM(H229:I235)</f>
        <v>0</v>
      </c>
      <c r="I236" s="1251"/>
    </row>
    <row r="237" spans="1:9">
      <c r="A237" s="263"/>
      <c r="B237" s="364" t="s">
        <v>529</v>
      </c>
      <c r="D237" s="1255"/>
      <c r="E237" s="1255"/>
      <c r="F237" s="1255"/>
      <c r="G237" s="1255"/>
      <c r="H237" s="1255"/>
      <c r="I237" s="1256"/>
    </row>
    <row r="238" spans="1:9">
      <c r="A238" s="263"/>
      <c r="B238" s="347" t="s">
        <v>732</v>
      </c>
      <c r="C238" s="264" t="s">
        <v>491</v>
      </c>
      <c r="D238" s="1279" t="s">
        <v>33</v>
      </c>
      <c r="E238" s="1279"/>
      <c r="F238" s="1243">
        <f>$H$122</f>
        <v>0</v>
      </c>
      <c r="G238" s="1243"/>
      <c r="H238" s="1244" t="s">
        <v>33</v>
      </c>
      <c r="I238" s="1245"/>
    </row>
    <row r="239" spans="1:9">
      <c r="A239" s="263"/>
      <c r="B239" s="347" t="s">
        <v>733</v>
      </c>
      <c r="C239" s="264" t="s">
        <v>491</v>
      </c>
      <c r="D239" s="1279">
        <f>H141</f>
        <v>4.6113396928110495</v>
      </c>
      <c r="E239" s="1279"/>
      <c r="F239" s="1243">
        <f t="shared" ref="F239:F241" si="3">$H$122</f>
        <v>0</v>
      </c>
      <c r="G239" s="1243"/>
      <c r="H239" s="1244">
        <f>F239*D239</f>
        <v>0</v>
      </c>
      <c r="I239" s="1245"/>
    </row>
    <row r="240" spans="1:9">
      <c r="A240" s="263"/>
      <c r="B240" s="347" t="s">
        <v>734</v>
      </c>
      <c r="C240" s="264" t="s">
        <v>491</v>
      </c>
      <c r="D240" s="1279">
        <f>H148</f>
        <v>8.4</v>
      </c>
      <c r="E240" s="1279"/>
      <c r="F240" s="1243">
        <f t="shared" si="3"/>
        <v>0</v>
      </c>
      <c r="G240" s="1243"/>
      <c r="H240" s="1244">
        <f>F240*D240</f>
        <v>0</v>
      </c>
      <c r="I240" s="1245"/>
    </row>
    <row r="241" spans="1:10">
      <c r="A241" s="263"/>
      <c r="B241" s="347" t="s">
        <v>735</v>
      </c>
      <c r="C241" s="264" t="s">
        <v>491</v>
      </c>
      <c r="D241" s="1279">
        <f>H157</f>
        <v>0.11057504886813441</v>
      </c>
      <c r="E241" s="1279"/>
      <c r="F241" s="1243">
        <f t="shared" si="3"/>
        <v>0</v>
      </c>
      <c r="G241" s="1243"/>
      <c r="H241" s="1244">
        <f>F241*D241</f>
        <v>0</v>
      </c>
      <c r="I241" s="1245"/>
    </row>
    <row r="242" spans="1:10">
      <c r="A242" s="263"/>
      <c r="B242" s="347" t="s">
        <v>329</v>
      </c>
      <c r="C242" s="264" t="s">
        <v>491</v>
      </c>
      <c r="D242" s="1279">
        <f>I194</f>
        <v>8.3105022831050235</v>
      </c>
      <c r="E242" s="1279"/>
      <c r="F242" s="1243">
        <f>I172</f>
        <v>0</v>
      </c>
      <c r="G242" s="1243"/>
      <c r="H242" s="1244">
        <f>F242*D242</f>
        <v>0</v>
      </c>
      <c r="I242" s="1245"/>
    </row>
    <row r="243" spans="1:10">
      <c r="A243" s="263"/>
      <c r="B243" s="347" t="s">
        <v>736</v>
      </c>
      <c r="C243" s="264" t="s">
        <v>491</v>
      </c>
      <c r="D243" s="1279">
        <f>I201</f>
        <v>1.9924043518407002</v>
      </c>
      <c r="E243" s="1279"/>
      <c r="F243" s="1243">
        <f>I187</f>
        <v>0</v>
      </c>
      <c r="G243" s="1243"/>
      <c r="H243" s="1244">
        <f>F243*D243</f>
        <v>0</v>
      </c>
      <c r="I243" s="1245"/>
    </row>
    <row r="244" spans="1:10">
      <c r="A244" s="266"/>
      <c r="B244" s="267"/>
      <c r="C244" s="387"/>
      <c r="D244" s="1246"/>
      <c r="E244" s="1246"/>
      <c r="F244" s="1246" t="s">
        <v>530</v>
      </c>
      <c r="G244" s="1246"/>
      <c r="H244" s="1250">
        <f>SUM(H238:I243)</f>
        <v>0</v>
      </c>
      <c r="I244" s="1251"/>
    </row>
    <row r="245" spans="1:10">
      <c r="A245" s="263"/>
      <c r="B245" s="364" t="s">
        <v>531</v>
      </c>
      <c r="D245" s="1255"/>
      <c r="E245" s="1255"/>
      <c r="F245" s="1255"/>
      <c r="G245" s="1255"/>
      <c r="H245" s="1255"/>
      <c r="I245" s="1256"/>
    </row>
    <row r="246" spans="1:10">
      <c r="A246" s="263"/>
      <c r="B246" s="347" t="s">
        <v>532</v>
      </c>
      <c r="C246" s="264" t="s">
        <v>30</v>
      </c>
      <c r="D246" s="1240">
        <v>0</v>
      </c>
      <c r="E246" s="1240"/>
      <c r="F246" s="1243">
        <f>H218</f>
        <v>0</v>
      </c>
      <c r="G246" s="1243"/>
      <c r="H246" s="1244">
        <f>F246*D246</f>
        <v>0</v>
      </c>
      <c r="I246" s="1245"/>
    </row>
    <row r="247" spans="1:10">
      <c r="A247" s="266"/>
      <c r="B247" s="267"/>
      <c r="C247" s="387"/>
      <c r="D247" s="1246"/>
      <c r="E247" s="1246"/>
      <c r="F247" s="1246" t="s">
        <v>478</v>
      </c>
      <c r="G247" s="1246"/>
      <c r="H247" s="1250">
        <f>SUM(H246:I246)</f>
        <v>0</v>
      </c>
      <c r="I247" s="1251"/>
    </row>
    <row r="248" spans="1:10">
      <c r="A248" s="263"/>
      <c r="B248" s="347"/>
      <c r="E248" s="264"/>
      <c r="F248" s="264"/>
      <c r="G248" s="264" t="s">
        <v>533</v>
      </c>
      <c r="H248" s="1280">
        <f>H247+H244+H236+H227</f>
        <v>0</v>
      </c>
      <c r="I248" s="1281"/>
    </row>
    <row r="249" spans="1:10">
      <c r="A249" s="263"/>
      <c r="B249" s="364" t="s">
        <v>534</v>
      </c>
      <c r="C249" s="264" t="s">
        <v>535</v>
      </c>
      <c r="D249" s="1282">
        <v>0.05</v>
      </c>
      <c r="E249" s="1282"/>
      <c r="F249" s="1240" t="s">
        <v>33</v>
      </c>
      <c r="G249" s="1240"/>
      <c r="H249" s="1283">
        <f>D249*H248</f>
        <v>0</v>
      </c>
      <c r="I249" s="1284"/>
    </row>
    <row r="250" spans="1:10">
      <c r="A250" s="263"/>
      <c r="B250" s="347"/>
      <c r="D250" s="1240"/>
      <c r="E250" s="1240"/>
      <c r="F250" s="1240" t="s">
        <v>5</v>
      </c>
      <c r="G250" s="1240"/>
      <c r="H250" s="1285">
        <f>H248+H249</f>
        <v>0</v>
      </c>
      <c r="I250" s="1286"/>
      <c r="J250" s="139"/>
    </row>
    <row r="251" spans="1:10">
      <c r="A251" s="263"/>
      <c r="B251" s="347"/>
      <c r="D251" s="1240"/>
      <c r="E251" s="1240"/>
      <c r="F251" s="1240" t="s">
        <v>32</v>
      </c>
      <c r="G251" s="1240"/>
      <c r="H251" s="304"/>
      <c r="I251" s="305">
        <f>H250*BDI!C17/100</f>
        <v>0</v>
      </c>
    </row>
    <row r="252" spans="1:10">
      <c r="A252" s="266"/>
      <c r="B252" s="267"/>
      <c r="C252" s="387"/>
      <c r="D252" s="1246"/>
      <c r="E252" s="1246"/>
      <c r="F252" s="1246" t="s">
        <v>627</v>
      </c>
      <c r="G252" s="1246"/>
      <c r="H252" s="306"/>
      <c r="I252" s="307">
        <f>I251+H250</f>
        <v>0</v>
      </c>
    </row>
    <row r="253" spans="1:10">
      <c r="J253" s="162"/>
    </row>
    <row r="255" spans="1:10">
      <c r="I255" s="308"/>
    </row>
  </sheetData>
  <mergeCells count="421">
    <mergeCell ref="A1:I1"/>
    <mergeCell ref="A2:I2"/>
    <mergeCell ref="D3:E3"/>
    <mergeCell ref="F3:G3"/>
    <mergeCell ref="H3:I3"/>
    <mergeCell ref="D4:E4"/>
    <mergeCell ref="F4:G4"/>
    <mergeCell ref="H4:I4"/>
    <mergeCell ref="D7:E7"/>
    <mergeCell ref="F7:G7"/>
    <mergeCell ref="H7:I7"/>
    <mergeCell ref="D8:E8"/>
    <mergeCell ref="F8:G8"/>
    <mergeCell ref="H8:I8"/>
    <mergeCell ref="D5:E5"/>
    <mergeCell ref="F5:G5"/>
    <mergeCell ref="H5:I5"/>
    <mergeCell ref="D6:E6"/>
    <mergeCell ref="F6:G6"/>
    <mergeCell ref="H6:I6"/>
    <mergeCell ref="D11:E11"/>
    <mergeCell ref="F11:G11"/>
    <mergeCell ref="H11:I11"/>
    <mergeCell ref="D12:E12"/>
    <mergeCell ref="F12:G12"/>
    <mergeCell ref="H12:I12"/>
    <mergeCell ref="D9:E9"/>
    <mergeCell ref="F9:G9"/>
    <mergeCell ref="H9:I9"/>
    <mergeCell ref="D10:E10"/>
    <mergeCell ref="F10:G10"/>
    <mergeCell ref="H10:I10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50:E50"/>
    <mergeCell ref="F50:G50"/>
    <mergeCell ref="H50:I50"/>
    <mergeCell ref="D51:E51"/>
    <mergeCell ref="F51:G51"/>
    <mergeCell ref="H51:I51"/>
    <mergeCell ref="A31:I31"/>
    <mergeCell ref="A47:I47"/>
    <mergeCell ref="D48:E48"/>
    <mergeCell ref="F48:G48"/>
    <mergeCell ref="H48:I48"/>
    <mergeCell ref="D49:E49"/>
    <mergeCell ref="F49:G49"/>
    <mergeCell ref="H49:I49"/>
    <mergeCell ref="D61:E61"/>
    <mergeCell ref="F61:G61"/>
    <mergeCell ref="H61:I61"/>
    <mergeCell ref="D62:E62"/>
    <mergeCell ref="F62:G62"/>
    <mergeCell ref="H62:I62"/>
    <mergeCell ref="F52:G52"/>
    <mergeCell ref="H52:I52"/>
    <mergeCell ref="A59:I59"/>
    <mergeCell ref="D60:E60"/>
    <mergeCell ref="F60:G60"/>
    <mergeCell ref="H60:I60"/>
    <mergeCell ref="D63:E63"/>
    <mergeCell ref="F63:G63"/>
    <mergeCell ref="H63:I63"/>
    <mergeCell ref="F64:G64"/>
    <mergeCell ref="H64:I64"/>
    <mergeCell ref="A95:I95"/>
    <mergeCell ref="A71:I71"/>
    <mergeCell ref="D72:E72"/>
    <mergeCell ref="F72:G72"/>
    <mergeCell ref="H72:I72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F76:G76"/>
    <mergeCell ref="H76:I76"/>
    <mergeCell ref="A83:I83"/>
    <mergeCell ref="D84:E84"/>
    <mergeCell ref="F84:G84"/>
    <mergeCell ref="D98:E98"/>
    <mergeCell ref="F98:G98"/>
    <mergeCell ref="H98:I98"/>
    <mergeCell ref="D99:E99"/>
    <mergeCell ref="F99:G99"/>
    <mergeCell ref="H99:I99"/>
    <mergeCell ref="D96:E96"/>
    <mergeCell ref="F96:G96"/>
    <mergeCell ref="H96:I96"/>
    <mergeCell ref="D97:E97"/>
    <mergeCell ref="F97:G97"/>
    <mergeCell ref="H97:I97"/>
    <mergeCell ref="D109:E109"/>
    <mergeCell ref="F109:G109"/>
    <mergeCell ref="H109:I109"/>
    <mergeCell ref="D110:E110"/>
    <mergeCell ref="F110:G110"/>
    <mergeCell ref="H110:I110"/>
    <mergeCell ref="D100:E100"/>
    <mergeCell ref="F100:G100"/>
    <mergeCell ref="H100:I100"/>
    <mergeCell ref="F101:G101"/>
    <mergeCell ref="H101:I101"/>
    <mergeCell ref="A108:I108"/>
    <mergeCell ref="D113:E113"/>
    <mergeCell ref="F113:G113"/>
    <mergeCell ref="H113:I113"/>
    <mergeCell ref="D114:E114"/>
    <mergeCell ref="F114:G114"/>
    <mergeCell ref="H114:I114"/>
    <mergeCell ref="D111:E111"/>
    <mergeCell ref="F111:G111"/>
    <mergeCell ref="H111:I111"/>
    <mergeCell ref="D112:E112"/>
    <mergeCell ref="F112:G112"/>
    <mergeCell ref="H112:I112"/>
    <mergeCell ref="D119:E119"/>
    <mergeCell ref="F119:G119"/>
    <mergeCell ref="H119:I119"/>
    <mergeCell ref="D120:E120"/>
    <mergeCell ref="F120:G120"/>
    <mergeCell ref="H120:I120"/>
    <mergeCell ref="F115:G115"/>
    <mergeCell ref="H115:I115"/>
    <mergeCell ref="A117:I117"/>
    <mergeCell ref="D118:E118"/>
    <mergeCell ref="F118:G118"/>
    <mergeCell ref="H118:I118"/>
    <mergeCell ref="A124:I124"/>
    <mergeCell ref="D125:E125"/>
    <mergeCell ref="F125:G125"/>
    <mergeCell ref="H125:I125"/>
    <mergeCell ref="D126:E126"/>
    <mergeCell ref="F126:G126"/>
    <mergeCell ref="H126:I126"/>
    <mergeCell ref="D127:E127"/>
    <mergeCell ref="F127:G127"/>
    <mergeCell ref="H127:I127"/>
    <mergeCell ref="D138:E138"/>
    <mergeCell ref="F138:G138"/>
    <mergeCell ref="H138:I138"/>
    <mergeCell ref="D139:E139"/>
    <mergeCell ref="F139:G139"/>
    <mergeCell ref="H139:I139"/>
    <mergeCell ref="D136:E136"/>
    <mergeCell ref="F136:G136"/>
    <mergeCell ref="H136:I136"/>
    <mergeCell ref="D137:E137"/>
    <mergeCell ref="F137:G137"/>
    <mergeCell ref="H137:I137"/>
    <mergeCell ref="D144:E144"/>
    <mergeCell ref="F144:G144"/>
    <mergeCell ref="H144:I144"/>
    <mergeCell ref="D145:E145"/>
    <mergeCell ref="F145:G145"/>
    <mergeCell ref="H145:I145"/>
    <mergeCell ref="D140:E140"/>
    <mergeCell ref="F140:G140"/>
    <mergeCell ref="H140:I140"/>
    <mergeCell ref="F141:G141"/>
    <mergeCell ref="H141:I141"/>
    <mergeCell ref="A143:I143"/>
    <mergeCell ref="D151:E151"/>
    <mergeCell ref="F151:G151"/>
    <mergeCell ref="H151:I151"/>
    <mergeCell ref="D152:E152"/>
    <mergeCell ref="F152:G152"/>
    <mergeCell ref="H152:I152"/>
    <mergeCell ref="D146:E146"/>
    <mergeCell ref="F146:G146"/>
    <mergeCell ref="H146:I146"/>
    <mergeCell ref="F148:G148"/>
    <mergeCell ref="H148:I148"/>
    <mergeCell ref="A150:I150"/>
    <mergeCell ref="D147:E147"/>
    <mergeCell ref="F147:G147"/>
    <mergeCell ref="H147:I147"/>
    <mergeCell ref="D156:E156"/>
    <mergeCell ref="F156:G156"/>
    <mergeCell ref="H156:I156"/>
    <mergeCell ref="F157:G157"/>
    <mergeCell ref="H157:I157"/>
    <mergeCell ref="A203:I203"/>
    <mergeCell ref="D153:E153"/>
    <mergeCell ref="F153:G153"/>
    <mergeCell ref="H153:I153"/>
    <mergeCell ref="D155:E155"/>
    <mergeCell ref="F155:G155"/>
    <mergeCell ref="H155:I155"/>
    <mergeCell ref="A196:I196"/>
    <mergeCell ref="B197:E197"/>
    <mergeCell ref="B200:E200"/>
    <mergeCell ref="B198:E198"/>
    <mergeCell ref="B199:E199"/>
    <mergeCell ref="B193:E193"/>
    <mergeCell ref="A159:I159"/>
    <mergeCell ref="B161:E161"/>
    <mergeCell ref="A160:I160"/>
    <mergeCell ref="A174:I174"/>
    <mergeCell ref="A175:I175"/>
    <mergeCell ref="B176:E176"/>
    <mergeCell ref="D206:E206"/>
    <mergeCell ref="F206:G206"/>
    <mergeCell ref="H206:I206"/>
    <mergeCell ref="D207:E207"/>
    <mergeCell ref="F207:G207"/>
    <mergeCell ref="H207:I207"/>
    <mergeCell ref="D204:E204"/>
    <mergeCell ref="F204:G204"/>
    <mergeCell ref="H204:I204"/>
    <mergeCell ref="D205:E205"/>
    <mergeCell ref="F205:G205"/>
    <mergeCell ref="H205:I205"/>
    <mergeCell ref="D214:E214"/>
    <mergeCell ref="F214:G214"/>
    <mergeCell ref="H214:I214"/>
    <mergeCell ref="D210:E210"/>
    <mergeCell ref="F210:G210"/>
    <mergeCell ref="H210:I210"/>
    <mergeCell ref="D212:E212"/>
    <mergeCell ref="F212:G212"/>
    <mergeCell ref="H212:I212"/>
    <mergeCell ref="D239:E239"/>
    <mergeCell ref="F239:G239"/>
    <mergeCell ref="H239:I239"/>
    <mergeCell ref="D232:E232"/>
    <mergeCell ref="F232:G232"/>
    <mergeCell ref="H232:I232"/>
    <mergeCell ref="D208:E208"/>
    <mergeCell ref="F208:G208"/>
    <mergeCell ref="H208:I208"/>
    <mergeCell ref="D209:E209"/>
    <mergeCell ref="F209:G209"/>
    <mergeCell ref="D229:E229"/>
    <mergeCell ref="F229:G229"/>
    <mergeCell ref="H229:I229"/>
    <mergeCell ref="D230:E230"/>
    <mergeCell ref="F230:G230"/>
    <mergeCell ref="H230:I230"/>
    <mergeCell ref="D223:E223"/>
    <mergeCell ref="F223:G223"/>
    <mergeCell ref="H223:I223"/>
    <mergeCell ref="D224:E224"/>
    <mergeCell ref="F224:G224"/>
    <mergeCell ref="H224:I224"/>
    <mergeCell ref="D217:E217"/>
    <mergeCell ref="D240:E240"/>
    <mergeCell ref="F240:G240"/>
    <mergeCell ref="H240:I240"/>
    <mergeCell ref="D241:E241"/>
    <mergeCell ref="F241:G241"/>
    <mergeCell ref="D233:E233"/>
    <mergeCell ref="F233:G233"/>
    <mergeCell ref="H233:I233"/>
    <mergeCell ref="D234:E234"/>
    <mergeCell ref="F234:G234"/>
    <mergeCell ref="H234:I234"/>
    <mergeCell ref="H238:I238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38:E238"/>
    <mergeCell ref="F238:G238"/>
    <mergeCell ref="H241:I241"/>
    <mergeCell ref="D251:E251"/>
    <mergeCell ref="F251:G251"/>
    <mergeCell ref="D252:E252"/>
    <mergeCell ref="F252:G252"/>
    <mergeCell ref="H248:I248"/>
    <mergeCell ref="D249:E249"/>
    <mergeCell ref="F249:G249"/>
    <mergeCell ref="H249:I249"/>
    <mergeCell ref="D250:E250"/>
    <mergeCell ref="F250:G250"/>
    <mergeCell ref="H250:I250"/>
    <mergeCell ref="D246:E246"/>
    <mergeCell ref="F246:G246"/>
    <mergeCell ref="H246:I246"/>
    <mergeCell ref="D247:E247"/>
    <mergeCell ref="F247:G247"/>
    <mergeCell ref="H247:I247"/>
    <mergeCell ref="D244:E244"/>
    <mergeCell ref="F244:G244"/>
    <mergeCell ref="D242:E242"/>
    <mergeCell ref="F242:G242"/>
    <mergeCell ref="H242:I242"/>
    <mergeCell ref="D243:E243"/>
    <mergeCell ref="F243:G243"/>
    <mergeCell ref="H243:I243"/>
    <mergeCell ref="H244:I244"/>
    <mergeCell ref="D245:E245"/>
    <mergeCell ref="F245:G245"/>
    <mergeCell ref="H245:I245"/>
    <mergeCell ref="H84:I84"/>
    <mergeCell ref="D85:E85"/>
    <mergeCell ref="F85:G85"/>
    <mergeCell ref="H85:I85"/>
    <mergeCell ref="D231:E231"/>
    <mergeCell ref="F231:G231"/>
    <mergeCell ref="D154:E154"/>
    <mergeCell ref="F154:G154"/>
    <mergeCell ref="H154:I154"/>
    <mergeCell ref="B192:E192"/>
    <mergeCell ref="D227:E227"/>
    <mergeCell ref="F227:G227"/>
    <mergeCell ref="H227:I227"/>
    <mergeCell ref="D228:E228"/>
    <mergeCell ref="F228:G228"/>
    <mergeCell ref="H228:I228"/>
    <mergeCell ref="B190:E190"/>
    <mergeCell ref="A189:I189"/>
    <mergeCell ref="B191:E191"/>
    <mergeCell ref="A222:I222"/>
    <mergeCell ref="H231:I231"/>
    <mergeCell ref="D225:E225"/>
    <mergeCell ref="F225:G225"/>
    <mergeCell ref="H225:I225"/>
    <mergeCell ref="D86:E86"/>
    <mergeCell ref="F86:G86"/>
    <mergeCell ref="H86:I86"/>
    <mergeCell ref="D87:E87"/>
    <mergeCell ref="F87:G87"/>
    <mergeCell ref="H87:I87"/>
    <mergeCell ref="F88:G88"/>
    <mergeCell ref="H88:I88"/>
    <mergeCell ref="D134:E134"/>
    <mergeCell ref="F134:G134"/>
    <mergeCell ref="H134:I134"/>
    <mergeCell ref="F130:G130"/>
    <mergeCell ref="H130:I130"/>
    <mergeCell ref="A132:I132"/>
    <mergeCell ref="D133:E133"/>
    <mergeCell ref="F133:G133"/>
    <mergeCell ref="D128:E128"/>
    <mergeCell ref="F128:G128"/>
    <mergeCell ref="H128:I128"/>
    <mergeCell ref="D121:E121"/>
    <mergeCell ref="F121:G121"/>
    <mergeCell ref="H121:I121"/>
    <mergeCell ref="F122:G122"/>
    <mergeCell ref="H122:I122"/>
    <mergeCell ref="H133:I133"/>
    <mergeCell ref="D129:E129"/>
    <mergeCell ref="F129:G129"/>
    <mergeCell ref="H129:I129"/>
    <mergeCell ref="D226:E226"/>
    <mergeCell ref="F226:G226"/>
    <mergeCell ref="H226:I226"/>
    <mergeCell ref="F217:G217"/>
    <mergeCell ref="L137:M137"/>
    <mergeCell ref="D135:E135"/>
    <mergeCell ref="F135:G135"/>
    <mergeCell ref="H135:I135"/>
    <mergeCell ref="H217:I217"/>
    <mergeCell ref="H218:I218"/>
    <mergeCell ref="D215:E215"/>
    <mergeCell ref="F215:G215"/>
    <mergeCell ref="H215:I215"/>
    <mergeCell ref="H209:I209"/>
    <mergeCell ref="D216:E216"/>
    <mergeCell ref="F216:G216"/>
    <mergeCell ref="H216:I216"/>
    <mergeCell ref="D213:E213"/>
    <mergeCell ref="F213:G213"/>
    <mergeCell ref="H213:I213"/>
  </mergeCells>
  <pageMargins left="0.51181102362204722" right="0.51181102362204722" top="0.78740157480314965" bottom="0.78740157480314965" header="0.31496062992125984" footer="0.31496062992125984"/>
  <pageSetup paperSize="9" scale="59" orientation="portrait" r:id="rId1"/>
  <rowBreaks count="4" manualBreakCount="4">
    <brk id="58" max="8" man="1"/>
    <brk id="123" max="8" man="1"/>
    <brk id="188" max="8" man="1"/>
    <brk id="252" max="8" man="1"/>
  </rowBreaks>
  <colBreaks count="1" manualBreakCount="1">
    <brk id="9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tabColor rgb="FF0070C0"/>
    <pageSetUpPr fitToPage="1"/>
  </sheetPr>
  <dimension ref="A1:R26"/>
  <sheetViews>
    <sheetView showGridLines="0" topLeftCell="E1" zoomScale="70" zoomScaleNormal="70" zoomScaleSheetLayoutView="100" workbookViewId="0">
      <pane ySplit="3" topLeftCell="A4" activePane="bottomLeft" state="frozen"/>
      <selection pane="bottomLeft" activeCell="I22" sqref="I22"/>
    </sheetView>
  </sheetViews>
  <sheetFormatPr defaultColWidth="9.140625" defaultRowHeight="15"/>
  <cols>
    <col min="1" max="1" width="9.140625" style="84"/>
    <col min="2" max="2" width="37.140625" style="84" bestFit="1" customWidth="1"/>
    <col min="3" max="5" width="33.85546875" style="84" customWidth="1"/>
    <col min="6" max="6" width="16.42578125" style="86" bestFit="1" customWidth="1"/>
    <col min="7" max="7" width="21.42578125" style="86" bestFit="1" customWidth="1"/>
    <col min="8" max="8" width="9.140625" style="84"/>
    <col min="9" max="10" width="15.28515625" style="84" bestFit="1" customWidth="1"/>
    <col min="11" max="11" width="14.28515625" style="84" bestFit="1" customWidth="1"/>
    <col min="12" max="12" width="15.28515625" style="84" bestFit="1" customWidth="1"/>
    <col min="13" max="16384" width="9.140625" style="84"/>
  </cols>
  <sheetData>
    <row r="1" spans="1:18" s="617" customFormat="1" ht="42.75" customHeight="1">
      <c r="A1" s="1314"/>
      <c r="B1" s="1315"/>
      <c r="C1" s="1315"/>
      <c r="D1" s="1315"/>
      <c r="E1" s="1315"/>
      <c r="F1" s="1315"/>
      <c r="G1" s="1316"/>
      <c r="H1" s="641"/>
      <c r="I1" s="1041"/>
      <c r="J1" s="616"/>
      <c r="K1" s="616"/>
      <c r="L1" s="616"/>
      <c r="M1" s="616"/>
      <c r="N1" s="616"/>
      <c r="O1" s="616"/>
      <c r="P1" s="616"/>
      <c r="Q1" s="616"/>
      <c r="R1" s="616"/>
    </row>
    <row r="2" spans="1:18" ht="27" customHeight="1">
      <c r="A2" s="1319" t="s">
        <v>740</v>
      </c>
      <c r="B2" s="1320"/>
      <c r="C2" s="1320"/>
      <c r="D2" s="1320"/>
      <c r="E2" s="1320"/>
      <c r="F2" s="1320"/>
      <c r="G2" s="1321"/>
    </row>
    <row r="3" spans="1:18" ht="27" customHeight="1">
      <c r="A3" s="1317" t="s">
        <v>117</v>
      </c>
      <c r="B3" s="1318"/>
      <c r="C3" s="1322"/>
      <c r="D3" s="1322"/>
      <c r="E3" s="1322"/>
      <c r="F3" s="93" t="s">
        <v>118</v>
      </c>
      <c r="G3" s="94" t="s">
        <v>119</v>
      </c>
    </row>
    <row r="4" spans="1:18">
      <c r="A4" s="85"/>
      <c r="C4" s="1322"/>
      <c r="D4" s="1322"/>
      <c r="E4" s="1322"/>
      <c r="F4" s="95"/>
      <c r="G4" s="87"/>
    </row>
    <row r="5" spans="1:18" ht="15.75">
      <c r="A5" s="88" t="s">
        <v>120</v>
      </c>
      <c r="B5" s="244"/>
      <c r="C5" s="244"/>
      <c r="D5" s="244"/>
      <c r="E5" s="244"/>
      <c r="F5" s="96"/>
      <c r="G5" s="1042">
        <f>G6+G9</f>
        <v>0</v>
      </c>
    </row>
    <row r="6" spans="1:18">
      <c r="A6" s="85"/>
      <c r="B6" s="245" t="s">
        <v>121</v>
      </c>
      <c r="C6" s="246" t="s">
        <v>55</v>
      </c>
      <c r="D6" s="246" t="s">
        <v>269</v>
      </c>
      <c r="E6" s="246" t="s">
        <v>738</v>
      </c>
      <c r="F6" s="97"/>
      <c r="G6" s="1043">
        <f>G7+G8</f>
        <v>0</v>
      </c>
    </row>
    <row r="7" spans="1:18">
      <c r="A7" s="85"/>
      <c r="B7" s="84" t="s">
        <v>92</v>
      </c>
      <c r="C7" s="969" t="s">
        <v>30</v>
      </c>
      <c r="D7" s="969">
        <v>0.4</v>
      </c>
      <c r="E7" s="969" t="s">
        <v>541</v>
      </c>
      <c r="F7" s="1126"/>
      <c r="G7" s="101">
        <f>F7*D7</f>
        <v>0</v>
      </c>
    </row>
    <row r="8" spans="1:18">
      <c r="A8" s="85"/>
      <c r="B8" s="84" t="s">
        <v>93</v>
      </c>
      <c r="C8" s="969" t="s">
        <v>30</v>
      </c>
      <c r="D8" s="969">
        <v>0.25</v>
      </c>
      <c r="E8" s="969" t="s">
        <v>565</v>
      </c>
      <c r="F8" s="1126"/>
      <c r="G8" s="101">
        <f>F8*D8</f>
        <v>0</v>
      </c>
    </row>
    <row r="9" spans="1:18">
      <c r="A9" s="85"/>
      <c r="B9" s="245" t="s">
        <v>122</v>
      </c>
      <c r="C9" s="1044"/>
      <c r="D9" s="1044"/>
      <c r="E9" s="1044"/>
      <c r="F9" s="98"/>
      <c r="G9" s="1043">
        <f>G10+G11</f>
        <v>0</v>
      </c>
    </row>
    <row r="10" spans="1:18">
      <c r="A10" s="85"/>
      <c r="B10" s="84" t="s">
        <v>270</v>
      </c>
      <c r="C10" s="969" t="s">
        <v>30</v>
      </c>
      <c r="D10" s="969">
        <v>0.125</v>
      </c>
      <c r="E10" s="969" t="s">
        <v>566</v>
      </c>
      <c r="F10" s="1126"/>
      <c r="G10" s="101">
        <f>F10*D10</f>
        <v>0</v>
      </c>
    </row>
    <row r="11" spans="1:18">
      <c r="A11" s="85"/>
      <c r="B11" s="84" t="s">
        <v>737</v>
      </c>
      <c r="C11" s="969" t="s">
        <v>30</v>
      </c>
      <c r="D11" s="969">
        <v>0.5</v>
      </c>
      <c r="E11" s="969" t="s">
        <v>562</v>
      </c>
      <c r="F11" s="1126"/>
      <c r="G11" s="101">
        <f>F11*D11</f>
        <v>0</v>
      </c>
      <c r="H11" s="89"/>
    </row>
    <row r="12" spans="1:18" ht="15.75">
      <c r="A12" s="88" t="s">
        <v>123</v>
      </c>
      <c r="B12" s="244"/>
      <c r="C12" s="244"/>
      <c r="D12" s="244"/>
      <c r="E12" s="244"/>
      <c r="F12" s="99"/>
      <c r="G12" s="1045">
        <f>G13</f>
        <v>0</v>
      </c>
    </row>
    <row r="13" spans="1:18">
      <c r="A13" s="85"/>
      <c r="B13" s="84" t="str">
        <f>CONCATENATE("Taxas ",'ENC. SOCIAIS'!F51,"%")</f>
        <v>Taxas 108,84%</v>
      </c>
      <c r="C13" s="84" t="s">
        <v>402</v>
      </c>
      <c r="F13" s="100"/>
      <c r="G13" s="101"/>
    </row>
    <row r="14" spans="1:18" ht="15.75">
      <c r="A14" s="1325" t="s">
        <v>124</v>
      </c>
      <c r="B14" s="1326"/>
      <c r="C14" s="971"/>
      <c r="D14" s="971"/>
      <c r="E14" s="971"/>
      <c r="F14" s="99"/>
      <c r="G14" s="1045">
        <f>G15+G17+G16</f>
        <v>0</v>
      </c>
      <c r="L14" s="91"/>
    </row>
    <row r="15" spans="1:18" ht="30">
      <c r="A15" s="973"/>
      <c r="B15" s="974" t="s">
        <v>125</v>
      </c>
      <c r="C15" s="247" t="s">
        <v>271</v>
      </c>
      <c r="D15" s="248">
        <v>0.03</v>
      </c>
      <c r="E15" s="248"/>
      <c r="F15" s="100">
        <f>G5+G13</f>
        <v>0</v>
      </c>
      <c r="G15" s="101">
        <f>F15*D15</f>
        <v>0</v>
      </c>
    </row>
    <row r="16" spans="1:18">
      <c r="A16" s="85"/>
      <c r="B16" s="84" t="s">
        <v>745</v>
      </c>
      <c r="C16" s="84" t="s">
        <v>23</v>
      </c>
      <c r="D16" s="969">
        <v>40</v>
      </c>
      <c r="E16" s="969" t="s">
        <v>599</v>
      </c>
      <c r="F16" s="1126"/>
      <c r="G16" s="101">
        <f>F16*D16</f>
        <v>0</v>
      </c>
    </row>
    <row r="17" spans="1:11">
      <c r="A17" s="85"/>
      <c r="B17" s="84" t="s">
        <v>746</v>
      </c>
      <c r="C17" s="84" t="s">
        <v>23</v>
      </c>
      <c r="D17" s="398">
        <v>75.213265122958177</v>
      </c>
      <c r="E17" s="969" t="s">
        <v>586</v>
      </c>
      <c r="F17" s="1126"/>
      <c r="G17" s="101">
        <f>F17*D17</f>
        <v>0</v>
      </c>
    </row>
    <row r="18" spans="1:11" ht="15.75">
      <c r="A18" s="1325" t="s">
        <v>400</v>
      </c>
      <c r="B18" s="1326"/>
      <c r="C18" s="971"/>
      <c r="D18" s="971"/>
      <c r="E18" s="249"/>
      <c r="F18" s="138"/>
      <c r="G18" s="1046">
        <f>SUM(G19:G22)</f>
        <v>0</v>
      </c>
    </row>
    <row r="19" spans="1:11">
      <c r="A19" s="973"/>
      <c r="B19" s="974" t="s">
        <v>326</v>
      </c>
      <c r="C19" s="969" t="s">
        <v>30</v>
      </c>
      <c r="D19" s="969">
        <f>1/4</f>
        <v>0.25</v>
      </c>
      <c r="E19" s="969" t="s">
        <v>325</v>
      </c>
      <c r="F19" s="1126"/>
      <c r="G19" s="1047">
        <f>F19*D19</f>
        <v>0</v>
      </c>
    </row>
    <row r="20" spans="1:11">
      <c r="A20" s="973"/>
      <c r="B20" s="974" t="s">
        <v>328</v>
      </c>
      <c r="C20" s="969" t="s">
        <v>30</v>
      </c>
      <c r="D20" s="969">
        <f>1/8</f>
        <v>0.125</v>
      </c>
      <c r="E20" s="969" t="s">
        <v>327</v>
      </c>
      <c r="F20" s="1126"/>
      <c r="G20" s="1047">
        <f>F20*D20</f>
        <v>0</v>
      </c>
    </row>
    <row r="21" spans="1:11">
      <c r="A21" s="973"/>
      <c r="B21" s="974" t="s">
        <v>700</v>
      </c>
      <c r="C21" s="969" t="s">
        <v>30</v>
      </c>
      <c r="D21" s="969">
        <f t="shared" ref="D21:D22" si="0">1/8</f>
        <v>0.125</v>
      </c>
      <c r="E21" s="969" t="s">
        <v>699</v>
      </c>
      <c r="F21" s="1126"/>
      <c r="G21" s="1047">
        <f>F21*D21</f>
        <v>0</v>
      </c>
    </row>
    <row r="22" spans="1:11">
      <c r="A22" s="973"/>
      <c r="B22" s="974" t="s">
        <v>698</v>
      </c>
      <c r="C22" s="969" t="s">
        <v>30</v>
      </c>
      <c r="D22" s="969">
        <f t="shared" si="0"/>
        <v>0.125</v>
      </c>
      <c r="E22" s="969" t="s">
        <v>697</v>
      </c>
      <c r="F22" s="1126"/>
      <c r="G22" s="1047">
        <f>F22*D22</f>
        <v>0</v>
      </c>
    </row>
    <row r="23" spans="1:11">
      <c r="A23" s="1327" t="s">
        <v>403</v>
      </c>
      <c r="B23" s="1328"/>
      <c r="C23" s="972"/>
      <c r="D23" s="972"/>
      <c r="E23" s="250"/>
      <c r="F23" s="92"/>
      <c r="G23" s="1048">
        <f>G5+G12+G14+G18</f>
        <v>0</v>
      </c>
    </row>
    <row r="24" spans="1:11">
      <c r="A24" s="1329" t="s">
        <v>405</v>
      </c>
      <c r="B24" s="1330"/>
      <c r="C24" s="974"/>
      <c r="D24" s="248">
        <f>BDI!C17/100</f>
        <v>0</v>
      </c>
      <c r="E24" s="969"/>
      <c r="F24" s="90"/>
      <c r="G24" s="101">
        <f>D24*G23</f>
        <v>0</v>
      </c>
    </row>
    <row r="25" spans="1:11">
      <c r="A25" s="1323" t="s">
        <v>739</v>
      </c>
      <c r="B25" s="1324"/>
      <c r="C25" s="970"/>
      <c r="D25" s="970"/>
      <c r="E25" s="970"/>
      <c r="F25" s="243"/>
      <c r="G25" s="1049">
        <f>G23+G24</f>
        <v>0</v>
      </c>
      <c r="I25" s="91"/>
      <c r="J25" s="91"/>
      <c r="K25" s="91"/>
    </row>
    <row r="26" spans="1:11">
      <c r="A26" s="251"/>
      <c r="B26" s="252"/>
      <c r="C26" s="252"/>
      <c r="D26" s="252"/>
      <c r="E26" s="252"/>
      <c r="F26" s="253" t="s">
        <v>387</v>
      </c>
      <c r="G26" s="1050">
        <f>G25/14000</f>
        <v>0</v>
      </c>
    </row>
  </sheetData>
  <mergeCells count="9">
    <mergeCell ref="A1:G1"/>
    <mergeCell ref="A3:B3"/>
    <mergeCell ref="A2:G2"/>
    <mergeCell ref="C3:E4"/>
    <mergeCell ref="A25:B25"/>
    <mergeCell ref="A14:B14"/>
    <mergeCell ref="A23:B23"/>
    <mergeCell ref="A24:B24"/>
    <mergeCell ref="A18:B18"/>
  </mergeCells>
  <phoneticPr fontId="73"/>
  <pageMargins left="0.511811024" right="0.511811024" top="0.78740157499999996" bottom="0.78740157499999996" header="0.31496062000000002" footer="0.31496062000000002"/>
  <pageSetup paperSize="9" scale="43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tabColor rgb="FF0070C0"/>
    <pageSetUpPr fitToPage="1"/>
  </sheetPr>
  <dimension ref="A1:Q81"/>
  <sheetViews>
    <sheetView showGridLines="0" zoomScale="80" zoomScaleNormal="80" zoomScaleSheetLayoutView="100" workbookViewId="0">
      <pane ySplit="7" topLeftCell="A8" activePane="bottomLeft" state="frozen"/>
      <selection pane="bottomLeft" activeCell="A23" sqref="A23"/>
    </sheetView>
  </sheetViews>
  <sheetFormatPr defaultColWidth="8.7109375" defaultRowHeight="12.75"/>
  <cols>
    <col min="1" max="1" width="45.7109375" style="617" customWidth="1"/>
    <col min="2" max="2" width="34.7109375" style="411" customWidth="1"/>
    <col min="3" max="3" width="21.7109375" style="617" customWidth="1"/>
    <col min="4" max="4" width="2.7109375" style="616" customWidth="1"/>
    <col min="5" max="5" width="45.7109375" style="616" customWidth="1"/>
    <col min="6" max="6" width="34.7109375" style="616" customWidth="1"/>
    <col min="7" max="7" width="21.7109375" style="616" customWidth="1"/>
    <col min="8" max="17" width="8.7109375" style="616"/>
    <col min="18" max="248" width="8.7109375" style="617"/>
    <col min="249" max="249" width="0" style="617" hidden="1" customWidth="1"/>
    <col min="250" max="250" width="57.7109375" style="617" customWidth="1"/>
    <col min="251" max="251" width="20.42578125" style="617" customWidth="1"/>
    <col min="252" max="252" width="19.85546875" style="617" customWidth="1"/>
    <col min="253" max="504" width="8.7109375" style="617"/>
    <col min="505" max="505" width="0" style="617" hidden="1" customWidth="1"/>
    <col min="506" max="506" width="57.7109375" style="617" customWidth="1"/>
    <col min="507" max="507" width="20.42578125" style="617" customWidth="1"/>
    <col min="508" max="508" width="19.85546875" style="617" customWidth="1"/>
    <col min="509" max="760" width="8.7109375" style="617"/>
    <col min="761" max="761" width="0" style="617" hidden="1" customWidth="1"/>
    <col min="762" max="762" width="57.7109375" style="617" customWidth="1"/>
    <col min="763" max="763" width="20.42578125" style="617" customWidth="1"/>
    <col min="764" max="764" width="19.85546875" style="617" customWidth="1"/>
    <col min="765" max="1016" width="8.7109375" style="617"/>
    <col min="1017" max="1017" width="0" style="617" hidden="1" customWidth="1"/>
    <col min="1018" max="1018" width="57.7109375" style="617" customWidth="1"/>
    <col min="1019" max="1019" width="20.42578125" style="617" customWidth="1"/>
    <col min="1020" max="1020" width="19.85546875" style="617" customWidth="1"/>
    <col min="1021" max="1272" width="8.7109375" style="617"/>
    <col min="1273" max="1273" width="0" style="617" hidden="1" customWidth="1"/>
    <col min="1274" max="1274" width="57.7109375" style="617" customWidth="1"/>
    <col min="1275" max="1275" width="20.42578125" style="617" customWidth="1"/>
    <col min="1276" max="1276" width="19.85546875" style="617" customWidth="1"/>
    <col min="1277" max="1528" width="8.7109375" style="617"/>
    <col min="1529" max="1529" width="0" style="617" hidden="1" customWidth="1"/>
    <col min="1530" max="1530" width="57.7109375" style="617" customWidth="1"/>
    <col min="1531" max="1531" width="20.42578125" style="617" customWidth="1"/>
    <col min="1532" max="1532" width="19.85546875" style="617" customWidth="1"/>
    <col min="1533" max="1784" width="8.7109375" style="617"/>
    <col min="1785" max="1785" width="0" style="617" hidden="1" customWidth="1"/>
    <col min="1786" max="1786" width="57.7109375" style="617" customWidth="1"/>
    <col min="1787" max="1787" width="20.42578125" style="617" customWidth="1"/>
    <col min="1788" max="1788" width="19.85546875" style="617" customWidth="1"/>
    <col min="1789" max="2040" width="8.7109375" style="617"/>
    <col min="2041" max="2041" width="0" style="617" hidden="1" customWidth="1"/>
    <col min="2042" max="2042" width="57.7109375" style="617" customWidth="1"/>
    <col min="2043" max="2043" width="20.42578125" style="617" customWidth="1"/>
    <col min="2044" max="2044" width="19.85546875" style="617" customWidth="1"/>
    <col min="2045" max="2296" width="8.7109375" style="617"/>
    <col min="2297" max="2297" width="0" style="617" hidden="1" customWidth="1"/>
    <col min="2298" max="2298" width="57.7109375" style="617" customWidth="1"/>
    <col min="2299" max="2299" width="20.42578125" style="617" customWidth="1"/>
    <col min="2300" max="2300" width="19.85546875" style="617" customWidth="1"/>
    <col min="2301" max="2552" width="8.7109375" style="617"/>
    <col min="2553" max="2553" width="0" style="617" hidden="1" customWidth="1"/>
    <col min="2554" max="2554" width="57.7109375" style="617" customWidth="1"/>
    <col min="2555" max="2555" width="20.42578125" style="617" customWidth="1"/>
    <col min="2556" max="2556" width="19.85546875" style="617" customWidth="1"/>
    <col min="2557" max="2808" width="8.7109375" style="617"/>
    <col min="2809" max="2809" width="0" style="617" hidden="1" customWidth="1"/>
    <col min="2810" max="2810" width="57.7109375" style="617" customWidth="1"/>
    <col min="2811" max="2811" width="20.42578125" style="617" customWidth="1"/>
    <col min="2812" max="2812" width="19.85546875" style="617" customWidth="1"/>
    <col min="2813" max="3064" width="8.7109375" style="617"/>
    <col min="3065" max="3065" width="0" style="617" hidden="1" customWidth="1"/>
    <col min="3066" max="3066" width="57.7109375" style="617" customWidth="1"/>
    <col min="3067" max="3067" width="20.42578125" style="617" customWidth="1"/>
    <col min="3068" max="3068" width="19.85546875" style="617" customWidth="1"/>
    <col min="3069" max="3320" width="8.7109375" style="617"/>
    <col min="3321" max="3321" width="0" style="617" hidden="1" customWidth="1"/>
    <col min="3322" max="3322" width="57.7109375" style="617" customWidth="1"/>
    <col min="3323" max="3323" width="20.42578125" style="617" customWidth="1"/>
    <col min="3324" max="3324" width="19.85546875" style="617" customWidth="1"/>
    <col min="3325" max="3576" width="8.7109375" style="617"/>
    <col min="3577" max="3577" width="0" style="617" hidden="1" customWidth="1"/>
    <col min="3578" max="3578" width="57.7109375" style="617" customWidth="1"/>
    <col min="3579" max="3579" width="20.42578125" style="617" customWidth="1"/>
    <col min="3580" max="3580" width="19.85546875" style="617" customWidth="1"/>
    <col min="3581" max="3832" width="8.7109375" style="617"/>
    <col min="3833" max="3833" width="0" style="617" hidden="1" customWidth="1"/>
    <col min="3834" max="3834" width="57.7109375" style="617" customWidth="1"/>
    <col min="3835" max="3835" width="20.42578125" style="617" customWidth="1"/>
    <col min="3836" max="3836" width="19.85546875" style="617" customWidth="1"/>
    <col min="3837" max="4088" width="8.7109375" style="617"/>
    <col min="4089" max="4089" width="0" style="617" hidden="1" customWidth="1"/>
    <col min="4090" max="4090" width="57.7109375" style="617" customWidth="1"/>
    <col min="4091" max="4091" width="20.42578125" style="617" customWidth="1"/>
    <col min="4092" max="4092" width="19.85546875" style="617" customWidth="1"/>
    <col min="4093" max="4344" width="8.7109375" style="617"/>
    <col min="4345" max="4345" width="0" style="617" hidden="1" customWidth="1"/>
    <col min="4346" max="4346" width="57.7109375" style="617" customWidth="1"/>
    <col min="4347" max="4347" width="20.42578125" style="617" customWidth="1"/>
    <col min="4348" max="4348" width="19.85546875" style="617" customWidth="1"/>
    <col min="4349" max="4600" width="8.7109375" style="617"/>
    <col min="4601" max="4601" width="0" style="617" hidden="1" customWidth="1"/>
    <col min="4602" max="4602" width="57.7109375" style="617" customWidth="1"/>
    <col min="4603" max="4603" width="20.42578125" style="617" customWidth="1"/>
    <col min="4604" max="4604" width="19.85546875" style="617" customWidth="1"/>
    <col min="4605" max="4856" width="8.7109375" style="617"/>
    <col min="4857" max="4857" width="0" style="617" hidden="1" customWidth="1"/>
    <col min="4858" max="4858" width="57.7109375" style="617" customWidth="1"/>
    <col min="4859" max="4859" width="20.42578125" style="617" customWidth="1"/>
    <col min="4860" max="4860" width="19.85546875" style="617" customWidth="1"/>
    <col min="4861" max="5112" width="8.7109375" style="617"/>
    <col min="5113" max="5113" width="0" style="617" hidden="1" customWidth="1"/>
    <col min="5114" max="5114" width="57.7109375" style="617" customWidth="1"/>
    <col min="5115" max="5115" width="20.42578125" style="617" customWidth="1"/>
    <col min="5116" max="5116" width="19.85546875" style="617" customWidth="1"/>
    <col min="5117" max="5368" width="8.7109375" style="617"/>
    <col min="5369" max="5369" width="0" style="617" hidden="1" customWidth="1"/>
    <col min="5370" max="5370" width="57.7109375" style="617" customWidth="1"/>
    <col min="5371" max="5371" width="20.42578125" style="617" customWidth="1"/>
    <col min="5372" max="5372" width="19.85546875" style="617" customWidth="1"/>
    <col min="5373" max="5624" width="8.7109375" style="617"/>
    <col min="5625" max="5625" width="0" style="617" hidden="1" customWidth="1"/>
    <col min="5626" max="5626" width="57.7109375" style="617" customWidth="1"/>
    <col min="5627" max="5627" width="20.42578125" style="617" customWidth="1"/>
    <col min="5628" max="5628" width="19.85546875" style="617" customWidth="1"/>
    <col min="5629" max="5880" width="8.7109375" style="617"/>
    <col min="5881" max="5881" width="0" style="617" hidden="1" customWidth="1"/>
    <col min="5882" max="5882" width="57.7109375" style="617" customWidth="1"/>
    <col min="5883" max="5883" width="20.42578125" style="617" customWidth="1"/>
    <col min="5884" max="5884" width="19.85546875" style="617" customWidth="1"/>
    <col min="5885" max="6136" width="8.7109375" style="617"/>
    <col min="6137" max="6137" width="0" style="617" hidden="1" customWidth="1"/>
    <col min="6138" max="6138" width="57.7109375" style="617" customWidth="1"/>
    <col min="6139" max="6139" width="20.42578125" style="617" customWidth="1"/>
    <col min="6140" max="6140" width="19.85546875" style="617" customWidth="1"/>
    <col min="6141" max="6392" width="8.7109375" style="617"/>
    <col min="6393" max="6393" width="0" style="617" hidden="1" customWidth="1"/>
    <col min="6394" max="6394" width="57.7109375" style="617" customWidth="1"/>
    <col min="6395" max="6395" width="20.42578125" style="617" customWidth="1"/>
    <col min="6396" max="6396" width="19.85546875" style="617" customWidth="1"/>
    <col min="6397" max="6648" width="8.7109375" style="617"/>
    <col min="6649" max="6649" width="0" style="617" hidden="1" customWidth="1"/>
    <col min="6650" max="6650" width="57.7109375" style="617" customWidth="1"/>
    <col min="6651" max="6651" width="20.42578125" style="617" customWidth="1"/>
    <col min="6652" max="6652" width="19.85546875" style="617" customWidth="1"/>
    <col min="6653" max="6904" width="8.7109375" style="617"/>
    <col min="6905" max="6905" width="0" style="617" hidden="1" customWidth="1"/>
    <col min="6906" max="6906" width="57.7109375" style="617" customWidth="1"/>
    <col min="6907" max="6907" width="20.42578125" style="617" customWidth="1"/>
    <col min="6908" max="6908" width="19.85546875" style="617" customWidth="1"/>
    <col min="6909" max="7160" width="8.7109375" style="617"/>
    <col min="7161" max="7161" width="0" style="617" hidden="1" customWidth="1"/>
    <col min="7162" max="7162" width="57.7109375" style="617" customWidth="1"/>
    <col min="7163" max="7163" width="20.42578125" style="617" customWidth="1"/>
    <col min="7164" max="7164" width="19.85546875" style="617" customWidth="1"/>
    <col min="7165" max="7416" width="8.7109375" style="617"/>
    <col min="7417" max="7417" width="0" style="617" hidden="1" customWidth="1"/>
    <col min="7418" max="7418" width="57.7109375" style="617" customWidth="1"/>
    <col min="7419" max="7419" width="20.42578125" style="617" customWidth="1"/>
    <col min="7420" max="7420" width="19.85546875" style="617" customWidth="1"/>
    <col min="7421" max="7672" width="8.7109375" style="617"/>
    <col min="7673" max="7673" width="0" style="617" hidden="1" customWidth="1"/>
    <col min="7674" max="7674" width="57.7109375" style="617" customWidth="1"/>
    <col min="7675" max="7675" width="20.42578125" style="617" customWidth="1"/>
    <col min="7676" max="7676" width="19.85546875" style="617" customWidth="1"/>
    <col min="7677" max="7928" width="8.7109375" style="617"/>
    <col min="7929" max="7929" width="0" style="617" hidden="1" customWidth="1"/>
    <col min="7930" max="7930" width="57.7109375" style="617" customWidth="1"/>
    <col min="7931" max="7931" width="20.42578125" style="617" customWidth="1"/>
    <col min="7932" max="7932" width="19.85546875" style="617" customWidth="1"/>
    <col min="7933" max="8184" width="8.7109375" style="617"/>
    <col min="8185" max="8185" width="0" style="617" hidden="1" customWidth="1"/>
    <col min="8186" max="8186" width="57.7109375" style="617" customWidth="1"/>
    <col min="8187" max="8187" width="20.42578125" style="617" customWidth="1"/>
    <col min="8188" max="8188" width="19.85546875" style="617" customWidth="1"/>
    <col min="8189" max="8440" width="8.7109375" style="617"/>
    <col min="8441" max="8441" width="0" style="617" hidden="1" customWidth="1"/>
    <col min="8442" max="8442" width="57.7109375" style="617" customWidth="1"/>
    <col min="8443" max="8443" width="20.42578125" style="617" customWidth="1"/>
    <col min="8444" max="8444" width="19.85546875" style="617" customWidth="1"/>
    <col min="8445" max="8696" width="8.7109375" style="617"/>
    <col min="8697" max="8697" width="0" style="617" hidden="1" customWidth="1"/>
    <col min="8698" max="8698" width="57.7109375" style="617" customWidth="1"/>
    <col min="8699" max="8699" width="20.42578125" style="617" customWidth="1"/>
    <col min="8700" max="8700" width="19.85546875" style="617" customWidth="1"/>
    <col min="8701" max="8952" width="8.7109375" style="617"/>
    <col min="8953" max="8953" width="0" style="617" hidden="1" customWidth="1"/>
    <col min="8954" max="8954" width="57.7109375" style="617" customWidth="1"/>
    <col min="8955" max="8955" width="20.42578125" style="617" customWidth="1"/>
    <col min="8956" max="8956" width="19.85546875" style="617" customWidth="1"/>
    <col min="8957" max="9208" width="8.7109375" style="617"/>
    <col min="9209" max="9209" width="0" style="617" hidden="1" customWidth="1"/>
    <col min="9210" max="9210" width="57.7109375" style="617" customWidth="1"/>
    <col min="9211" max="9211" width="20.42578125" style="617" customWidth="1"/>
    <col min="9212" max="9212" width="19.85546875" style="617" customWidth="1"/>
    <col min="9213" max="9464" width="8.7109375" style="617"/>
    <col min="9465" max="9465" width="0" style="617" hidden="1" customWidth="1"/>
    <col min="9466" max="9466" width="57.7109375" style="617" customWidth="1"/>
    <col min="9467" max="9467" width="20.42578125" style="617" customWidth="1"/>
    <col min="9468" max="9468" width="19.85546875" style="617" customWidth="1"/>
    <col min="9469" max="9720" width="8.7109375" style="617"/>
    <col min="9721" max="9721" width="0" style="617" hidden="1" customWidth="1"/>
    <col min="9722" max="9722" width="57.7109375" style="617" customWidth="1"/>
    <col min="9723" max="9723" width="20.42578125" style="617" customWidth="1"/>
    <col min="9724" max="9724" width="19.85546875" style="617" customWidth="1"/>
    <col min="9725" max="9976" width="8.7109375" style="617"/>
    <col min="9977" max="9977" width="0" style="617" hidden="1" customWidth="1"/>
    <col min="9978" max="9978" width="57.7109375" style="617" customWidth="1"/>
    <col min="9979" max="9979" width="20.42578125" style="617" customWidth="1"/>
    <col min="9980" max="9980" width="19.85546875" style="617" customWidth="1"/>
    <col min="9981" max="10232" width="8.7109375" style="617"/>
    <col min="10233" max="10233" width="0" style="617" hidden="1" customWidth="1"/>
    <col min="10234" max="10234" width="57.7109375" style="617" customWidth="1"/>
    <col min="10235" max="10235" width="20.42578125" style="617" customWidth="1"/>
    <col min="10236" max="10236" width="19.85546875" style="617" customWidth="1"/>
    <col min="10237" max="10488" width="8.7109375" style="617"/>
    <col min="10489" max="10489" width="0" style="617" hidden="1" customWidth="1"/>
    <col min="10490" max="10490" width="57.7109375" style="617" customWidth="1"/>
    <col min="10491" max="10491" width="20.42578125" style="617" customWidth="1"/>
    <col min="10492" max="10492" width="19.85546875" style="617" customWidth="1"/>
    <col min="10493" max="10744" width="8.7109375" style="617"/>
    <col min="10745" max="10745" width="0" style="617" hidden="1" customWidth="1"/>
    <col min="10746" max="10746" width="57.7109375" style="617" customWidth="1"/>
    <col min="10747" max="10747" width="20.42578125" style="617" customWidth="1"/>
    <col min="10748" max="10748" width="19.85546875" style="617" customWidth="1"/>
    <col min="10749" max="11000" width="8.7109375" style="617"/>
    <col min="11001" max="11001" width="0" style="617" hidden="1" customWidth="1"/>
    <col min="11002" max="11002" width="57.7109375" style="617" customWidth="1"/>
    <col min="11003" max="11003" width="20.42578125" style="617" customWidth="1"/>
    <col min="11004" max="11004" width="19.85546875" style="617" customWidth="1"/>
    <col min="11005" max="11256" width="8.7109375" style="617"/>
    <col min="11257" max="11257" width="0" style="617" hidden="1" customWidth="1"/>
    <col min="11258" max="11258" width="57.7109375" style="617" customWidth="1"/>
    <col min="11259" max="11259" width="20.42578125" style="617" customWidth="1"/>
    <col min="11260" max="11260" width="19.85546875" style="617" customWidth="1"/>
    <col min="11261" max="11512" width="8.7109375" style="617"/>
    <col min="11513" max="11513" width="0" style="617" hidden="1" customWidth="1"/>
    <col min="11514" max="11514" width="57.7109375" style="617" customWidth="1"/>
    <col min="11515" max="11515" width="20.42578125" style="617" customWidth="1"/>
    <col min="11516" max="11516" width="19.85546875" style="617" customWidth="1"/>
    <col min="11517" max="11768" width="8.7109375" style="617"/>
    <col min="11769" max="11769" width="0" style="617" hidden="1" customWidth="1"/>
    <col min="11770" max="11770" width="57.7109375" style="617" customWidth="1"/>
    <col min="11771" max="11771" width="20.42578125" style="617" customWidth="1"/>
    <col min="11772" max="11772" width="19.85546875" style="617" customWidth="1"/>
    <col min="11773" max="12024" width="8.7109375" style="617"/>
    <col min="12025" max="12025" width="0" style="617" hidden="1" customWidth="1"/>
    <col min="12026" max="12026" width="57.7109375" style="617" customWidth="1"/>
    <col min="12027" max="12027" width="20.42578125" style="617" customWidth="1"/>
    <col min="12028" max="12028" width="19.85546875" style="617" customWidth="1"/>
    <col min="12029" max="12280" width="8.7109375" style="617"/>
    <col min="12281" max="12281" width="0" style="617" hidden="1" customWidth="1"/>
    <col min="12282" max="12282" width="57.7109375" style="617" customWidth="1"/>
    <col min="12283" max="12283" width="20.42578125" style="617" customWidth="1"/>
    <col min="12284" max="12284" width="19.85546875" style="617" customWidth="1"/>
    <col min="12285" max="12536" width="8.7109375" style="617"/>
    <col min="12537" max="12537" width="0" style="617" hidden="1" customWidth="1"/>
    <col min="12538" max="12538" width="57.7109375" style="617" customWidth="1"/>
    <col min="12539" max="12539" width="20.42578125" style="617" customWidth="1"/>
    <col min="12540" max="12540" width="19.85546875" style="617" customWidth="1"/>
    <col min="12541" max="12792" width="8.7109375" style="617"/>
    <col min="12793" max="12793" width="0" style="617" hidden="1" customWidth="1"/>
    <col min="12794" max="12794" width="57.7109375" style="617" customWidth="1"/>
    <col min="12795" max="12795" width="20.42578125" style="617" customWidth="1"/>
    <col min="12796" max="12796" width="19.85546875" style="617" customWidth="1"/>
    <col min="12797" max="13048" width="8.7109375" style="617"/>
    <col min="13049" max="13049" width="0" style="617" hidden="1" customWidth="1"/>
    <col min="13050" max="13050" width="57.7109375" style="617" customWidth="1"/>
    <col min="13051" max="13051" width="20.42578125" style="617" customWidth="1"/>
    <col min="13052" max="13052" width="19.85546875" style="617" customWidth="1"/>
    <col min="13053" max="13304" width="8.7109375" style="617"/>
    <col min="13305" max="13305" width="0" style="617" hidden="1" customWidth="1"/>
    <col min="13306" max="13306" width="57.7109375" style="617" customWidth="1"/>
    <col min="13307" max="13307" width="20.42578125" style="617" customWidth="1"/>
    <col min="13308" max="13308" width="19.85546875" style="617" customWidth="1"/>
    <col min="13309" max="13560" width="8.7109375" style="617"/>
    <col min="13561" max="13561" width="0" style="617" hidden="1" customWidth="1"/>
    <col min="13562" max="13562" width="57.7109375" style="617" customWidth="1"/>
    <col min="13563" max="13563" width="20.42578125" style="617" customWidth="1"/>
    <col min="13564" max="13564" width="19.85546875" style="617" customWidth="1"/>
    <col min="13565" max="13816" width="8.7109375" style="617"/>
    <col min="13817" max="13817" width="0" style="617" hidden="1" customWidth="1"/>
    <col min="13818" max="13818" width="57.7109375" style="617" customWidth="1"/>
    <col min="13819" max="13819" width="20.42578125" style="617" customWidth="1"/>
    <col min="13820" max="13820" width="19.85546875" style="617" customWidth="1"/>
    <col min="13821" max="14072" width="8.7109375" style="617"/>
    <col min="14073" max="14073" width="0" style="617" hidden="1" customWidth="1"/>
    <col min="14074" max="14074" width="57.7109375" style="617" customWidth="1"/>
    <col min="14075" max="14075" width="20.42578125" style="617" customWidth="1"/>
    <col min="14076" max="14076" width="19.85546875" style="617" customWidth="1"/>
    <col min="14077" max="14328" width="8.7109375" style="617"/>
    <col min="14329" max="14329" width="0" style="617" hidden="1" customWidth="1"/>
    <col min="14330" max="14330" width="57.7109375" style="617" customWidth="1"/>
    <col min="14331" max="14331" width="20.42578125" style="617" customWidth="1"/>
    <col min="14332" max="14332" width="19.85546875" style="617" customWidth="1"/>
    <col min="14333" max="14584" width="8.7109375" style="617"/>
    <col min="14585" max="14585" width="0" style="617" hidden="1" customWidth="1"/>
    <col min="14586" max="14586" width="57.7109375" style="617" customWidth="1"/>
    <col min="14587" max="14587" width="20.42578125" style="617" customWidth="1"/>
    <col min="14588" max="14588" width="19.85546875" style="617" customWidth="1"/>
    <col min="14589" max="14840" width="8.7109375" style="617"/>
    <col min="14841" max="14841" width="0" style="617" hidden="1" customWidth="1"/>
    <col min="14842" max="14842" width="57.7109375" style="617" customWidth="1"/>
    <col min="14843" max="14843" width="20.42578125" style="617" customWidth="1"/>
    <col min="14844" max="14844" width="19.85546875" style="617" customWidth="1"/>
    <col min="14845" max="15096" width="8.7109375" style="617"/>
    <col min="15097" max="15097" width="0" style="617" hidden="1" customWidth="1"/>
    <col min="15098" max="15098" width="57.7109375" style="617" customWidth="1"/>
    <col min="15099" max="15099" width="20.42578125" style="617" customWidth="1"/>
    <col min="15100" max="15100" width="19.85546875" style="617" customWidth="1"/>
    <col min="15101" max="15352" width="8.7109375" style="617"/>
    <col min="15353" max="15353" width="0" style="617" hidden="1" customWidth="1"/>
    <col min="15354" max="15354" width="57.7109375" style="617" customWidth="1"/>
    <col min="15355" max="15355" width="20.42578125" style="617" customWidth="1"/>
    <col min="15356" max="15356" width="19.85546875" style="617" customWidth="1"/>
    <col min="15357" max="15608" width="8.7109375" style="617"/>
    <col min="15609" max="15609" width="0" style="617" hidden="1" customWidth="1"/>
    <col min="15610" max="15610" width="57.7109375" style="617" customWidth="1"/>
    <col min="15611" max="15611" width="20.42578125" style="617" customWidth="1"/>
    <col min="15612" max="15612" width="19.85546875" style="617" customWidth="1"/>
    <col min="15613" max="15864" width="8.7109375" style="617"/>
    <col min="15865" max="15865" width="0" style="617" hidden="1" customWidth="1"/>
    <col min="15866" max="15866" width="57.7109375" style="617" customWidth="1"/>
    <col min="15867" max="15867" width="20.42578125" style="617" customWidth="1"/>
    <col min="15868" max="15868" width="19.85546875" style="617" customWidth="1"/>
    <col min="15869" max="16120" width="8.7109375" style="617"/>
    <col min="16121" max="16121" width="0" style="617" hidden="1" customWidth="1"/>
    <col min="16122" max="16122" width="57.7109375" style="617" customWidth="1"/>
    <col min="16123" max="16123" width="20.42578125" style="617" customWidth="1"/>
    <col min="16124" max="16124" width="19.85546875" style="617" customWidth="1"/>
    <col min="16125" max="16384" width="8.7109375" style="617"/>
  </cols>
  <sheetData>
    <row r="1" spans="1:17" ht="57.75" customHeight="1">
      <c r="A1" s="614"/>
      <c r="B1" s="615"/>
      <c r="C1" s="614"/>
      <c r="I1" s="1041" t="s">
        <v>1112</v>
      </c>
    </row>
    <row r="2" spans="1:17" s="621" customFormat="1">
      <c r="A2" s="618" t="s">
        <v>1057</v>
      </c>
      <c r="B2" s="619"/>
      <c r="C2" s="620"/>
      <c r="E2" s="622"/>
      <c r="F2" s="622"/>
      <c r="G2" s="622"/>
      <c r="H2" s="622"/>
      <c r="I2" s="907" t="s">
        <v>1113</v>
      </c>
      <c r="J2" s="622"/>
      <c r="K2" s="622"/>
      <c r="L2" s="622"/>
      <c r="M2" s="622"/>
      <c r="N2" s="622"/>
      <c r="O2" s="622"/>
      <c r="P2" s="622"/>
      <c r="Q2" s="622"/>
    </row>
    <row r="3" spans="1:17">
      <c r="A3" s="623" t="s">
        <v>42</v>
      </c>
      <c r="B3" s="624"/>
      <c r="C3" s="616"/>
    </row>
    <row r="4" spans="1:17">
      <c r="A4" s="625" t="s">
        <v>43</v>
      </c>
      <c r="B4" s="626"/>
      <c r="C4" s="627"/>
    </row>
    <row r="5" spans="1:17" ht="16.149999999999999" customHeight="1">
      <c r="A5" s="1333" t="s">
        <v>278</v>
      </c>
      <c r="B5" s="1334"/>
      <c r="C5" s="1335"/>
      <c r="E5" s="1333" t="s">
        <v>393</v>
      </c>
      <c r="F5" s="1334"/>
      <c r="G5" s="1335"/>
    </row>
    <row r="6" spans="1:17" ht="45.75" customHeight="1">
      <c r="A6" s="1336" t="str">
        <f>'RESUMO MODULO TOTAL'!$C$5</f>
        <v>Contratação de serviços de pavimentação asfáltica com concreto betuminoso usinado a quente (CBUQ) em vias urbanas e rurais inseridas na área de atuação da Codevasf, no estado de Goiás</v>
      </c>
      <c r="B6" s="1337"/>
      <c r="C6" s="1338"/>
      <c r="E6" s="1336" t="str">
        <f>'RESUMO MODULO TOTAL'!$C$5</f>
        <v>Contratação de serviços de pavimentação asfáltica com concreto betuminoso usinado a quente (CBUQ) em vias urbanas e rurais inseridas na área de atuação da Codevasf, no estado de Goiás</v>
      </c>
      <c r="F6" s="1337"/>
      <c r="G6" s="1338"/>
    </row>
    <row r="7" spans="1:17" ht="15.75">
      <c r="A7" s="112" t="s">
        <v>390</v>
      </c>
      <c r="B7" s="112" t="s">
        <v>391</v>
      </c>
      <c r="C7" s="113" t="s">
        <v>392</v>
      </c>
      <c r="E7" s="112" t="s">
        <v>390</v>
      </c>
      <c r="F7" s="112" t="s">
        <v>391</v>
      </c>
      <c r="G7" s="113" t="s">
        <v>392</v>
      </c>
      <c r="Q7" s="617"/>
    </row>
    <row r="8" spans="1:17" ht="15.75">
      <c r="A8" s="111" t="s">
        <v>915</v>
      </c>
      <c r="B8" s="403">
        <f>C8/(1+C$17/100)</f>
        <v>0</v>
      </c>
      <c r="C8" s="1120"/>
      <c r="E8" s="111" t="s">
        <v>272</v>
      </c>
      <c r="F8" s="403">
        <f>G8/(1+G$17/100)</f>
        <v>3.7643534697953063E-2</v>
      </c>
      <c r="G8" s="114">
        <v>3.7699999999999997E-2</v>
      </c>
      <c r="Q8" s="617"/>
    </row>
    <row r="9" spans="1:17" ht="24" customHeight="1">
      <c r="A9" s="410">
        <f>100*((1+A23)^(1/12)-1)</f>
        <v>0</v>
      </c>
      <c r="B9" s="1121">
        <f>C9/(1+C$17/100)</f>
        <v>0</v>
      </c>
      <c r="C9" s="1121">
        <f>(C17-(C8+C10+C11+C12+C13+C14+C15+C16))</f>
        <v>0</v>
      </c>
      <c r="E9" s="109" t="s">
        <v>404</v>
      </c>
      <c r="F9" s="110">
        <v>1.0200000000000001E-2</v>
      </c>
      <c r="G9" s="1125">
        <f>(G17-(G8+G10+G11+G12+G13+G14+G15+G16))</f>
        <v>1.8234E-2</v>
      </c>
      <c r="Q9" s="617"/>
    </row>
    <row r="10" spans="1:17" ht="15.75">
      <c r="A10" s="109" t="s">
        <v>916</v>
      </c>
      <c r="B10" s="1122"/>
      <c r="C10" s="402">
        <f>B10*(1+C$17/100)</f>
        <v>0</v>
      </c>
      <c r="E10" s="109" t="s">
        <v>274</v>
      </c>
      <c r="F10" s="110">
        <v>2.5000000000000001E-3</v>
      </c>
      <c r="G10" s="402">
        <f>F10*(1+G$17/100)</f>
        <v>2.5037500000000003E-3</v>
      </c>
      <c r="Q10" s="617"/>
    </row>
    <row r="11" spans="1:17" ht="15.75">
      <c r="A11" s="109" t="s">
        <v>917</v>
      </c>
      <c r="B11" s="1122"/>
      <c r="C11" s="402">
        <f>B11*(1+C$17/100)</f>
        <v>0</v>
      </c>
      <c r="E11" s="109" t="s">
        <v>273</v>
      </c>
      <c r="F11" s="110">
        <v>5.0000000000000001E-3</v>
      </c>
      <c r="G11" s="402">
        <f>F11*(1+G$17/100)</f>
        <v>5.0075000000000007E-3</v>
      </c>
      <c r="Q11" s="617"/>
    </row>
    <row r="12" spans="1:17" ht="15.75">
      <c r="A12" s="109" t="s">
        <v>918</v>
      </c>
      <c r="B12" s="400">
        <f>C12/(1+C$17/100)</f>
        <v>0</v>
      </c>
      <c r="C12" s="1123"/>
      <c r="E12" s="109" t="s">
        <v>275</v>
      </c>
      <c r="F12" s="400">
        <f>G12/(1+G$17/100)</f>
        <v>4.9925112331502743E-2</v>
      </c>
      <c r="G12" s="115">
        <v>0.05</v>
      </c>
      <c r="Q12" s="617"/>
    </row>
    <row r="13" spans="1:17" ht="15.75">
      <c r="A13" s="109" t="s">
        <v>31</v>
      </c>
      <c r="B13" s="1122"/>
      <c r="C13" s="628">
        <f>B13*(1+C$17/100)</f>
        <v>0</v>
      </c>
      <c r="E13" s="109" t="s">
        <v>31</v>
      </c>
      <c r="F13" s="110">
        <v>6.4999999999999997E-3</v>
      </c>
      <c r="G13" s="628">
        <f>F13*(1+G$17/100)</f>
        <v>6.5097499999999999E-3</v>
      </c>
      <c r="Q13" s="617"/>
    </row>
    <row r="14" spans="1:17" ht="15.75">
      <c r="A14" s="975" t="s">
        <v>166</v>
      </c>
      <c r="B14" s="1122"/>
      <c r="C14" s="628">
        <f>B14*(1+C$17/100)</f>
        <v>0</v>
      </c>
      <c r="E14" s="975" t="s">
        <v>166</v>
      </c>
      <c r="F14" s="110">
        <v>0.03</v>
      </c>
      <c r="G14" s="628">
        <f>F14*(1+G$17/100)</f>
        <v>3.0045000000000002E-2</v>
      </c>
      <c r="Q14" s="617"/>
    </row>
    <row r="15" spans="1:17" ht="15.75">
      <c r="A15" s="109" t="s">
        <v>276</v>
      </c>
      <c r="B15" s="1122"/>
      <c r="C15" s="628">
        <f>B15*(1+C$17/100)</f>
        <v>0</v>
      </c>
      <c r="E15" s="109" t="s">
        <v>276</v>
      </c>
      <c r="F15" s="110">
        <v>0</v>
      </c>
      <c r="G15" s="628">
        <f>F15*(1+G$17/100)</f>
        <v>0</v>
      </c>
      <c r="Q15" s="617"/>
    </row>
    <row r="16" spans="1:17" ht="15.75">
      <c r="A16" s="109" t="s">
        <v>277</v>
      </c>
      <c r="B16" s="405"/>
      <c r="C16" s="402">
        <f>B16*(1+C$17/100)</f>
        <v>0</v>
      </c>
      <c r="E16" s="150" t="s">
        <v>277</v>
      </c>
      <c r="F16" s="151">
        <v>0</v>
      </c>
      <c r="G16" s="402">
        <f>F16*(1+G$17/100)</f>
        <v>0</v>
      </c>
      <c r="Q16" s="617"/>
    </row>
    <row r="17" spans="1:17" ht="15.75">
      <c r="A17" s="629"/>
      <c r="B17" s="146" t="s">
        <v>32</v>
      </c>
      <c r="C17" s="404">
        <f>TRUNC(((1+(C8/100+C12/100-(A9/100*C12/100)))/(1-(A9/100+B11/100+B10/100+B13/100+B14/100+B15/100+B16/100))-1)*100,2)</f>
        <v>0</v>
      </c>
      <c r="E17" s="617"/>
      <c r="F17" s="145" t="s">
        <v>32</v>
      </c>
      <c r="G17" s="119">
        <f>ROUND((1+(G8+G12))/(1-(F9+F10+F11+F13+F14+F15+F16))-1,4)</f>
        <v>0.15</v>
      </c>
      <c r="Q17" s="617"/>
    </row>
    <row r="18" spans="1:17" ht="15.75">
      <c r="B18" s="976"/>
      <c r="C18" s="613"/>
      <c r="E18" s="617"/>
      <c r="F18" s="145"/>
      <c r="G18" s="119"/>
      <c r="Q18" s="617"/>
    </row>
    <row r="19" spans="1:17" ht="14.25">
      <c r="A19" s="630" t="s">
        <v>279</v>
      </c>
      <c r="B19" s="631"/>
      <c r="C19" s="632"/>
      <c r="E19" s="633" t="s">
        <v>406</v>
      </c>
      <c r="F19" s="633"/>
      <c r="G19" s="633"/>
    </row>
    <row r="20" spans="1:17" ht="38.25">
      <c r="A20" s="634"/>
      <c r="B20" s="635" t="s">
        <v>280</v>
      </c>
      <c r="C20" s="636"/>
    </row>
    <row r="21" spans="1:17">
      <c r="A21" s="637"/>
      <c r="B21" s="638" t="s">
        <v>281</v>
      </c>
      <c r="C21" s="634"/>
    </row>
    <row r="22" spans="1:17">
      <c r="A22" s="637" t="s">
        <v>910</v>
      </c>
      <c r="B22" s="638"/>
      <c r="C22" s="639"/>
    </row>
    <row r="23" spans="1:17">
      <c r="A23" s="1124"/>
      <c r="B23" s="638"/>
      <c r="C23" s="634"/>
    </row>
    <row r="24" spans="1:17">
      <c r="A24" s="616"/>
      <c r="B24" s="640"/>
      <c r="C24" s="616"/>
    </row>
    <row r="34" spans="1:1">
      <c r="A34" s="617" t="s">
        <v>908</v>
      </c>
    </row>
    <row r="35" spans="1:1">
      <c r="A35" s="617" t="s">
        <v>909</v>
      </c>
    </row>
    <row r="36" spans="1:1">
      <c r="A36" s="617" t="s">
        <v>907</v>
      </c>
    </row>
    <row r="56" spans="4:10" ht="15">
      <c r="E56" s="123"/>
      <c r="F56" s="123"/>
      <c r="G56" s="123"/>
    </row>
    <row r="57" spans="4:10" ht="15">
      <c r="E57" s="123"/>
      <c r="F57" s="123"/>
      <c r="G57" s="123"/>
      <c r="H57" s="123"/>
      <c r="I57" s="123"/>
      <c r="J57" s="123"/>
    </row>
    <row r="58" spans="4:10" ht="15">
      <c r="E58" s="123"/>
      <c r="F58" s="123"/>
      <c r="G58" s="123"/>
      <c r="H58" s="123"/>
      <c r="I58" s="123"/>
      <c r="J58" s="123"/>
    </row>
    <row r="59" spans="4:10" ht="29.25" customHeight="1">
      <c r="E59" s="123"/>
      <c r="F59" s="123"/>
      <c r="G59" s="123"/>
      <c r="H59" s="123"/>
      <c r="I59" s="123"/>
      <c r="J59" s="123"/>
    </row>
    <row r="60" spans="4:10" ht="15" customHeight="1">
      <c r="D60" s="641"/>
      <c r="E60" s="123"/>
      <c r="F60" s="123"/>
      <c r="G60" s="123"/>
      <c r="H60" s="123"/>
      <c r="I60" s="123"/>
      <c r="J60" s="123"/>
    </row>
    <row r="61" spans="4:10" ht="16.149999999999999" customHeight="1">
      <c r="D61" s="641"/>
      <c r="E61" s="123"/>
      <c r="F61" s="123"/>
      <c r="G61" s="123"/>
      <c r="H61" s="123"/>
      <c r="I61" s="123"/>
      <c r="J61" s="123"/>
    </row>
    <row r="62" spans="4:10" ht="15">
      <c r="D62" s="641"/>
      <c r="E62" s="123"/>
      <c r="F62" s="123"/>
      <c r="G62" s="123"/>
      <c r="H62" s="123"/>
      <c r="I62" s="123"/>
      <c r="J62" s="123"/>
    </row>
    <row r="63" spans="4:10" ht="15">
      <c r="D63" s="641"/>
      <c r="E63" s="123"/>
      <c r="F63" s="123"/>
      <c r="G63" s="123"/>
      <c r="H63" s="123"/>
      <c r="I63" s="123"/>
      <c r="J63" s="123"/>
    </row>
    <row r="64" spans="4:10" ht="15">
      <c r="D64" s="641"/>
      <c r="E64" s="123"/>
      <c r="F64" s="123"/>
      <c r="G64" s="123"/>
      <c r="H64" s="123"/>
      <c r="I64" s="123"/>
      <c r="J64" s="123"/>
    </row>
    <row r="65" spans="1:10" ht="15">
      <c r="D65" s="641"/>
      <c r="E65" s="123"/>
      <c r="F65" s="123"/>
      <c r="G65" s="123"/>
      <c r="H65" s="123"/>
      <c r="I65" s="123"/>
      <c r="J65" s="123"/>
    </row>
    <row r="66" spans="1:10" ht="15">
      <c r="D66" s="641"/>
      <c r="E66" s="123"/>
      <c r="F66" s="123"/>
      <c r="G66" s="123"/>
      <c r="H66" s="123"/>
      <c r="I66" s="123"/>
      <c r="J66" s="123"/>
    </row>
    <row r="67" spans="1:10" ht="15">
      <c r="D67" s="641"/>
      <c r="E67" s="123"/>
      <c r="F67" s="123"/>
      <c r="G67" s="123"/>
      <c r="H67" s="123"/>
      <c r="I67" s="123"/>
      <c r="J67" s="123"/>
    </row>
    <row r="68" spans="1:10" ht="15">
      <c r="D68" s="641"/>
      <c r="E68" s="123"/>
      <c r="F68" s="123"/>
      <c r="G68" s="123"/>
      <c r="H68" s="123"/>
      <c r="I68" s="123"/>
      <c r="J68" s="123"/>
    </row>
    <row r="69" spans="1:10" ht="15">
      <c r="D69" s="641"/>
      <c r="E69" s="123"/>
      <c r="F69" s="123"/>
      <c r="G69" s="123"/>
      <c r="H69" s="123"/>
      <c r="I69" s="123"/>
      <c r="J69" s="123"/>
    </row>
    <row r="70" spans="1:10" ht="15">
      <c r="D70" s="641"/>
      <c r="E70" s="123"/>
      <c r="F70" s="123"/>
      <c r="G70" s="123"/>
      <c r="H70" s="123"/>
      <c r="I70" s="123"/>
      <c r="J70" s="123"/>
    </row>
    <row r="71" spans="1:10" ht="15">
      <c r="E71" s="123"/>
      <c r="F71" s="123"/>
      <c r="G71" s="123"/>
      <c r="H71" s="123"/>
      <c r="I71" s="123"/>
      <c r="J71" s="123"/>
    </row>
    <row r="72" spans="1:10" ht="15">
      <c r="E72" s="123"/>
      <c r="F72" s="123"/>
      <c r="G72" s="123"/>
      <c r="H72" s="123"/>
      <c r="I72" s="123"/>
      <c r="J72" s="123"/>
    </row>
    <row r="73" spans="1:10" ht="15">
      <c r="A73" s="1339"/>
      <c r="B73" s="1339"/>
      <c r="C73" s="120"/>
      <c r="E73" s="123"/>
      <c r="F73" s="123"/>
      <c r="G73" s="123"/>
      <c r="H73" s="123"/>
      <c r="I73" s="123"/>
      <c r="J73" s="123"/>
    </row>
    <row r="74" spans="1:10" ht="15.75">
      <c r="A74" s="1331"/>
      <c r="B74" s="1331"/>
      <c r="C74" s="110"/>
      <c r="E74" s="123"/>
      <c r="F74" s="123"/>
      <c r="G74" s="123"/>
      <c r="H74" s="123"/>
      <c r="I74" s="123"/>
      <c r="J74" s="123"/>
    </row>
    <row r="75" spans="1:10" ht="15.75">
      <c r="A75" s="117"/>
      <c r="B75" s="117"/>
      <c r="C75" s="118"/>
      <c r="D75" s="614"/>
      <c r="E75" s="123"/>
      <c r="F75" s="123"/>
      <c r="G75" s="123"/>
      <c r="H75" s="123"/>
      <c r="I75" s="123"/>
      <c r="J75" s="123"/>
    </row>
    <row r="76" spans="1:10" ht="15.75">
      <c r="A76" s="1332"/>
      <c r="B76" s="1332"/>
      <c r="C76" s="1332"/>
      <c r="D76" s="617"/>
      <c r="E76" s="123"/>
      <c r="F76" s="123"/>
      <c r="G76" s="123"/>
      <c r="H76" s="123"/>
      <c r="I76" s="123"/>
      <c r="J76" s="123"/>
    </row>
    <row r="77" spans="1:10" ht="15">
      <c r="D77" s="642"/>
      <c r="E77" s="123"/>
      <c r="F77" s="123"/>
      <c r="G77" s="123"/>
      <c r="H77" s="123"/>
      <c r="I77" s="123"/>
      <c r="J77" s="123"/>
    </row>
    <row r="78" spans="1:10" ht="15">
      <c r="E78" s="123"/>
      <c r="F78" s="123"/>
      <c r="G78" s="123"/>
      <c r="H78" s="123"/>
      <c r="I78" s="123"/>
      <c r="J78" s="123"/>
    </row>
    <row r="79" spans="1:10" ht="15">
      <c r="E79" s="123"/>
      <c r="F79" s="123"/>
      <c r="G79" s="123"/>
      <c r="H79" s="123"/>
      <c r="I79" s="123"/>
      <c r="J79" s="123"/>
    </row>
    <row r="80" spans="1:10" ht="15">
      <c r="E80" s="123"/>
      <c r="F80" s="123"/>
      <c r="G80" s="123"/>
      <c r="H80" s="123"/>
      <c r="I80" s="123"/>
      <c r="J80" s="123"/>
    </row>
    <row r="81" spans="8:10" ht="15">
      <c r="H81" s="123"/>
      <c r="I81" s="123"/>
      <c r="J81" s="123"/>
    </row>
  </sheetData>
  <mergeCells count="7">
    <mergeCell ref="A74:B74"/>
    <mergeCell ref="A76:C76"/>
    <mergeCell ref="E5:G5"/>
    <mergeCell ref="E6:G6"/>
    <mergeCell ref="A6:C6"/>
    <mergeCell ref="A5:C5"/>
    <mergeCell ref="A73:B73"/>
  </mergeCells>
  <phoneticPr fontId="73"/>
  <hyperlinks>
    <hyperlink ref="I1" r:id="rId1" xr:uid="{DD7408EC-48C6-4C89-8C38-59C794B8C103}"/>
  </hyperlinks>
  <pageMargins left="0.511811024" right="0.511811024" top="0.78740157499999996" bottom="0.78740157499999996" header="0.31496062000000002" footer="0.31496062000000002"/>
  <pageSetup paperSize="9" scale="79" fitToHeight="0" orientation="portrait" r:id="rId2"/>
  <rowBreaks count="1" manualBreakCount="1">
    <brk id="57" max="4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7">
    <tabColor rgb="FF0070C0"/>
    <pageSetUpPr fitToPage="1"/>
  </sheetPr>
  <dimension ref="A1:P91"/>
  <sheetViews>
    <sheetView showGridLines="0" zoomScale="60" zoomScaleNormal="60" zoomScaleSheetLayoutView="70" workbookViewId="0">
      <pane ySplit="15" topLeftCell="A37" activePane="bottomLeft" state="frozen"/>
      <selection pane="bottomLeft" activeCell="D63" sqref="D63"/>
    </sheetView>
  </sheetViews>
  <sheetFormatPr defaultColWidth="8.85546875" defaultRowHeight="15"/>
  <cols>
    <col min="1" max="1" width="2.5703125" customWidth="1"/>
    <col min="2" max="2" width="37.7109375" style="1" bestFit="1" customWidth="1"/>
    <col min="3" max="3" width="74.85546875" style="1" customWidth="1"/>
    <col min="4" max="5" width="21.42578125" style="1" customWidth="1"/>
    <col min="6" max="7" width="26.7109375" style="1" customWidth="1"/>
    <col min="8" max="8" width="6.7109375" customWidth="1"/>
    <col min="9" max="9" width="74.85546875" customWidth="1"/>
    <col min="10" max="10" width="21.42578125" customWidth="1"/>
    <col min="11" max="11" width="11.85546875" customWidth="1"/>
    <col min="12" max="262" width="9.140625"/>
    <col min="263" max="263" width="32.42578125" customWidth="1"/>
    <col min="264" max="264" width="11.85546875" customWidth="1"/>
    <col min="265" max="266" width="13.42578125" customWidth="1"/>
    <col min="267" max="267" width="13.140625" customWidth="1"/>
    <col min="268" max="518" width="9.140625"/>
    <col min="519" max="519" width="32.42578125" customWidth="1"/>
    <col min="520" max="520" width="11.85546875" customWidth="1"/>
    <col min="521" max="522" width="13.42578125" customWidth="1"/>
    <col min="523" max="523" width="13.140625" customWidth="1"/>
    <col min="524" max="774" width="9.140625"/>
    <col min="775" max="775" width="32.42578125" customWidth="1"/>
    <col min="776" max="776" width="11.85546875" customWidth="1"/>
    <col min="777" max="778" width="13.42578125" customWidth="1"/>
    <col min="779" max="779" width="13.140625" customWidth="1"/>
    <col min="780" max="1030" width="9.140625"/>
    <col min="1031" max="1031" width="32.42578125" customWidth="1"/>
    <col min="1032" max="1032" width="11.85546875" customWidth="1"/>
    <col min="1033" max="1034" width="13.42578125" customWidth="1"/>
    <col min="1035" max="1035" width="13.140625" customWidth="1"/>
    <col min="1036" max="1286" width="9.140625"/>
    <col min="1287" max="1287" width="32.42578125" customWidth="1"/>
    <col min="1288" max="1288" width="11.85546875" customWidth="1"/>
    <col min="1289" max="1290" width="13.42578125" customWidth="1"/>
    <col min="1291" max="1291" width="13.140625" customWidth="1"/>
    <col min="1292" max="1542" width="9.140625"/>
    <col min="1543" max="1543" width="32.42578125" customWidth="1"/>
    <col min="1544" max="1544" width="11.85546875" customWidth="1"/>
    <col min="1545" max="1546" width="13.42578125" customWidth="1"/>
    <col min="1547" max="1547" width="13.140625" customWidth="1"/>
    <col min="1548" max="1798" width="9.140625"/>
    <col min="1799" max="1799" width="32.42578125" customWidth="1"/>
    <col min="1800" max="1800" width="11.85546875" customWidth="1"/>
    <col min="1801" max="1802" width="13.42578125" customWidth="1"/>
    <col min="1803" max="1803" width="13.140625" customWidth="1"/>
    <col min="1804" max="2054" width="9.140625"/>
    <col min="2055" max="2055" width="32.42578125" customWidth="1"/>
    <col min="2056" max="2056" width="11.85546875" customWidth="1"/>
    <col min="2057" max="2058" width="13.42578125" customWidth="1"/>
    <col min="2059" max="2059" width="13.140625" customWidth="1"/>
    <col min="2060" max="2310" width="9.140625"/>
    <col min="2311" max="2311" width="32.42578125" customWidth="1"/>
    <col min="2312" max="2312" width="11.85546875" customWidth="1"/>
    <col min="2313" max="2314" width="13.42578125" customWidth="1"/>
    <col min="2315" max="2315" width="13.140625" customWidth="1"/>
    <col min="2316" max="2566" width="9.140625"/>
    <col min="2567" max="2567" width="32.42578125" customWidth="1"/>
    <col min="2568" max="2568" width="11.85546875" customWidth="1"/>
    <col min="2569" max="2570" width="13.42578125" customWidth="1"/>
    <col min="2571" max="2571" width="13.140625" customWidth="1"/>
    <col min="2572" max="2822" width="9.140625"/>
    <col min="2823" max="2823" width="32.42578125" customWidth="1"/>
    <col min="2824" max="2824" width="11.85546875" customWidth="1"/>
    <col min="2825" max="2826" width="13.42578125" customWidth="1"/>
    <col min="2827" max="2827" width="13.140625" customWidth="1"/>
    <col min="2828" max="3078" width="9.140625"/>
    <col min="3079" max="3079" width="32.42578125" customWidth="1"/>
    <col min="3080" max="3080" width="11.85546875" customWidth="1"/>
    <col min="3081" max="3082" width="13.42578125" customWidth="1"/>
    <col min="3083" max="3083" width="13.140625" customWidth="1"/>
    <col min="3084" max="3334" width="9.140625"/>
    <col min="3335" max="3335" width="32.42578125" customWidth="1"/>
    <col min="3336" max="3336" width="11.85546875" customWidth="1"/>
    <col min="3337" max="3338" width="13.42578125" customWidth="1"/>
    <col min="3339" max="3339" width="13.140625" customWidth="1"/>
    <col min="3340" max="3590" width="9.140625"/>
    <col min="3591" max="3591" width="32.42578125" customWidth="1"/>
    <col min="3592" max="3592" width="11.85546875" customWidth="1"/>
    <col min="3593" max="3594" width="13.42578125" customWidth="1"/>
    <col min="3595" max="3595" width="13.140625" customWidth="1"/>
    <col min="3596" max="3846" width="9.140625"/>
    <col min="3847" max="3847" width="32.42578125" customWidth="1"/>
    <col min="3848" max="3848" width="11.85546875" customWidth="1"/>
    <col min="3849" max="3850" width="13.42578125" customWidth="1"/>
    <col min="3851" max="3851" width="13.140625" customWidth="1"/>
    <col min="3852" max="4102" width="9.140625"/>
    <col min="4103" max="4103" width="32.42578125" customWidth="1"/>
    <col min="4104" max="4104" width="11.85546875" customWidth="1"/>
    <col min="4105" max="4106" width="13.42578125" customWidth="1"/>
    <col min="4107" max="4107" width="13.140625" customWidth="1"/>
    <col min="4108" max="4358" width="9.140625"/>
    <col min="4359" max="4359" width="32.42578125" customWidth="1"/>
    <col min="4360" max="4360" width="11.85546875" customWidth="1"/>
    <col min="4361" max="4362" width="13.42578125" customWidth="1"/>
    <col min="4363" max="4363" width="13.140625" customWidth="1"/>
    <col min="4364" max="4614" width="9.140625"/>
    <col min="4615" max="4615" width="32.42578125" customWidth="1"/>
    <col min="4616" max="4616" width="11.85546875" customWidth="1"/>
    <col min="4617" max="4618" width="13.42578125" customWidth="1"/>
    <col min="4619" max="4619" width="13.140625" customWidth="1"/>
    <col min="4620" max="4870" width="9.140625"/>
    <col min="4871" max="4871" width="32.42578125" customWidth="1"/>
    <col min="4872" max="4872" width="11.85546875" customWidth="1"/>
    <col min="4873" max="4874" width="13.42578125" customWidth="1"/>
    <col min="4875" max="4875" width="13.140625" customWidth="1"/>
    <col min="4876" max="5126" width="9.140625"/>
    <col min="5127" max="5127" width="32.42578125" customWidth="1"/>
    <col min="5128" max="5128" width="11.85546875" customWidth="1"/>
    <col min="5129" max="5130" width="13.42578125" customWidth="1"/>
    <col min="5131" max="5131" width="13.140625" customWidth="1"/>
    <col min="5132" max="5382" width="9.140625"/>
    <col min="5383" max="5383" width="32.42578125" customWidth="1"/>
    <col min="5384" max="5384" width="11.85546875" customWidth="1"/>
    <col min="5385" max="5386" width="13.42578125" customWidth="1"/>
    <col min="5387" max="5387" width="13.140625" customWidth="1"/>
    <col min="5388" max="5638" width="9.140625"/>
    <col min="5639" max="5639" width="32.42578125" customWidth="1"/>
    <col min="5640" max="5640" width="11.85546875" customWidth="1"/>
    <col min="5641" max="5642" width="13.42578125" customWidth="1"/>
    <col min="5643" max="5643" width="13.140625" customWidth="1"/>
    <col min="5644" max="5894" width="9.140625"/>
    <col min="5895" max="5895" width="32.42578125" customWidth="1"/>
    <col min="5896" max="5896" width="11.85546875" customWidth="1"/>
    <col min="5897" max="5898" width="13.42578125" customWidth="1"/>
    <col min="5899" max="5899" width="13.140625" customWidth="1"/>
    <col min="5900" max="6150" width="9.140625"/>
    <col min="6151" max="6151" width="32.42578125" customWidth="1"/>
    <col min="6152" max="6152" width="11.85546875" customWidth="1"/>
    <col min="6153" max="6154" width="13.42578125" customWidth="1"/>
    <col min="6155" max="6155" width="13.140625" customWidth="1"/>
    <col min="6156" max="6406" width="9.140625"/>
    <col min="6407" max="6407" width="32.42578125" customWidth="1"/>
    <col min="6408" max="6408" width="11.85546875" customWidth="1"/>
    <col min="6409" max="6410" width="13.42578125" customWidth="1"/>
    <col min="6411" max="6411" width="13.140625" customWidth="1"/>
    <col min="6412" max="6662" width="9.140625"/>
    <col min="6663" max="6663" width="32.42578125" customWidth="1"/>
    <col min="6664" max="6664" width="11.85546875" customWidth="1"/>
    <col min="6665" max="6666" width="13.42578125" customWidth="1"/>
    <col min="6667" max="6667" width="13.140625" customWidth="1"/>
    <col min="6668" max="6918" width="9.140625"/>
    <col min="6919" max="6919" width="32.42578125" customWidth="1"/>
    <col min="6920" max="6920" width="11.85546875" customWidth="1"/>
    <col min="6921" max="6922" width="13.42578125" customWidth="1"/>
    <col min="6923" max="6923" width="13.140625" customWidth="1"/>
    <col min="6924" max="7174" width="9.140625"/>
    <col min="7175" max="7175" width="32.42578125" customWidth="1"/>
    <col min="7176" max="7176" width="11.85546875" customWidth="1"/>
    <col min="7177" max="7178" width="13.42578125" customWidth="1"/>
    <col min="7179" max="7179" width="13.140625" customWidth="1"/>
    <col min="7180" max="7430" width="9.140625"/>
    <col min="7431" max="7431" width="32.42578125" customWidth="1"/>
    <col min="7432" max="7432" width="11.85546875" customWidth="1"/>
    <col min="7433" max="7434" width="13.42578125" customWidth="1"/>
    <col min="7435" max="7435" width="13.140625" customWidth="1"/>
    <col min="7436" max="7686" width="9.140625"/>
    <col min="7687" max="7687" width="32.42578125" customWidth="1"/>
    <col min="7688" max="7688" width="11.85546875" customWidth="1"/>
    <col min="7689" max="7690" width="13.42578125" customWidth="1"/>
    <col min="7691" max="7691" width="13.140625" customWidth="1"/>
    <col min="7692" max="7942" width="9.140625"/>
    <col min="7943" max="7943" width="32.42578125" customWidth="1"/>
    <col min="7944" max="7944" width="11.85546875" customWidth="1"/>
    <col min="7945" max="7946" width="13.42578125" customWidth="1"/>
    <col min="7947" max="7947" width="13.140625" customWidth="1"/>
    <col min="7948" max="8198" width="9.140625"/>
    <col min="8199" max="8199" width="32.42578125" customWidth="1"/>
    <col min="8200" max="8200" width="11.85546875" customWidth="1"/>
    <col min="8201" max="8202" width="13.42578125" customWidth="1"/>
    <col min="8203" max="8203" width="13.140625" customWidth="1"/>
    <col min="8204" max="8454" width="9.140625"/>
    <col min="8455" max="8455" width="32.42578125" customWidth="1"/>
    <col min="8456" max="8456" width="11.85546875" customWidth="1"/>
    <col min="8457" max="8458" width="13.42578125" customWidth="1"/>
    <col min="8459" max="8459" width="13.140625" customWidth="1"/>
    <col min="8460" max="8710" width="9.140625"/>
    <col min="8711" max="8711" width="32.42578125" customWidth="1"/>
    <col min="8712" max="8712" width="11.85546875" customWidth="1"/>
    <col min="8713" max="8714" width="13.42578125" customWidth="1"/>
    <col min="8715" max="8715" width="13.140625" customWidth="1"/>
    <col min="8716" max="8966" width="9.140625"/>
    <col min="8967" max="8967" width="32.42578125" customWidth="1"/>
    <col min="8968" max="8968" width="11.85546875" customWidth="1"/>
    <col min="8969" max="8970" width="13.42578125" customWidth="1"/>
    <col min="8971" max="8971" width="13.140625" customWidth="1"/>
    <col min="8972" max="9222" width="9.140625"/>
    <col min="9223" max="9223" width="32.42578125" customWidth="1"/>
    <col min="9224" max="9224" width="11.85546875" customWidth="1"/>
    <col min="9225" max="9226" width="13.42578125" customWidth="1"/>
    <col min="9227" max="9227" width="13.140625" customWidth="1"/>
    <col min="9228" max="9478" width="9.140625"/>
    <col min="9479" max="9479" width="32.42578125" customWidth="1"/>
    <col min="9480" max="9480" width="11.85546875" customWidth="1"/>
    <col min="9481" max="9482" width="13.42578125" customWidth="1"/>
    <col min="9483" max="9483" width="13.140625" customWidth="1"/>
    <col min="9484" max="9734" width="9.140625"/>
    <col min="9735" max="9735" width="32.42578125" customWidth="1"/>
    <col min="9736" max="9736" width="11.85546875" customWidth="1"/>
    <col min="9737" max="9738" width="13.42578125" customWidth="1"/>
    <col min="9739" max="9739" width="13.140625" customWidth="1"/>
    <col min="9740" max="9990" width="9.140625"/>
    <col min="9991" max="9991" width="32.42578125" customWidth="1"/>
    <col min="9992" max="9992" width="11.85546875" customWidth="1"/>
    <col min="9993" max="9994" width="13.42578125" customWidth="1"/>
    <col min="9995" max="9995" width="13.140625" customWidth="1"/>
    <col min="9996" max="10246" width="9.140625"/>
    <col min="10247" max="10247" width="32.42578125" customWidth="1"/>
    <col min="10248" max="10248" width="11.85546875" customWidth="1"/>
    <col min="10249" max="10250" width="13.42578125" customWidth="1"/>
    <col min="10251" max="10251" width="13.140625" customWidth="1"/>
    <col min="10252" max="10502" width="9.140625"/>
    <col min="10503" max="10503" width="32.42578125" customWidth="1"/>
    <col min="10504" max="10504" width="11.85546875" customWidth="1"/>
    <col min="10505" max="10506" width="13.42578125" customWidth="1"/>
    <col min="10507" max="10507" width="13.140625" customWidth="1"/>
    <col min="10508" max="10758" width="9.140625"/>
    <col min="10759" max="10759" width="32.42578125" customWidth="1"/>
    <col min="10760" max="10760" width="11.85546875" customWidth="1"/>
    <col min="10761" max="10762" width="13.42578125" customWidth="1"/>
    <col min="10763" max="10763" width="13.140625" customWidth="1"/>
    <col min="10764" max="11014" width="9.140625"/>
    <col min="11015" max="11015" width="32.42578125" customWidth="1"/>
    <col min="11016" max="11016" width="11.85546875" customWidth="1"/>
    <col min="11017" max="11018" width="13.42578125" customWidth="1"/>
    <col min="11019" max="11019" width="13.140625" customWidth="1"/>
    <col min="11020" max="11270" width="9.140625"/>
    <col min="11271" max="11271" width="32.42578125" customWidth="1"/>
    <col min="11272" max="11272" width="11.85546875" customWidth="1"/>
    <col min="11273" max="11274" width="13.42578125" customWidth="1"/>
    <col min="11275" max="11275" width="13.140625" customWidth="1"/>
    <col min="11276" max="11526" width="9.140625"/>
    <col min="11527" max="11527" width="32.42578125" customWidth="1"/>
    <col min="11528" max="11528" width="11.85546875" customWidth="1"/>
    <col min="11529" max="11530" width="13.42578125" customWidth="1"/>
    <col min="11531" max="11531" width="13.140625" customWidth="1"/>
    <col min="11532" max="11782" width="9.140625"/>
    <col min="11783" max="11783" width="32.42578125" customWidth="1"/>
    <col min="11784" max="11784" width="11.85546875" customWidth="1"/>
    <col min="11785" max="11786" width="13.42578125" customWidth="1"/>
    <col min="11787" max="11787" width="13.140625" customWidth="1"/>
    <col min="11788" max="12038" width="9.140625"/>
    <col min="12039" max="12039" width="32.42578125" customWidth="1"/>
    <col min="12040" max="12040" width="11.85546875" customWidth="1"/>
    <col min="12041" max="12042" width="13.42578125" customWidth="1"/>
    <col min="12043" max="12043" width="13.140625" customWidth="1"/>
    <col min="12044" max="12294" width="9.140625"/>
    <col min="12295" max="12295" width="32.42578125" customWidth="1"/>
    <col min="12296" max="12296" width="11.85546875" customWidth="1"/>
    <col min="12297" max="12298" width="13.42578125" customWidth="1"/>
    <col min="12299" max="12299" width="13.140625" customWidth="1"/>
    <col min="12300" max="12550" width="9.140625"/>
    <col min="12551" max="12551" width="32.42578125" customWidth="1"/>
    <col min="12552" max="12552" width="11.85546875" customWidth="1"/>
    <col min="12553" max="12554" width="13.42578125" customWidth="1"/>
    <col min="12555" max="12555" width="13.140625" customWidth="1"/>
    <col min="12556" max="12806" width="9.140625"/>
    <col min="12807" max="12807" width="32.42578125" customWidth="1"/>
    <col min="12808" max="12808" width="11.85546875" customWidth="1"/>
    <col min="12809" max="12810" width="13.42578125" customWidth="1"/>
    <col min="12811" max="12811" width="13.140625" customWidth="1"/>
    <col min="12812" max="13062" width="9.140625"/>
    <col min="13063" max="13063" width="32.42578125" customWidth="1"/>
    <col min="13064" max="13064" width="11.85546875" customWidth="1"/>
    <col min="13065" max="13066" width="13.42578125" customWidth="1"/>
    <col min="13067" max="13067" width="13.140625" customWidth="1"/>
    <col min="13068" max="13318" width="9.140625"/>
    <col min="13319" max="13319" width="32.42578125" customWidth="1"/>
    <col min="13320" max="13320" width="11.85546875" customWidth="1"/>
    <col min="13321" max="13322" width="13.42578125" customWidth="1"/>
    <col min="13323" max="13323" width="13.140625" customWidth="1"/>
    <col min="13324" max="13574" width="9.140625"/>
    <col min="13575" max="13575" width="32.42578125" customWidth="1"/>
    <col min="13576" max="13576" width="11.85546875" customWidth="1"/>
    <col min="13577" max="13578" width="13.42578125" customWidth="1"/>
    <col min="13579" max="13579" width="13.140625" customWidth="1"/>
    <col min="13580" max="13830" width="9.140625"/>
    <col min="13831" max="13831" width="32.42578125" customWidth="1"/>
    <col min="13832" max="13832" width="11.85546875" customWidth="1"/>
    <col min="13833" max="13834" width="13.42578125" customWidth="1"/>
    <col min="13835" max="13835" width="13.140625" customWidth="1"/>
    <col min="13836" max="14086" width="9.140625"/>
    <col min="14087" max="14087" width="32.42578125" customWidth="1"/>
    <col min="14088" max="14088" width="11.85546875" customWidth="1"/>
    <col min="14089" max="14090" width="13.42578125" customWidth="1"/>
    <col min="14091" max="14091" width="13.140625" customWidth="1"/>
    <col min="14092" max="14342" width="9.140625"/>
    <col min="14343" max="14343" width="32.42578125" customWidth="1"/>
    <col min="14344" max="14344" width="11.85546875" customWidth="1"/>
    <col min="14345" max="14346" width="13.42578125" customWidth="1"/>
    <col min="14347" max="14347" width="13.140625" customWidth="1"/>
    <col min="14348" max="14598" width="9.140625"/>
    <col min="14599" max="14599" width="32.42578125" customWidth="1"/>
    <col min="14600" max="14600" width="11.85546875" customWidth="1"/>
    <col min="14601" max="14602" width="13.42578125" customWidth="1"/>
    <col min="14603" max="14603" width="13.140625" customWidth="1"/>
    <col min="14604" max="14854" width="9.140625"/>
    <col min="14855" max="14855" width="32.42578125" customWidth="1"/>
    <col min="14856" max="14856" width="11.85546875" customWidth="1"/>
    <col min="14857" max="14858" width="13.42578125" customWidth="1"/>
    <col min="14859" max="14859" width="13.140625" customWidth="1"/>
    <col min="14860" max="15110" width="9.140625"/>
    <col min="15111" max="15111" width="32.42578125" customWidth="1"/>
    <col min="15112" max="15112" width="11.85546875" customWidth="1"/>
    <col min="15113" max="15114" width="13.42578125" customWidth="1"/>
    <col min="15115" max="15115" width="13.140625" customWidth="1"/>
    <col min="15116" max="15366" width="9.140625"/>
    <col min="15367" max="15367" width="32.42578125" customWidth="1"/>
    <col min="15368" max="15368" width="11.85546875" customWidth="1"/>
    <col min="15369" max="15370" width="13.42578125" customWidth="1"/>
    <col min="15371" max="15371" width="13.140625" customWidth="1"/>
    <col min="15372" max="15622" width="9.140625"/>
    <col min="15623" max="15623" width="32.42578125" customWidth="1"/>
    <col min="15624" max="15624" width="11.85546875" customWidth="1"/>
    <col min="15625" max="15626" width="13.42578125" customWidth="1"/>
    <col min="15627" max="15627" width="13.140625" customWidth="1"/>
    <col min="15628" max="15878" width="9.140625"/>
    <col min="15879" max="15879" width="32.42578125" customWidth="1"/>
    <col min="15880" max="15880" width="11.85546875" customWidth="1"/>
    <col min="15881" max="15882" width="13.42578125" customWidth="1"/>
    <col min="15883" max="15883" width="13.140625" customWidth="1"/>
    <col min="15884" max="16134" width="9.140625"/>
    <col min="16135" max="16135" width="32.42578125" customWidth="1"/>
    <col min="16136" max="16136" width="11.85546875" customWidth="1"/>
    <col min="16137" max="16138" width="13.42578125" customWidth="1"/>
    <col min="16139" max="16139" width="13.140625" customWidth="1"/>
    <col min="16140" max="16383" width="9.140625"/>
    <col min="16384" max="16384" width="9.140625" customWidth="1"/>
  </cols>
  <sheetData>
    <row r="1" spans="1:12">
      <c r="G1" s="418"/>
      <c r="H1" s="643"/>
      <c r="I1" s="644"/>
    </row>
    <row r="2" spans="1:12">
      <c r="G2" s="418"/>
      <c r="H2" s="643"/>
      <c r="I2" s="644"/>
      <c r="L2" s="166" t="s">
        <v>911</v>
      </c>
    </row>
    <row r="6" spans="1:12">
      <c r="B6" s="413" t="s">
        <v>929</v>
      </c>
      <c r="C6" s="414"/>
      <c r="D6" s="415"/>
      <c r="E6" s="415"/>
      <c r="F6" s="415"/>
      <c r="G6" s="416"/>
    </row>
    <row r="7" spans="1:12">
      <c r="B7" s="413" t="s">
        <v>930</v>
      </c>
      <c r="C7" s="414"/>
      <c r="D7" s="415"/>
      <c r="E7" s="415"/>
      <c r="F7" s="415"/>
      <c r="G7" s="416"/>
    </row>
    <row r="8" spans="1:12">
      <c r="B8" s="413" t="s">
        <v>931</v>
      </c>
      <c r="C8" s="414"/>
      <c r="D8" s="415"/>
      <c r="E8" s="415"/>
      <c r="F8" s="415"/>
      <c r="G8" s="416"/>
    </row>
    <row r="9" spans="1:12" ht="20.25" customHeight="1">
      <c r="A9" s="166"/>
      <c r="B9" s="1348" t="str">
        <f>'RESUMO MODULO TOTAL'!$C$5</f>
        <v>Contratação de serviços de pavimentação asfáltica com concreto betuminoso usinado a quente (CBUQ) em vias urbanas e rurais inseridas na área de atuação da Codevasf, no estado de Goiás</v>
      </c>
      <c r="C9" s="1349"/>
      <c r="D9" s="1349"/>
      <c r="E9" s="1349"/>
      <c r="F9" s="1349"/>
      <c r="G9" s="1350"/>
      <c r="H9" s="166"/>
    </row>
    <row r="10" spans="1:12" ht="21.75" customHeight="1">
      <c r="B10" s="1351"/>
      <c r="C10" s="1352"/>
      <c r="D10" s="1352"/>
      <c r="E10" s="1352"/>
      <c r="F10" s="1352"/>
      <c r="G10" s="1353"/>
    </row>
    <row r="11" spans="1:12" ht="15.75">
      <c r="B11" s="1340" t="s">
        <v>932</v>
      </c>
      <c r="C11" s="1341"/>
      <c r="D11" s="1341"/>
      <c r="E11" s="1341"/>
      <c r="F11" s="1341"/>
      <c r="G11" s="1342"/>
    </row>
    <row r="12" spans="1:12" ht="22.5" customHeight="1">
      <c r="B12" s="1107" t="s">
        <v>1000</v>
      </c>
      <c r="C12" s="885"/>
      <c r="D12" s="1340" t="s">
        <v>933</v>
      </c>
      <c r="E12" s="1342"/>
      <c r="F12" s="1340" t="s">
        <v>934</v>
      </c>
      <c r="G12" s="1342"/>
    </row>
    <row r="13" spans="1:12" ht="15.75">
      <c r="B13" s="1343"/>
      <c r="C13" s="1344"/>
      <c r="D13" s="1344"/>
      <c r="E13" s="1344"/>
      <c r="F13" s="1344"/>
      <c r="G13" s="1345"/>
    </row>
    <row r="14" spans="1:12">
      <c r="A14" s="166"/>
      <c r="B14" s="1346"/>
      <c r="C14" s="1346"/>
      <c r="D14" s="1354" t="s">
        <v>935</v>
      </c>
      <c r="E14" s="1354" t="s">
        <v>936</v>
      </c>
      <c r="F14" s="1354" t="s">
        <v>935</v>
      </c>
      <c r="G14" s="1354" t="s">
        <v>936</v>
      </c>
      <c r="H14" s="166"/>
    </row>
    <row r="15" spans="1:12">
      <c r="B15" s="1346"/>
      <c r="C15" s="1346"/>
      <c r="D15" s="1354"/>
      <c r="E15" s="1354"/>
      <c r="F15" s="1354"/>
      <c r="G15" s="1354"/>
    </row>
    <row r="16" spans="1:12" ht="25.5" customHeight="1">
      <c r="B16" s="1340" t="s">
        <v>937</v>
      </c>
      <c r="C16" s="1341"/>
      <c r="D16" s="1341"/>
      <c r="E16" s="1341"/>
      <c r="F16" s="1341"/>
      <c r="G16" s="1342"/>
    </row>
    <row r="17" spans="2:7" ht="15" customHeight="1">
      <c r="B17" s="1108" t="s">
        <v>938</v>
      </c>
      <c r="C17" s="1109" t="s">
        <v>939</v>
      </c>
      <c r="D17" s="1110">
        <v>0</v>
      </c>
      <c r="E17" s="1110">
        <v>0</v>
      </c>
      <c r="F17" s="1110">
        <v>20</v>
      </c>
      <c r="G17" s="1110">
        <v>20</v>
      </c>
    </row>
    <row r="18" spans="2:7" ht="15" customHeight="1">
      <c r="B18" s="1111" t="s">
        <v>940</v>
      </c>
      <c r="C18" s="1112" t="s">
        <v>941</v>
      </c>
      <c r="D18" s="1113">
        <v>1.5</v>
      </c>
      <c r="E18" s="1113">
        <v>1.5</v>
      </c>
      <c r="F18" s="1113">
        <v>1.5</v>
      </c>
      <c r="G18" s="1113">
        <v>1.5</v>
      </c>
    </row>
    <row r="19" spans="2:7" ht="15" customHeight="1">
      <c r="B19" s="1111" t="s">
        <v>942</v>
      </c>
      <c r="C19" s="1112" t="s">
        <v>943</v>
      </c>
      <c r="D19" s="1113">
        <v>1</v>
      </c>
      <c r="E19" s="1113">
        <v>1</v>
      </c>
      <c r="F19" s="1113">
        <v>1</v>
      </c>
      <c r="G19" s="1113">
        <v>1</v>
      </c>
    </row>
    <row r="20" spans="2:7" ht="15" customHeight="1">
      <c r="B20" s="1111" t="s">
        <v>944</v>
      </c>
      <c r="C20" s="1112" t="s">
        <v>945</v>
      </c>
      <c r="D20" s="1113">
        <v>0.2</v>
      </c>
      <c r="E20" s="1113">
        <v>0.2</v>
      </c>
      <c r="F20" s="1113">
        <v>0.2</v>
      </c>
      <c r="G20" s="1113">
        <v>0.2</v>
      </c>
    </row>
    <row r="21" spans="2:7" ht="15" customHeight="1">
      <c r="B21" s="1111" t="s">
        <v>946</v>
      </c>
      <c r="C21" s="1112" t="s">
        <v>947</v>
      </c>
      <c r="D21" s="1113">
        <v>0.6</v>
      </c>
      <c r="E21" s="1113">
        <v>0.6</v>
      </c>
      <c r="F21" s="1113">
        <v>0.6</v>
      </c>
      <c r="G21" s="1113">
        <v>0.6</v>
      </c>
    </row>
    <row r="22" spans="2:7" ht="15" customHeight="1">
      <c r="B22" s="1111" t="s">
        <v>948</v>
      </c>
      <c r="C22" s="1112" t="s">
        <v>949</v>
      </c>
      <c r="D22" s="1113">
        <v>2.5</v>
      </c>
      <c r="E22" s="1113">
        <v>2.5</v>
      </c>
      <c r="F22" s="1113">
        <v>2.5</v>
      </c>
      <c r="G22" s="1113">
        <v>2.5</v>
      </c>
    </row>
    <row r="23" spans="2:7" ht="15" customHeight="1">
      <c r="B23" s="1111" t="s">
        <v>950</v>
      </c>
      <c r="C23" s="1112" t="s">
        <v>951</v>
      </c>
      <c r="D23" s="1113">
        <v>3</v>
      </c>
      <c r="E23" s="1113">
        <v>3</v>
      </c>
      <c r="F23" s="1113">
        <v>3</v>
      </c>
      <c r="G23" s="1113">
        <v>3</v>
      </c>
    </row>
    <row r="24" spans="2:7" ht="15" customHeight="1">
      <c r="B24" s="1111" t="s">
        <v>952</v>
      </c>
      <c r="C24" s="1112" t="s">
        <v>953</v>
      </c>
      <c r="D24" s="1113">
        <v>8</v>
      </c>
      <c r="E24" s="1113">
        <v>8</v>
      </c>
      <c r="F24" s="1113">
        <v>8</v>
      </c>
      <c r="G24" s="1113">
        <v>8</v>
      </c>
    </row>
    <row r="25" spans="2:7" ht="15" customHeight="1">
      <c r="B25" s="1114" t="s">
        <v>954</v>
      </c>
      <c r="C25" s="1115" t="s">
        <v>955</v>
      </c>
      <c r="D25" s="1116">
        <v>1</v>
      </c>
      <c r="E25" s="1116">
        <v>1</v>
      </c>
      <c r="F25" s="1116">
        <v>1</v>
      </c>
      <c r="G25" s="1116">
        <v>1</v>
      </c>
    </row>
    <row r="26" spans="2:7" ht="15" customHeight="1">
      <c r="B26" s="1064" t="s">
        <v>956</v>
      </c>
      <c r="C26" s="1117" t="s">
        <v>957</v>
      </c>
      <c r="D26" s="1065">
        <f>SUM(D17:D25)</f>
        <v>17.8</v>
      </c>
      <c r="E26" s="1065">
        <f>SUM(E17:E25)</f>
        <v>17.8</v>
      </c>
      <c r="F26" s="1065">
        <f>SUM(F17:F25)</f>
        <v>37.799999999999997</v>
      </c>
      <c r="G26" s="1065">
        <f>SUM(G17:G25)</f>
        <v>37.799999999999997</v>
      </c>
    </row>
    <row r="27" spans="2:7" ht="18.75" customHeight="1">
      <c r="B27" s="1340" t="s">
        <v>958</v>
      </c>
      <c r="C27" s="1341"/>
      <c r="D27" s="1341"/>
      <c r="E27" s="1341"/>
      <c r="F27" s="1341"/>
      <c r="G27" s="1342"/>
    </row>
    <row r="28" spans="2:7" ht="15" customHeight="1">
      <c r="B28" s="1108" t="s">
        <v>959</v>
      </c>
      <c r="C28" s="1109" t="s">
        <v>960</v>
      </c>
      <c r="D28" s="1110">
        <v>17.809999999999999</v>
      </c>
      <c r="E28" s="1110" t="s">
        <v>33</v>
      </c>
      <c r="F28" s="1110">
        <v>17.809999999999999</v>
      </c>
      <c r="G28" s="1110" t="s">
        <v>33</v>
      </c>
    </row>
    <row r="29" spans="2:7" ht="15" customHeight="1">
      <c r="B29" s="1111" t="s">
        <v>961</v>
      </c>
      <c r="C29" s="1112" t="s">
        <v>962</v>
      </c>
      <c r="D29" s="1113">
        <v>3.7</v>
      </c>
      <c r="E29" s="1113" t="s">
        <v>33</v>
      </c>
      <c r="F29" s="1113">
        <v>3.7</v>
      </c>
      <c r="G29" s="1113" t="s">
        <v>33</v>
      </c>
    </row>
    <row r="30" spans="2:7" ht="15" customHeight="1">
      <c r="B30" s="1111" t="s">
        <v>963</v>
      </c>
      <c r="C30" s="1112" t="s">
        <v>964</v>
      </c>
      <c r="D30" s="1113">
        <v>0.86</v>
      </c>
      <c r="E30" s="1113">
        <v>0.64</v>
      </c>
      <c r="F30" s="1113">
        <v>0.86</v>
      </c>
      <c r="G30" s="1113">
        <v>0.64</v>
      </c>
    </row>
    <row r="31" spans="2:7" ht="15" customHeight="1">
      <c r="B31" s="1111" t="s">
        <v>965</v>
      </c>
      <c r="C31" s="1112" t="s">
        <v>966</v>
      </c>
      <c r="D31" s="1113">
        <v>11.18</v>
      </c>
      <c r="E31" s="1113">
        <v>8.33</v>
      </c>
      <c r="F31" s="1113">
        <v>11.18</v>
      </c>
      <c r="G31" s="1113">
        <v>8.33</v>
      </c>
    </row>
    <row r="32" spans="2:7" ht="15" customHeight="1">
      <c r="B32" s="1111" t="s">
        <v>967</v>
      </c>
      <c r="C32" s="1112" t="s">
        <v>968</v>
      </c>
      <c r="D32" s="1113">
        <v>0.06</v>
      </c>
      <c r="E32" s="1113">
        <v>0.04</v>
      </c>
      <c r="F32" s="1113">
        <v>0.06</v>
      </c>
      <c r="G32" s="1113">
        <v>0.04</v>
      </c>
    </row>
    <row r="33" spans="2:16" ht="15" customHeight="1">
      <c r="B33" s="1111" t="s">
        <v>969</v>
      </c>
      <c r="C33" s="1112" t="s">
        <v>970</v>
      </c>
      <c r="D33" s="1113">
        <v>0.75</v>
      </c>
      <c r="E33" s="1113">
        <v>0.56000000000000005</v>
      </c>
      <c r="F33" s="1113">
        <v>0.75</v>
      </c>
      <c r="G33" s="1113">
        <v>0.56000000000000005</v>
      </c>
    </row>
    <row r="34" spans="2:16" ht="15" customHeight="1">
      <c r="B34" s="1111" t="s">
        <v>971</v>
      </c>
      <c r="C34" s="1112" t="s">
        <v>972</v>
      </c>
      <c r="D34" s="1113">
        <v>1.36</v>
      </c>
      <c r="E34" s="1113" t="s">
        <v>33</v>
      </c>
      <c r="F34" s="1113">
        <v>1.36</v>
      </c>
      <c r="G34" s="1113" t="s">
        <v>33</v>
      </c>
    </row>
    <row r="35" spans="2:16" ht="15" customHeight="1">
      <c r="B35" s="1111" t="s">
        <v>973</v>
      </c>
      <c r="C35" s="1112" t="s">
        <v>974</v>
      </c>
      <c r="D35" s="1113">
        <v>0.1</v>
      </c>
      <c r="E35" s="1113">
        <v>0.08</v>
      </c>
      <c r="F35" s="1113">
        <v>0.1</v>
      </c>
      <c r="G35" s="1113">
        <v>0.08</v>
      </c>
      <c r="L35" t="s">
        <v>912</v>
      </c>
    </row>
    <row r="36" spans="2:16" ht="15" customHeight="1">
      <c r="B36" s="1111" t="s">
        <v>975</v>
      </c>
      <c r="C36" s="1112" t="s">
        <v>976</v>
      </c>
      <c r="D36" s="1113">
        <v>0</v>
      </c>
      <c r="E36" s="1113">
        <v>0</v>
      </c>
      <c r="F36" s="1113">
        <v>0</v>
      </c>
      <c r="G36" s="1113">
        <v>0</v>
      </c>
      <c r="L36" s="1347" t="s">
        <v>913</v>
      </c>
      <c r="M36" s="1347"/>
      <c r="N36" s="1347"/>
      <c r="O36" s="1347"/>
      <c r="P36" s="1347"/>
    </row>
    <row r="37" spans="2:16" ht="15" customHeight="1">
      <c r="B37" s="1114" t="s">
        <v>977</v>
      </c>
      <c r="C37" s="1115" t="s">
        <v>978</v>
      </c>
      <c r="D37" s="1116">
        <v>0.04</v>
      </c>
      <c r="E37" s="1116">
        <v>0.03</v>
      </c>
      <c r="F37" s="1116">
        <v>0.04</v>
      </c>
      <c r="G37" s="1116">
        <v>0.03</v>
      </c>
      <c r="L37" s="1347"/>
      <c r="M37" s="1347"/>
      <c r="N37" s="1347"/>
      <c r="O37" s="1347"/>
      <c r="P37" s="1347"/>
    </row>
    <row r="38" spans="2:16" ht="15" customHeight="1">
      <c r="B38" s="1064" t="s">
        <v>979</v>
      </c>
      <c r="C38" s="1117" t="s">
        <v>980</v>
      </c>
      <c r="D38" s="1065">
        <f>SUM(D28:D37)</f>
        <v>35.86</v>
      </c>
      <c r="E38" s="1065">
        <f>SUM(E28:E37)</f>
        <v>9.68</v>
      </c>
      <c r="F38" s="1065">
        <f>SUM(F28:F37)</f>
        <v>35.86</v>
      </c>
      <c r="G38" s="1065">
        <f>SUM(G28:G37)</f>
        <v>9.68</v>
      </c>
    </row>
    <row r="39" spans="2:16" ht="26.25" customHeight="1">
      <c r="B39" s="1340" t="s">
        <v>981</v>
      </c>
      <c r="C39" s="1341"/>
      <c r="D39" s="1341"/>
      <c r="E39" s="1341"/>
      <c r="F39" s="1341"/>
      <c r="G39" s="1342"/>
    </row>
    <row r="40" spans="2:16" ht="15" customHeight="1">
      <c r="B40" s="1108" t="s">
        <v>982</v>
      </c>
      <c r="C40" s="1109" t="s">
        <v>983</v>
      </c>
      <c r="D40" s="1110">
        <v>5.91</v>
      </c>
      <c r="E40" s="1110">
        <v>4.4000000000000004</v>
      </c>
      <c r="F40" s="1110">
        <v>5.91</v>
      </c>
      <c r="G40" s="1110">
        <v>4.4000000000000004</v>
      </c>
    </row>
    <row r="41" spans="2:16" ht="15" customHeight="1">
      <c r="B41" s="1111" t="s">
        <v>984</v>
      </c>
      <c r="C41" s="1112" t="s">
        <v>985</v>
      </c>
      <c r="D41" s="1113">
        <v>0.14000000000000001</v>
      </c>
      <c r="E41" s="1113">
        <v>0.1</v>
      </c>
      <c r="F41" s="1113">
        <v>0.14000000000000001</v>
      </c>
      <c r="G41" s="1113">
        <v>0.1</v>
      </c>
    </row>
    <row r="42" spans="2:16" ht="15" customHeight="1">
      <c r="B42" s="1111" t="s">
        <v>986</v>
      </c>
      <c r="C42" s="1112" t="s">
        <v>987</v>
      </c>
      <c r="D42" s="1113">
        <v>12.02</v>
      </c>
      <c r="E42" s="1113">
        <v>8.9600000000000009</v>
      </c>
      <c r="F42" s="1113">
        <v>12.02</v>
      </c>
      <c r="G42" s="1113">
        <v>8.9600000000000009</v>
      </c>
    </row>
    <row r="43" spans="2:16" ht="15" customHeight="1">
      <c r="B43" s="1111" t="s">
        <v>988</v>
      </c>
      <c r="C43" s="1112" t="s">
        <v>989</v>
      </c>
      <c r="D43" s="1113">
        <v>2.52</v>
      </c>
      <c r="E43" s="1113">
        <v>1.88</v>
      </c>
      <c r="F43" s="1113">
        <v>2.52</v>
      </c>
      <c r="G43" s="1113">
        <v>1.88</v>
      </c>
    </row>
    <row r="44" spans="2:16" ht="15" customHeight="1">
      <c r="B44" s="1114" t="s">
        <v>990</v>
      </c>
      <c r="C44" s="1115" t="s">
        <v>991</v>
      </c>
      <c r="D44" s="1116">
        <v>0.5</v>
      </c>
      <c r="E44" s="1116">
        <v>0.37</v>
      </c>
      <c r="F44" s="1116">
        <v>0.5</v>
      </c>
      <c r="G44" s="1116">
        <v>0.37</v>
      </c>
    </row>
    <row r="45" spans="2:16" ht="15" customHeight="1">
      <c r="B45" s="1064" t="s">
        <v>992</v>
      </c>
      <c r="C45" s="1117" t="s">
        <v>980</v>
      </c>
      <c r="D45" s="1065">
        <f>SUM(D40:D44)</f>
        <v>21.09</v>
      </c>
      <c r="E45" s="1065">
        <f>SUM(E40:E44)</f>
        <v>15.709999999999999</v>
      </c>
      <c r="F45" s="1065">
        <f>SUM(F40:F44)</f>
        <v>21.09</v>
      </c>
      <c r="G45" s="1065">
        <f>SUM(G40:G44)</f>
        <v>15.709999999999999</v>
      </c>
    </row>
    <row r="46" spans="2:16" ht="25.5" customHeight="1">
      <c r="B46" s="1340" t="s">
        <v>993</v>
      </c>
      <c r="C46" s="1341"/>
      <c r="D46" s="1341"/>
      <c r="E46" s="1341"/>
      <c r="F46" s="1341"/>
      <c r="G46" s="1342"/>
    </row>
    <row r="47" spans="2:16" ht="15" customHeight="1">
      <c r="B47" s="1108" t="s">
        <v>994</v>
      </c>
      <c r="C47" s="1109" t="s">
        <v>995</v>
      </c>
      <c r="D47" s="1110">
        <v>6.38</v>
      </c>
      <c r="E47" s="1110">
        <v>1.72</v>
      </c>
      <c r="F47" s="1110">
        <v>13.56</v>
      </c>
      <c r="G47" s="1110">
        <v>3.66</v>
      </c>
    </row>
    <row r="48" spans="2:16" ht="33.75" customHeight="1">
      <c r="B48" s="1118" t="s">
        <v>996</v>
      </c>
      <c r="C48" s="1119" t="s">
        <v>997</v>
      </c>
      <c r="D48" s="1116">
        <v>0.5</v>
      </c>
      <c r="E48" s="1116">
        <v>0.37</v>
      </c>
      <c r="F48" s="1116">
        <v>0.53</v>
      </c>
      <c r="G48" s="1116">
        <v>0.39</v>
      </c>
    </row>
    <row r="49" spans="2:7" ht="15" customHeight="1">
      <c r="B49" s="1064" t="s">
        <v>998</v>
      </c>
      <c r="C49" s="1117" t="s">
        <v>957</v>
      </c>
      <c r="D49" s="1065">
        <f>SUM(D47:D48)</f>
        <v>6.88</v>
      </c>
      <c r="E49" s="1065">
        <f>SUM(E47:E48)</f>
        <v>2.09</v>
      </c>
      <c r="F49" s="1065">
        <f>SUM(F47:F48)</f>
        <v>14.09</v>
      </c>
      <c r="G49" s="1065">
        <f>SUM(G47:G48)</f>
        <v>4.05</v>
      </c>
    </row>
    <row r="50" spans="2:7" ht="15" customHeight="1">
      <c r="B50" s="1343"/>
      <c r="C50" s="1344"/>
      <c r="D50" s="1344"/>
      <c r="E50" s="1344"/>
      <c r="F50" s="1344"/>
      <c r="G50" s="1345"/>
    </row>
    <row r="51" spans="2:7" ht="15" customHeight="1">
      <c r="B51" s="1346" t="s">
        <v>999</v>
      </c>
      <c r="C51" s="1346"/>
      <c r="D51" s="1065">
        <f>D26+D38+D45+D49</f>
        <v>81.63</v>
      </c>
      <c r="E51" s="1065">
        <f>E26+E38+E45+E49</f>
        <v>45.28</v>
      </c>
      <c r="F51" s="1065">
        <f>F26+F38+F45+F49</f>
        <v>108.84</v>
      </c>
      <c r="G51" s="1065">
        <f>G26+G38+G45+G49</f>
        <v>67.239999999999995</v>
      </c>
    </row>
    <row r="52" spans="2:7" ht="15.75">
      <c r="B52" s="417"/>
      <c r="C52" s="417"/>
      <c r="D52" s="417"/>
      <c r="E52" s="417"/>
      <c r="F52" s="417"/>
      <c r="G52" s="417"/>
    </row>
    <row r="91" spans="12:12">
      <c r="L91" t="s">
        <v>914</v>
      </c>
    </row>
  </sheetData>
  <mergeCells count="17">
    <mergeCell ref="B16:G16"/>
    <mergeCell ref="B27:G27"/>
    <mergeCell ref="B14:C15"/>
    <mergeCell ref="D14:D15"/>
    <mergeCell ref="E14:E15"/>
    <mergeCell ref="F14:F15"/>
    <mergeCell ref="G14:G15"/>
    <mergeCell ref="B9:G10"/>
    <mergeCell ref="B11:G11"/>
    <mergeCell ref="D12:E12"/>
    <mergeCell ref="F12:G12"/>
    <mergeCell ref="B13:G13"/>
    <mergeCell ref="B39:G39"/>
    <mergeCell ref="B46:G46"/>
    <mergeCell ref="B50:G50"/>
    <mergeCell ref="B51:C51"/>
    <mergeCell ref="L36:P37"/>
  </mergeCells>
  <phoneticPr fontId="73"/>
  <conditionalFormatting sqref="G1:G2">
    <cfRule type="cellIs" dxfId="12" priority="1" operator="notBetween">
      <formula>-0.0001</formula>
      <formula>0.0001</formula>
    </cfRule>
  </conditionalFormatting>
  <hyperlinks>
    <hyperlink ref="L2" r:id="rId1" xr:uid="{8FC3E4C4-190B-46CC-99E8-AD8F135E3BC7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33" fitToHeight="0"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tabColor theme="9" tint="-0.499984740745262"/>
    <pageSetUpPr fitToPage="1"/>
  </sheetPr>
  <dimension ref="A1:R74"/>
  <sheetViews>
    <sheetView showGridLines="0" topLeftCell="B1" zoomScale="70" zoomScaleNormal="70" zoomScaleSheetLayoutView="85" workbookViewId="0">
      <pane ySplit="17" topLeftCell="A18" activePane="bottomLeft" state="frozen"/>
      <selection pane="bottomLeft" activeCell="B12" sqref="B12:P12"/>
    </sheetView>
  </sheetViews>
  <sheetFormatPr defaultColWidth="9.140625" defaultRowHeight="15.75"/>
  <cols>
    <col min="1" max="1" width="12" style="44" customWidth="1"/>
    <col min="2" max="6" width="12.7109375" style="44" customWidth="1"/>
    <col min="7" max="7" width="13.85546875" style="44" customWidth="1"/>
    <col min="8" max="8" width="14.28515625" style="44" customWidth="1"/>
    <col min="9" max="16" width="12.7109375" style="44" customWidth="1"/>
    <col min="17" max="18" width="9.140625" style="44"/>
    <col min="19" max="19" width="15" style="44" customWidth="1"/>
    <col min="20" max="20" width="13.42578125" style="44" bestFit="1" customWidth="1"/>
    <col min="21" max="21" width="9.140625" style="44"/>
    <col min="22" max="22" width="13.42578125" style="44" customWidth="1"/>
    <col min="23" max="23" width="12.42578125" style="44" bestFit="1" customWidth="1"/>
    <col min="24" max="16384" width="9.140625" style="44"/>
  </cols>
  <sheetData>
    <row r="1" spans="1:18" ht="9.9499999999999993" customHeight="1">
      <c r="B1" s="1361"/>
      <c r="C1" s="1362"/>
      <c r="D1" s="1362"/>
      <c r="E1" s="1362"/>
      <c r="F1" s="1362"/>
      <c r="G1" s="1362"/>
      <c r="H1" s="1362"/>
      <c r="I1" s="1362"/>
      <c r="J1" s="1362"/>
      <c r="K1" s="1362"/>
      <c r="L1" s="1362"/>
      <c r="M1" s="1362"/>
      <c r="N1" s="1362"/>
      <c r="O1" s="1362"/>
      <c r="P1" s="1363"/>
    </row>
    <row r="2" spans="1:18" ht="9.9499999999999993" customHeight="1">
      <c r="B2" s="1364"/>
      <c r="C2" s="1365"/>
      <c r="D2" s="1365"/>
      <c r="E2" s="1365"/>
      <c r="F2" s="1365"/>
      <c r="G2" s="1365"/>
      <c r="H2" s="1365"/>
      <c r="I2" s="1365"/>
      <c r="J2" s="1365"/>
      <c r="K2" s="1365"/>
      <c r="L2" s="1365"/>
      <c r="M2" s="1365"/>
      <c r="N2" s="1365"/>
      <c r="O2" s="1365"/>
      <c r="P2" s="1366"/>
    </row>
    <row r="3" spans="1:18" ht="9.9499999999999993" customHeight="1">
      <c r="B3" s="1364" t="s">
        <v>283</v>
      </c>
      <c r="C3" s="1365"/>
      <c r="D3" s="1365"/>
      <c r="E3" s="1365"/>
      <c r="F3" s="1365"/>
      <c r="G3" s="1365"/>
      <c r="H3" s="1365"/>
      <c r="I3" s="1365"/>
      <c r="J3" s="1365"/>
      <c r="K3" s="1365"/>
      <c r="L3" s="1365"/>
      <c r="M3" s="1365"/>
      <c r="N3" s="1365"/>
      <c r="O3" s="1365"/>
      <c r="P3" s="1366"/>
    </row>
    <row r="4" spans="1:18" ht="9.9499999999999993" customHeight="1">
      <c r="B4" s="1364"/>
      <c r="C4" s="1365"/>
      <c r="D4" s="1365"/>
      <c r="E4" s="1365"/>
      <c r="F4" s="1365"/>
      <c r="G4" s="1365"/>
      <c r="H4" s="1365"/>
      <c r="I4" s="1365"/>
      <c r="J4" s="1365"/>
      <c r="K4" s="1365"/>
      <c r="L4" s="1365"/>
      <c r="M4" s="1365"/>
      <c r="N4" s="1365"/>
      <c r="O4" s="1365"/>
      <c r="P4" s="1366"/>
    </row>
    <row r="5" spans="1:18" ht="20.100000000000001" customHeight="1">
      <c r="B5" s="1367" t="s">
        <v>136</v>
      </c>
      <c r="C5" s="1368"/>
      <c r="D5" s="1368" t="s">
        <v>137</v>
      </c>
      <c r="E5" s="1368"/>
      <c r="F5" s="1368"/>
      <c r="G5" s="1368"/>
      <c r="H5" s="1368"/>
      <c r="I5" s="1368"/>
      <c r="J5" s="1368"/>
      <c r="K5" s="1368"/>
      <c r="L5" s="1368"/>
      <c r="M5" s="1368" t="s">
        <v>138</v>
      </c>
      <c r="N5" s="1368"/>
      <c r="O5" s="1368"/>
      <c r="P5" s="1369"/>
    </row>
    <row r="6" spans="1:18" ht="47.25">
      <c r="B6" s="45" t="s">
        <v>139</v>
      </c>
      <c r="C6" s="46" t="s">
        <v>140</v>
      </c>
      <c r="D6" s="46" t="s">
        <v>141</v>
      </c>
      <c r="E6" s="46" t="s">
        <v>142</v>
      </c>
      <c r="F6" s="46" t="s">
        <v>143</v>
      </c>
      <c r="G6" s="46" t="s">
        <v>144</v>
      </c>
      <c r="H6" s="46" t="s">
        <v>145</v>
      </c>
      <c r="I6" s="46" t="s">
        <v>146</v>
      </c>
      <c r="J6" s="46" t="s">
        <v>147</v>
      </c>
      <c r="K6" s="46" t="s">
        <v>148</v>
      </c>
      <c r="L6" s="46" t="s">
        <v>149</v>
      </c>
      <c r="M6" s="46" t="s">
        <v>150</v>
      </c>
      <c r="N6" s="46" t="s">
        <v>151</v>
      </c>
      <c r="O6" s="46" t="s">
        <v>152</v>
      </c>
      <c r="P6" s="47" t="s">
        <v>149</v>
      </c>
    </row>
    <row r="7" spans="1:18" ht="20.100000000000001" customHeight="1">
      <c r="A7" s="44">
        <f>'RESUMO MODULO TOTAL'!C23</f>
        <v>4011352</v>
      </c>
      <c r="B7" s="1358" t="s">
        <v>153</v>
      </c>
      <c r="C7" s="1359"/>
      <c r="D7" s="1359"/>
      <c r="E7" s="1359"/>
      <c r="F7" s="1359"/>
      <c r="G7" s="1359"/>
      <c r="H7" s="1359"/>
      <c r="I7" s="1359"/>
      <c r="J7" s="1359"/>
      <c r="K7" s="1359"/>
      <c r="L7" s="1359"/>
      <c r="M7" s="1359"/>
      <c r="N7" s="1359"/>
      <c r="O7" s="1359"/>
      <c r="P7" s="1360"/>
    </row>
    <row r="8" spans="1:18" ht="20.100000000000001" customHeight="1">
      <c r="B8" s="48"/>
      <c r="C8" s="49"/>
      <c r="D8" s="49"/>
      <c r="E8" s="49"/>
      <c r="F8" s="50">
        <v>1</v>
      </c>
      <c r="G8" s="52">
        <v>140000</v>
      </c>
      <c r="H8" s="49"/>
      <c r="I8" s="49"/>
      <c r="J8" s="49"/>
      <c r="K8" s="49"/>
      <c r="L8" s="49"/>
      <c r="M8" s="646" t="s">
        <v>162</v>
      </c>
      <c r="N8" s="649">
        <f>Q8*1000</f>
        <v>1.3</v>
      </c>
      <c r="O8" s="648" t="s">
        <v>9</v>
      </c>
      <c r="P8" s="412">
        <f>ROUND((G8*N8)/1000,2)</f>
        <v>182</v>
      </c>
      <c r="Q8" s="645">
        <v>1.2999999999999999E-3</v>
      </c>
      <c r="R8" s="44" t="s">
        <v>924</v>
      </c>
    </row>
    <row r="9" spans="1:18" ht="20.100000000000001" customHeight="1">
      <c r="B9" s="48"/>
      <c r="C9" s="49"/>
      <c r="D9" s="49"/>
      <c r="E9" s="49"/>
      <c r="F9" s="50">
        <v>1</v>
      </c>
      <c r="G9" s="51"/>
      <c r="H9" s="49"/>
      <c r="I9" s="49"/>
      <c r="J9" s="49"/>
      <c r="K9" s="49"/>
      <c r="L9" s="49"/>
      <c r="M9" s="646" t="s">
        <v>331</v>
      </c>
      <c r="N9" s="649">
        <f>Q9*1000</f>
        <v>1.2</v>
      </c>
      <c r="O9" s="648" t="s">
        <v>9</v>
      </c>
      <c r="P9" s="412">
        <f>ROUND((G9*N9)/1000,2)</f>
        <v>0</v>
      </c>
      <c r="Q9" s="645">
        <v>1.1999999999999999E-3</v>
      </c>
      <c r="R9" s="44" t="s">
        <v>924</v>
      </c>
    </row>
    <row r="10" spans="1:18" ht="20.100000000000001" customHeight="1">
      <c r="A10" s="44">
        <f>'RESUMO MODULO TOTAL'!C24</f>
        <v>4011353</v>
      </c>
      <c r="B10" s="1358" t="s">
        <v>154</v>
      </c>
      <c r="C10" s="1359"/>
      <c r="D10" s="1359"/>
      <c r="E10" s="1359"/>
      <c r="F10" s="1359"/>
      <c r="G10" s="1359"/>
      <c r="H10" s="1359"/>
      <c r="I10" s="1359"/>
      <c r="J10" s="1359"/>
      <c r="K10" s="1359"/>
      <c r="L10" s="1359"/>
      <c r="M10" s="1359"/>
      <c r="N10" s="1359"/>
      <c r="O10" s="1359"/>
      <c r="P10" s="1360"/>
    </row>
    <row r="11" spans="1:18" ht="20.100000000000001" customHeight="1">
      <c r="B11" s="48"/>
      <c r="C11" s="49"/>
      <c r="D11" s="49"/>
      <c r="E11" s="49"/>
      <c r="F11" s="50">
        <v>1</v>
      </c>
      <c r="G11" s="52">
        <v>140000</v>
      </c>
      <c r="H11" s="49"/>
      <c r="I11" s="49"/>
      <c r="J11" s="49"/>
      <c r="K11" s="49"/>
      <c r="L11" s="49"/>
      <c r="M11" s="646" t="s">
        <v>155</v>
      </c>
      <c r="N11" s="647">
        <f>Q11*1000</f>
        <v>0.45</v>
      </c>
      <c r="O11" s="648" t="s">
        <v>9</v>
      </c>
      <c r="P11" s="412">
        <f>ROUND((G11*N11)/1000,2)</f>
        <v>63</v>
      </c>
      <c r="Q11" s="645">
        <v>4.4999999999999999E-4</v>
      </c>
      <c r="R11" s="44" t="s">
        <v>924</v>
      </c>
    </row>
    <row r="12" spans="1:18" ht="20.100000000000001" customHeight="1">
      <c r="A12" s="44">
        <v>6416078</v>
      </c>
      <c r="B12" s="1358" t="s">
        <v>156</v>
      </c>
      <c r="C12" s="1359"/>
      <c r="D12" s="1359"/>
      <c r="E12" s="1359"/>
      <c r="F12" s="1359"/>
      <c r="G12" s="1359"/>
      <c r="H12" s="1359"/>
      <c r="I12" s="1359"/>
      <c r="J12" s="1359"/>
      <c r="K12" s="1359"/>
      <c r="L12" s="1359"/>
      <c r="M12" s="1359"/>
      <c r="N12" s="1359"/>
      <c r="O12" s="1359"/>
      <c r="P12" s="1360"/>
    </row>
    <row r="13" spans="1:18" ht="20.100000000000001" customHeight="1">
      <c r="B13" s="48"/>
      <c r="C13" s="49"/>
      <c r="D13" s="49"/>
      <c r="E13" s="49"/>
      <c r="F13" s="51"/>
      <c r="G13" s="52">
        <v>16800</v>
      </c>
      <c r="H13" s="49"/>
      <c r="I13" s="53"/>
      <c r="J13" s="54"/>
      <c r="K13" s="49"/>
      <c r="L13" s="49"/>
      <c r="M13" s="646" t="s">
        <v>157</v>
      </c>
      <c r="N13" s="647">
        <f>Q13*1000</f>
        <v>64.490000000000009</v>
      </c>
      <c r="O13" s="648" t="s">
        <v>9</v>
      </c>
      <c r="P13" s="412">
        <f>ROUND((G13*N13)/1000,2)</f>
        <v>1083.43</v>
      </c>
      <c r="Q13" s="645">
        <v>6.4490000000000006E-2</v>
      </c>
      <c r="R13" s="44" t="s">
        <v>924</v>
      </c>
    </row>
    <row r="14" spans="1:18" ht="20.100000000000001" customHeight="1">
      <c r="A14" s="44">
        <v>6416143</v>
      </c>
      <c r="B14" s="1358" t="s">
        <v>158</v>
      </c>
      <c r="C14" s="1359"/>
      <c r="D14" s="1359"/>
      <c r="E14" s="1359"/>
      <c r="F14" s="1359"/>
      <c r="G14" s="1359"/>
      <c r="H14" s="1359"/>
      <c r="I14" s="1359"/>
      <c r="J14" s="1359"/>
      <c r="K14" s="1359"/>
      <c r="L14" s="1359"/>
      <c r="M14" s="1359"/>
      <c r="N14" s="1359"/>
      <c r="O14" s="1359"/>
      <c r="P14" s="1360"/>
    </row>
    <row r="15" spans="1:18" ht="20.100000000000001" customHeight="1">
      <c r="B15" s="48"/>
      <c r="C15" s="49"/>
      <c r="D15" s="49"/>
      <c r="E15" s="49"/>
      <c r="F15" s="51"/>
      <c r="G15" s="52"/>
      <c r="H15" s="49"/>
      <c r="I15" s="53"/>
      <c r="J15" s="54"/>
      <c r="K15" s="49"/>
      <c r="L15" s="49"/>
      <c r="M15" s="646" t="s">
        <v>157</v>
      </c>
      <c r="N15" s="647">
        <f>Q15*1000</f>
        <v>57.73</v>
      </c>
      <c r="O15" s="648" t="s">
        <v>9</v>
      </c>
      <c r="P15" s="412">
        <f>ROUND((G15*N15)/1000,2)</f>
        <v>0</v>
      </c>
      <c r="Q15" s="645">
        <v>5.7729999999999997E-2</v>
      </c>
      <c r="R15" s="44" t="s">
        <v>924</v>
      </c>
    </row>
    <row r="16" spans="1:18" ht="20.100000000000001" customHeight="1" thickBot="1">
      <c r="B16" s="1355"/>
      <c r="C16" s="1356"/>
      <c r="D16" s="1356"/>
      <c r="E16" s="1356"/>
      <c r="F16" s="1356"/>
      <c r="G16" s="1356"/>
      <c r="H16" s="1356"/>
      <c r="I16" s="1356"/>
      <c r="J16" s="1356"/>
      <c r="K16" s="1356"/>
      <c r="L16" s="1356"/>
      <c r="M16" s="1356"/>
      <c r="N16" s="1356"/>
      <c r="O16" s="1356"/>
      <c r="P16" s="1357"/>
    </row>
    <row r="17" ht="20.100000000000001" customHeight="1"/>
    <row r="18" ht="20.100000000000001" customHeight="1"/>
    <row r="73" spans="2:15">
      <c r="B73" s="44" t="s">
        <v>925</v>
      </c>
      <c r="O73" s="44" t="s">
        <v>927</v>
      </c>
    </row>
    <row r="74" spans="2:15">
      <c r="B74" s="44" t="s">
        <v>926</v>
      </c>
      <c r="O74" s="44" t="s">
        <v>928</v>
      </c>
    </row>
  </sheetData>
  <mergeCells count="10">
    <mergeCell ref="B1:P2"/>
    <mergeCell ref="B3:P4"/>
    <mergeCell ref="B5:C5"/>
    <mergeCell ref="D5:L5"/>
    <mergeCell ref="M5:P5"/>
    <mergeCell ref="B16:P16"/>
    <mergeCell ref="B7:P7"/>
    <mergeCell ref="B10:P10"/>
    <mergeCell ref="B12:P12"/>
    <mergeCell ref="B14:P14"/>
  </mergeCells>
  <phoneticPr fontId="73"/>
  <pageMargins left="0.511811024" right="0.511811024" top="0.78740157499999996" bottom="0.78740157499999996" header="0.31496062000000002" footer="0.31496062000000002"/>
  <pageSetup paperSize="9" scale="71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>
    <tabColor theme="9" tint="-0.499984740745262"/>
    <pageSetUpPr fitToPage="1"/>
  </sheetPr>
  <dimension ref="A1:AH187"/>
  <sheetViews>
    <sheetView showGridLines="0" zoomScale="35" zoomScaleNormal="35" zoomScaleSheetLayoutView="70" workbookViewId="0">
      <pane xSplit="9" ySplit="10" topLeftCell="O11" activePane="bottomRight" state="frozen"/>
      <selection activeCell="E5" sqref="E5:F5"/>
      <selection pane="topRight" activeCell="E5" sqref="E5:F5"/>
      <selection pane="bottomLeft" activeCell="E5" sqref="E5:F5"/>
      <selection pane="bottomRight" activeCell="W11" sqref="W11:X23"/>
    </sheetView>
  </sheetViews>
  <sheetFormatPr defaultColWidth="9.140625" defaultRowHeight="12"/>
  <cols>
    <col min="1" max="1" width="1.7109375" style="323" customWidth="1"/>
    <col min="2" max="2" width="2.28515625" style="323" customWidth="1"/>
    <col min="3" max="3" width="8.85546875" style="650" customWidth="1"/>
    <col min="4" max="4" width="14.85546875" style="650" customWidth="1"/>
    <col min="5" max="5" width="30.7109375" style="650" customWidth="1"/>
    <col min="6" max="6" width="40.7109375" style="650" customWidth="1"/>
    <col min="7" max="7" width="17.140625" style="650" customWidth="1"/>
    <col min="8" max="8" width="16" style="650" customWidth="1"/>
    <col min="9" max="9" width="20.7109375" style="650" customWidth="1"/>
    <col min="10" max="10" width="9.140625" style="650" customWidth="1"/>
    <col min="11" max="11" width="9.28515625" style="650" customWidth="1"/>
    <col min="12" max="12" width="11.28515625" style="650" customWidth="1"/>
    <col min="13" max="13" width="15.140625" style="650" customWidth="1"/>
    <col min="14" max="14" width="15.42578125" style="650" customWidth="1"/>
    <col min="15" max="15" width="11.5703125" style="650" customWidth="1"/>
    <col min="16" max="16" width="10" style="650" customWidth="1"/>
    <col min="17" max="17" width="21.140625" style="650" customWidth="1"/>
    <col min="18" max="18" width="12.7109375" style="650" customWidth="1"/>
    <col min="19" max="19" width="21.140625" style="650" customWidth="1"/>
    <col min="20" max="20" width="17.28515625" style="650" customWidth="1"/>
    <col min="21" max="21" width="16.85546875" style="650" customWidth="1"/>
    <col min="22" max="22" width="26" style="650" customWidth="1"/>
    <col min="23" max="23" width="9.42578125" style="650" customWidth="1"/>
    <col min="24" max="24" width="9.85546875" style="650" bestFit="1" customWidth="1"/>
    <col min="25" max="25" width="12.85546875" style="650" bestFit="1" customWidth="1"/>
    <col min="26" max="26" width="17.140625" style="650" customWidth="1"/>
    <col min="27" max="27" width="20.7109375" style="650" customWidth="1"/>
    <col min="28" max="28" width="8.85546875" style="650"/>
    <col min="29" max="29" width="25.42578125" style="323" customWidth="1"/>
    <col min="30" max="30" width="20.42578125" style="323" customWidth="1"/>
    <col min="31" max="31" width="19.140625" style="323" customWidth="1"/>
    <col min="32" max="34" width="9.140625" style="323"/>
    <col min="35" max="36" width="9.140625" style="650"/>
    <col min="37" max="37" width="7.28515625" style="650" bestFit="1" customWidth="1"/>
    <col min="38" max="16384" width="9.140625" style="650"/>
  </cols>
  <sheetData>
    <row r="1" spans="1:34" ht="12.75" thickBot="1"/>
    <row r="2" spans="1:34" ht="34.9" customHeight="1" thickBot="1">
      <c r="C2" s="1389" t="s">
        <v>163</v>
      </c>
      <c r="D2" s="1390"/>
      <c r="E2" s="1390"/>
      <c r="F2" s="1390"/>
      <c r="G2" s="1390"/>
      <c r="H2" s="1390"/>
      <c r="I2" s="1390"/>
      <c r="J2" s="689"/>
      <c r="K2" s="689"/>
      <c r="L2" s="689"/>
      <c r="M2" s="689"/>
      <c r="N2" s="689"/>
      <c r="O2" s="689"/>
      <c r="P2" s="689"/>
      <c r="Q2" s="689"/>
      <c r="R2" s="689"/>
      <c r="S2" s="689"/>
      <c r="T2" s="689"/>
      <c r="U2" s="689"/>
      <c r="V2" s="689"/>
      <c r="W2" s="689"/>
      <c r="X2" s="689"/>
      <c r="Y2" s="689"/>
      <c r="Z2" s="689"/>
      <c r="AA2" s="690"/>
    </row>
    <row r="3" spans="1:34" ht="27" customHeight="1" thickBot="1">
      <c r="C3" s="796"/>
      <c r="D3" s="691"/>
      <c r="E3" s="693"/>
      <c r="F3" s="798" t="s">
        <v>168</v>
      </c>
      <c r="G3" s="1069" t="s">
        <v>171</v>
      </c>
      <c r="H3" s="797" t="s">
        <v>1061</v>
      </c>
      <c r="I3" s="790" t="s">
        <v>1060</v>
      </c>
      <c r="J3" s="691"/>
      <c r="K3" s="691"/>
      <c r="L3" s="691"/>
      <c r="M3" s="691"/>
      <c r="N3" s="691"/>
      <c r="O3" s="692"/>
      <c r="P3" s="692"/>
      <c r="Q3" s="692"/>
      <c r="R3" s="692"/>
      <c r="S3" s="692"/>
      <c r="T3" s="692"/>
      <c r="U3" s="691"/>
      <c r="V3" s="691"/>
      <c r="W3" s="691"/>
      <c r="X3" s="691"/>
      <c r="Y3" s="691"/>
      <c r="Z3" s="691"/>
      <c r="AA3" s="693"/>
    </row>
    <row r="4" spans="1:34" ht="27" customHeight="1">
      <c r="C4" s="651"/>
      <c r="O4" s="323"/>
      <c r="P4" s="323"/>
      <c r="Q4" s="323"/>
      <c r="R4" s="323"/>
      <c r="S4" s="323"/>
      <c r="T4" s="323"/>
      <c r="AA4" s="652"/>
    </row>
    <row r="5" spans="1:34" ht="27" customHeight="1">
      <c r="C5" s="651"/>
      <c r="E5" s="1381" t="s">
        <v>1062</v>
      </c>
      <c r="F5" s="1382"/>
      <c r="G5" s="1391" t="s">
        <v>401</v>
      </c>
      <c r="H5" s="1392"/>
      <c r="I5" s="1393"/>
      <c r="J5" s="694"/>
      <c r="M5" s="1388" t="s">
        <v>165</v>
      </c>
      <c r="N5" s="695" t="s">
        <v>166</v>
      </c>
      <c r="O5" s="1093"/>
      <c r="P5" s="1093"/>
      <c r="Q5" s="323"/>
      <c r="R5" s="323"/>
      <c r="S5" s="323"/>
      <c r="AA5" s="652"/>
    </row>
    <row r="6" spans="1:34" ht="27" customHeight="1">
      <c r="C6" s="651"/>
      <c r="E6" s="715" t="s">
        <v>164</v>
      </c>
      <c r="F6" s="715" t="s">
        <v>370</v>
      </c>
      <c r="G6" s="695" t="s">
        <v>167</v>
      </c>
      <c r="H6" s="713">
        <v>41821</v>
      </c>
      <c r="I6" s="695">
        <v>270.23700000000002</v>
      </c>
      <c r="M6" s="1388"/>
      <c r="N6" s="695" t="s">
        <v>31</v>
      </c>
      <c r="O6" s="1093"/>
      <c r="P6" s="1093"/>
      <c r="Q6" s="653"/>
      <c r="R6" s="653"/>
      <c r="S6" s="653"/>
      <c r="AA6" s="652"/>
      <c r="AC6" s="685" t="s">
        <v>252</v>
      </c>
    </row>
    <row r="7" spans="1:34" ht="27" customHeight="1">
      <c r="C7" s="651"/>
      <c r="E7" s="715" t="s">
        <v>1059</v>
      </c>
      <c r="F7" s="1070">
        <v>45383</v>
      </c>
      <c r="G7" s="695" t="s">
        <v>169</v>
      </c>
      <c r="H7" s="1070">
        <v>45383</v>
      </c>
      <c r="I7" s="695">
        <v>567.09199999999998</v>
      </c>
      <c r="L7" s="696"/>
      <c r="M7" s="1388"/>
      <c r="N7" s="695" t="s">
        <v>170</v>
      </c>
      <c r="O7" s="1094"/>
      <c r="P7" s="1094"/>
      <c r="Q7" s="688">
        <f>1-(O7/1)</f>
        <v>1</v>
      </c>
      <c r="R7" s="688">
        <f>1-(P7/1)</f>
        <v>1</v>
      </c>
      <c r="S7" s="688">
        <f>1-(Q7/1)</f>
        <v>0</v>
      </c>
      <c r="AA7" s="652"/>
      <c r="AC7" s="685" t="s">
        <v>253</v>
      </c>
    </row>
    <row r="8" spans="1:34" ht="27" customHeight="1" thickBot="1">
      <c r="C8" s="654"/>
      <c r="D8" s="697"/>
      <c r="E8" s="698"/>
      <c r="F8" s="698"/>
      <c r="G8" s="697"/>
      <c r="H8" s="697"/>
      <c r="I8" s="698"/>
      <c r="J8" s="697"/>
      <c r="K8" s="697"/>
      <c r="L8" s="697"/>
      <c r="M8" s="699"/>
      <c r="N8" s="699"/>
      <c r="O8" s="700"/>
      <c r="P8" s="700"/>
      <c r="Q8" s="700"/>
      <c r="R8" s="700"/>
      <c r="S8" s="700"/>
      <c r="T8" s="700"/>
      <c r="U8" s="697"/>
      <c r="V8" s="697"/>
      <c r="W8" s="697"/>
      <c r="X8" s="697"/>
      <c r="Y8" s="697"/>
      <c r="Z8" s="697"/>
      <c r="AA8" s="701"/>
    </row>
    <row r="9" spans="1:34" ht="48.75" thickBot="1">
      <c r="C9" s="703" t="s">
        <v>172</v>
      </c>
      <c r="D9" s="1379" t="s">
        <v>173</v>
      </c>
      <c r="E9" s="1386" t="s">
        <v>174</v>
      </c>
      <c r="F9" s="1386"/>
      <c r="G9" s="1386"/>
      <c r="H9" s="1386"/>
      <c r="I9" s="1386"/>
      <c r="J9" s="1386" t="s">
        <v>175</v>
      </c>
      <c r="K9" s="1386"/>
      <c r="L9" s="704" t="s">
        <v>176</v>
      </c>
      <c r="M9" s="705" t="s">
        <v>177</v>
      </c>
      <c r="N9" s="705" t="s">
        <v>178</v>
      </c>
      <c r="O9" s="705" t="s">
        <v>179</v>
      </c>
      <c r="P9" s="705" t="s">
        <v>407</v>
      </c>
      <c r="Q9" s="705" t="s">
        <v>180</v>
      </c>
      <c r="R9" s="705" t="s">
        <v>408</v>
      </c>
      <c r="S9" s="705" t="s">
        <v>409</v>
      </c>
      <c r="T9" s="705" t="s">
        <v>181</v>
      </c>
      <c r="U9" s="705" t="s">
        <v>182</v>
      </c>
      <c r="V9" s="705" t="s">
        <v>183</v>
      </c>
      <c r="W9" s="1387" t="s">
        <v>184</v>
      </c>
      <c r="X9" s="1387"/>
      <c r="Y9" s="705" t="s">
        <v>185</v>
      </c>
      <c r="Z9" s="705" t="s">
        <v>248</v>
      </c>
      <c r="AA9" s="706" t="s">
        <v>1058</v>
      </c>
      <c r="AC9" s="323">
        <v>1</v>
      </c>
      <c r="AD9" s="323">
        <v>2</v>
      </c>
      <c r="AE9" s="323">
        <v>3</v>
      </c>
    </row>
    <row r="10" spans="1:34" ht="40.9" customHeight="1" thickBot="1">
      <c r="C10" s="707">
        <f>H7</f>
        <v>45383</v>
      </c>
      <c r="D10" s="1380"/>
      <c r="E10" s="702" t="s">
        <v>186</v>
      </c>
      <c r="F10" s="702" t="s">
        <v>187</v>
      </c>
      <c r="G10" s="702" t="s">
        <v>189</v>
      </c>
      <c r="H10" s="702" t="s">
        <v>386</v>
      </c>
      <c r="I10" s="702" t="s">
        <v>188</v>
      </c>
      <c r="J10" s="709" t="s">
        <v>189</v>
      </c>
      <c r="K10" s="709" t="s">
        <v>190</v>
      </c>
      <c r="L10" s="710" t="s">
        <v>191</v>
      </c>
      <c r="M10" s="710" t="s">
        <v>191</v>
      </c>
      <c r="N10" s="710" t="s">
        <v>191</v>
      </c>
      <c r="O10" s="702" t="s">
        <v>192</v>
      </c>
      <c r="P10" s="702" t="s">
        <v>192</v>
      </c>
      <c r="Q10" s="710" t="s">
        <v>191</v>
      </c>
      <c r="R10" s="710" t="s">
        <v>191</v>
      </c>
      <c r="S10" s="710" t="s">
        <v>191</v>
      </c>
      <c r="T10" s="710" t="s">
        <v>191</v>
      </c>
      <c r="U10" s="710" t="s">
        <v>191</v>
      </c>
      <c r="V10" s="710" t="s">
        <v>191</v>
      </c>
      <c r="W10" s="710" t="s">
        <v>193</v>
      </c>
      <c r="X10" s="710" t="s">
        <v>191</v>
      </c>
      <c r="Y10" s="710" t="s">
        <v>191</v>
      </c>
      <c r="Z10" s="710" t="s">
        <v>191</v>
      </c>
      <c r="AA10" s="711" t="s">
        <v>191</v>
      </c>
      <c r="AC10" s="686" t="s">
        <v>1058</v>
      </c>
      <c r="AD10" s="687" t="s">
        <v>185</v>
      </c>
      <c r="AE10" s="687" t="s">
        <v>248</v>
      </c>
    </row>
    <row r="11" spans="1:34" ht="40.9" customHeight="1">
      <c r="B11" s="657" t="e">
        <f t="shared" ref="B11:B23" si="0">AA11</f>
        <v>#VALUE!</v>
      </c>
      <c r="C11" s="102">
        <v>1</v>
      </c>
      <c r="D11" s="1383" t="str">
        <f>F6</f>
        <v>CIMENTOS ASFÁLTICOS CAP-50-70</v>
      </c>
      <c r="E11" s="105" t="s">
        <v>195</v>
      </c>
      <c r="F11" s="106" t="s">
        <v>196</v>
      </c>
      <c r="G11" s="106" t="s">
        <v>349</v>
      </c>
      <c r="H11" s="106" t="s">
        <v>197</v>
      </c>
      <c r="I11" s="106" t="s">
        <v>838</v>
      </c>
      <c r="J11" s="1097"/>
      <c r="K11" s="1097"/>
      <c r="L11" s="160" t="str">
        <f>IF(AND(J11="-",K11="-"),"",IF(AND(J11&lt;&gt;0,K11="-"),J11*1000,IF(AND(J11="-",K11&lt;&gt;0),K11*1000,IF(AND(J11&lt;&gt;0,K11&lt;&gt;0),J11*1000,""))))</f>
        <v/>
      </c>
      <c r="M11" s="59" t="e">
        <f t="shared" ref="M11:M23" si="1">ROUND(((L11/(1-$O$5-$O$6-$O$7))-L11),2)</f>
        <v>#VALUE!</v>
      </c>
      <c r="N11" s="793" t="e">
        <f t="shared" ref="N11:N23" si="2">L11+M11</f>
        <v>#VALUE!</v>
      </c>
      <c r="O11" s="1098">
        <f>INDEX($D$83:$O$146,MATCH(C11,$D$83:$D$146,0),12)</f>
        <v>2365.75</v>
      </c>
      <c r="P11" s="1098"/>
      <c r="Q11" s="59">
        <f>ROUND((26.939+0.253*O11),2)</f>
        <v>625.47</v>
      </c>
      <c r="R11" s="1101"/>
      <c r="S11" s="59">
        <f>Q11+R11</f>
        <v>625.47</v>
      </c>
      <c r="T11" s="59">
        <f>TRUNC(S11*($O$7/(1-$O$7)),2)</f>
        <v>0</v>
      </c>
      <c r="U11" s="59">
        <f t="shared" ref="U11:U23" si="3">TRUNC(IF($I$6="","",(($I$7-$I$6)/$I$6)*(S11+T11)),2)</f>
        <v>687.07</v>
      </c>
      <c r="V11" s="791">
        <f>S11+T11+U11</f>
        <v>1312.54</v>
      </c>
      <c r="W11" s="1101"/>
      <c r="X11" s="1101"/>
      <c r="Y11" s="61">
        <f t="shared" ref="Y11:Y23" si="4">IF(AND(Q11="",T11=""),"",V11+X11)</f>
        <v>1312.54</v>
      </c>
      <c r="Z11" s="65" t="e">
        <f t="shared" ref="Z11:Z23" si="5">IF(OR(L11="",M11=""),"",L11+M11)</f>
        <v>#VALUE!</v>
      </c>
      <c r="AA11" s="66" t="e">
        <f t="shared" ref="AA11:AA23" si="6">IF(OR(Y11="",Z11=""),"",Y11+Z11)</f>
        <v>#VALUE!</v>
      </c>
      <c r="AC11" s="657" t="e">
        <f t="shared" ref="AC11:AC23" si="7">AA11</f>
        <v>#VALUE!</v>
      </c>
      <c r="AD11" s="684">
        <f>Y11</f>
        <v>1312.54</v>
      </c>
      <c r="AE11" s="657" t="e">
        <f>Z11</f>
        <v>#VALUE!</v>
      </c>
      <c r="AH11" s="323" t="str">
        <f>IF(OR(G11=$D$41,G11=$D$42,G11=$D$44,G11=$D$50,G11=$D$34,G11=$D$30,G11=$D$26,G11=$D$39,G11=$D$29),"NORDESTE",IF(OR(G11=$D$25,G11=$D$27,G11=$D$28,G11=$D$38,G11=$D$46,G11=$D$47,G11=$D$51),"NORTE",IF(OR(G11=$D$31,G11=$D$33,G11=$D$35,G11=$D$36),"CENTRO-OESTE",IF(OR(G11=$D$49,G11=$D$43,G11=$D$37,G11=$D$32),"SUDESTE",IF(OR(G11=$D$48,G11=$D$40,G11=$D$45),"SUL","")))))</f>
        <v>NORDESTE</v>
      </c>
    </row>
    <row r="12" spans="1:34" ht="40.9" customHeight="1">
      <c r="B12" s="657" t="e">
        <f t="shared" si="0"/>
        <v>#VALUE!</v>
      </c>
      <c r="C12" s="670">
        <v>2</v>
      </c>
      <c r="D12" s="1384"/>
      <c r="E12" s="671" t="s">
        <v>198</v>
      </c>
      <c r="F12" s="672" t="s">
        <v>199</v>
      </c>
      <c r="G12" s="672" t="s">
        <v>352</v>
      </c>
      <c r="H12" s="672" t="s">
        <v>200</v>
      </c>
      <c r="I12" s="106" t="s">
        <v>838</v>
      </c>
      <c r="J12" s="1067"/>
      <c r="K12" s="1067"/>
      <c r="L12" s="665" t="str">
        <f t="shared" ref="L12:L23" si="8">IF(AND(J12="-",K12=""),"",IF(AND(J12&lt;&gt;0,K12=""),J12*1000,IF(AND(J12="-",K12&lt;&gt;0),K12*1000,IF(AND(J12&lt;&gt;0,K12&lt;&gt;0),J12*1000,""))))</f>
        <v/>
      </c>
      <c r="M12" s="666" t="e">
        <f t="shared" si="1"/>
        <v>#VALUE!</v>
      </c>
      <c r="N12" s="794" t="e">
        <f t="shared" si="2"/>
        <v>#VALUE!</v>
      </c>
      <c r="O12" s="1098">
        <f t="shared" ref="O12:O23" si="9">INDEX($D$83:$O$146,MATCH(C12,$D$83:$D$146,0),12)</f>
        <v>2563.5</v>
      </c>
      <c r="P12" s="1088"/>
      <c r="Q12" s="666">
        <f>ROUND((26.939+0.253*O12),2)</f>
        <v>675.5</v>
      </c>
      <c r="R12" s="1078"/>
      <c r="S12" s="666">
        <f t="shared" ref="S12:S23" si="10">Q12+R12</f>
        <v>675.5</v>
      </c>
      <c r="T12" s="59">
        <f t="shared" ref="T12:T23" si="11">TRUNC(S12*($O$7/(1-$O$7)),2)</f>
        <v>0</v>
      </c>
      <c r="U12" s="666">
        <f t="shared" si="3"/>
        <v>742.03</v>
      </c>
      <c r="V12" s="791">
        <f t="shared" ref="V12:V23" si="12">S12+T12+U12</f>
        <v>1417.53</v>
      </c>
      <c r="W12" s="1078"/>
      <c r="X12" s="1101"/>
      <c r="Y12" s="61">
        <f t="shared" si="4"/>
        <v>1417.53</v>
      </c>
      <c r="Z12" s="668" t="e">
        <f t="shared" si="5"/>
        <v>#VALUE!</v>
      </c>
      <c r="AA12" s="669" t="e">
        <f t="shared" si="6"/>
        <v>#VALUE!</v>
      </c>
      <c r="AC12" s="657" t="e">
        <f t="shared" si="7"/>
        <v>#VALUE!</v>
      </c>
      <c r="AD12" s="684">
        <f t="shared" ref="AD12:AD23" si="13">Y12</f>
        <v>1417.53</v>
      </c>
      <c r="AE12" s="657" t="e">
        <f t="shared" ref="AE12:AE23" si="14">Z12</f>
        <v>#VALUE!</v>
      </c>
      <c r="AH12" s="323" t="str">
        <f t="shared" ref="AH12:AH23" si="15">IF(OR(G12=$D$41,G12=$D$42,G12=$D$44,G12=$D$50,G12=$D$34,G12=$D$30,G12=$D$26,G12=$D$39,G12=$D$29),"NORDESTE",IF(OR(G12=$D$25,G12=$D$27,G12=$D$28,G12=$D$38,G12=$D$46,G12=$D$47,G12=$D$51),"NORTE",IF(OR(G12=$D$31,G12=$D$33,G12=$D$35,G12=$D$36),"CENTRO-OESTE",IF(OR(G12=$D$49,G12=$D$43,G12=$D$37,G12=$D$32),"SUDESTE",IF(OR(G12=$D$48,G12=$D$40,G12=$D$45),"SUL","")))))</f>
        <v>NORDESTE</v>
      </c>
    </row>
    <row r="13" spans="1:34" ht="40.9" customHeight="1">
      <c r="B13" s="657" t="e">
        <f t="shared" si="0"/>
        <v>#VALUE!</v>
      </c>
      <c r="C13" s="670">
        <v>3</v>
      </c>
      <c r="D13" s="1384"/>
      <c r="E13" s="671" t="s">
        <v>201</v>
      </c>
      <c r="F13" s="672" t="s">
        <v>202</v>
      </c>
      <c r="G13" s="672" t="s">
        <v>337</v>
      </c>
      <c r="H13" s="672" t="s">
        <v>203</v>
      </c>
      <c r="I13" s="106" t="s">
        <v>838</v>
      </c>
      <c r="J13" s="1067"/>
      <c r="K13" s="1067"/>
      <c r="L13" s="665" t="str">
        <f t="shared" si="8"/>
        <v/>
      </c>
      <c r="M13" s="666" t="e">
        <f t="shared" si="1"/>
        <v>#VALUE!</v>
      </c>
      <c r="N13" s="794" t="e">
        <f t="shared" si="2"/>
        <v>#VALUE!</v>
      </c>
      <c r="O13" s="1098">
        <f t="shared" si="9"/>
        <v>1673</v>
      </c>
      <c r="P13" s="1088"/>
      <c r="Q13" s="666">
        <f t="shared" ref="Q13:Q23" si="16">ROUND((26.939+0.253*O13),2)</f>
        <v>450.21</v>
      </c>
      <c r="R13" s="1078"/>
      <c r="S13" s="666">
        <f t="shared" si="10"/>
        <v>450.21</v>
      </c>
      <c r="T13" s="59">
        <f t="shared" si="11"/>
        <v>0</v>
      </c>
      <c r="U13" s="666">
        <f t="shared" si="3"/>
        <v>494.55</v>
      </c>
      <c r="V13" s="791">
        <f t="shared" si="12"/>
        <v>944.76</v>
      </c>
      <c r="W13" s="1078"/>
      <c r="X13" s="1101"/>
      <c r="Y13" s="61">
        <f t="shared" si="4"/>
        <v>944.76</v>
      </c>
      <c r="Z13" s="668" t="e">
        <f t="shared" si="5"/>
        <v>#VALUE!</v>
      </c>
      <c r="AA13" s="673" t="e">
        <f t="shared" si="6"/>
        <v>#VALUE!</v>
      </c>
      <c r="AC13" s="657" t="e">
        <f t="shared" si="7"/>
        <v>#VALUE!</v>
      </c>
      <c r="AD13" s="684">
        <f t="shared" si="13"/>
        <v>944.76</v>
      </c>
      <c r="AE13" s="657" t="e">
        <f t="shared" si="14"/>
        <v>#VALUE!</v>
      </c>
      <c r="AH13" s="323" t="str">
        <f t="shared" si="15"/>
        <v>NORDESTE</v>
      </c>
    </row>
    <row r="14" spans="1:34" ht="40.9" customHeight="1">
      <c r="A14" s="323">
        <v>2403</v>
      </c>
      <c r="B14" s="657" t="e">
        <f t="shared" si="0"/>
        <v>#VALUE!</v>
      </c>
      <c r="C14" s="670">
        <v>4</v>
      </c>
      <c r="D14" s="1384"/>
      <c r="E14" s="671" t="s">
        <v>204</v>
      </c>
      <c r="F14" s="672" t="s">
        <v>205</v>
      </c>
      <c r="G14" s="672" t="s">
        <v>338</v>
      </c>
      <c r="H14" s="672" t="s">
        <v>206</v>
      </c>
      <c r="I14" s="106" t="s">
        <v>838</v>
      </c>
      <c r="J14" s="1067"/>
      <c r="K14" s="1067"/>
      <c r="L14" s="665" t="str">
        <f t="shared" si="8"/>
        <v/>
      </c>
      <c r="M14" s="666" t="e">
        <f t="shared" si="1"/>
        <v>#VALUE!</v>
      </c>
      <c r="N14" s="794" t="e">
        <f t="shared" si="2"/>
        <v>#VALUE!</v>
      </c>
      <c r="O14" s="1098">
        <f t="shared" si="9"/>
        <v>2391.5</v>
      </c>
      <c r="P14" s="1088"/>
      <c r="Q14" s="666">
        <f t="shared" si="16"/>
        <v>631.99</v>
      </c>
      <c r="R14" s="1078"/>
      <c r="S14" s="666">
        <f t="shared" si="10"/>
        <v>631.99</v>
      </c>
      <c r="T14" s="59">
        <f t="shared" si="11"/>
        <v>0</v>
      </c>
      <c r="U14" s="666">
        <f t="shared" si="3"/>
        <v>694.24</v>
      </c>
      <c r="V14" s="791">
        <f t="shared" si="12"/>
        <v>1326.23</v>
      </c>
      <c r="W14" s="1078"/>
      <c r="X14" s="1101"/>
      <c r="Y14" s="61">
        <f t="shared" si="4"/>
        <v>1326.23</v>
      </c>
      <c r="Z14" s="668" t="e">
        <f t="shared" si="5"/>
        <v>#VALUE!</v>
      </c>
      <c r="AA14" s="669" t="e">
        <f t="shared" si="6"/>
        <v>#VALUE!</v>
      </c>
      <c r="AC14" s="657" t="e">
        <f t="shared" si="7"/>
        <v>#VALUE!</v>
      </c>
      <c r="AD14" s="684">
        <f t="shared" si="13"/>
        <v>1326.23</v>
      </c>
      <c r="AE14" s="657" t="e">
        <f t="shared" si="14"/>
        <v>#VALUE!</v>
      </c>
      <c r="AH14" s="323" t="str">
        <f t="shared" si="15"/>
        <v>NORDESTE</v>
      </c>
    </row>
    <row r="15" spans="1:34" ht="40.9" customHeight="1">
      <c r="B15" s="657" t="e">
        <f t="shared" si="0"/>
        <v>#VALUE!</v>
      </c>
      <c r="C15" s="670">
        <v>5</v>
      </c>
      <c r="D15" s="1384"/>
      <c r="E15" s="671" t="s">
        <v>207</v>
      </c>
      <c r="F15" s="672" t="s">
        <v>208</v>
      </c>
      <c r="G15" s="672" t="s">
        <v>357</v>
      </c>
      <c r="H15" s="672" t="s">
        <v>209</v>
      </c>
      <c r="I15" s="106" t="s">
        <v>838</v>
      </c>
      <c r="J15" s="1067"/>
      <c r="K15" s="1067"/>
      <c r="L15" s="665" t="str">
        <f t="shared" si="8"/>
        <v/>
      </c>
      <c r="M15" s="666" t="e">
        <f t="shared" si="1"/>
        <v>#VALUE!</v>
      </c>
      <c r="N15" s="794" t="e">
        <f t="shared" si="2"/>
        <v>#VALUE!</v>
      </c>
      <c r="O15" s="1098">
        <f t="shared" si="9"/>
        <v>1112</v>
      </c>
      <c r="P15" s="1088"/>
      <c r="Q15" s="666">
        <f t="shared" si="16"/>
        <v>308.27999999999997</v>
      </c>
      <c r="R15" s="1078"/>
      <c r="S15" s="666">
        <f t="shared" si="10"/>
        <v>308.27999999999997</v>
      </c>
      <c r="T15" s="59">
        <f t="shared" si="11"/>
        <v>0</v>
      </c>
      <c r="U15" s="666">
        <f t="shared" si="3"/>
        <v>338.64</v>
      </c>
      <c r="V15" s="791">
        <f t="shared" si="12"/>
        <v>646.91999999999996</v>
      </c>
      <c r="W15" s="1103"/>
      <c r="X15" s="1101"/>
      <c r="Y15" s="61">
        <f t="shared" si="4"/>
        <v>646.91999999999996</v>
      </c>
      <c r="Z15" s="668" t="e">
        <f t="shared" si="5"/>
        <v>#VALUE!</v>
      </c>
      <c r="AA15" s="669" t="e">
        <f t="shared" si="6"/>
        <v>#VALUE!</v>
      </c>
      <c r="AC15" s="657" t="e">
        <f t="shared" si="7"/>
        <v>#VALUE!</v>
      </c>
      <c r="AD15" s="684">
        <f t="shared" si="13"/>
        <v>646.91999999999996</v>
      </c>
      <c r="AE15" s="657" t="e">
        <f t="shared" si="14"/>
        <v>#VALUE!</v>
      </c>
      <c r="AH15" s="323" t="str">
        <f t="shared" si="15"/>
        <v>SUDESTE</v>
      </c>
    </row>
    <row r="16" spans="1:34" ht="40.9" customHeight="1">
      <c r="B16" s="657" t="e">
        <f t="shared" si="0"/>
        <v>#VALUE!</v>
      </c>
      <c r="C16" s="670">
        <v>6</v>
      </c>
      <c r="D16" s="1384"/>
      <c r="E16" s="671" t="s">
        <v>210</v>
      </c>
      <c r="F16" s="672" t="s">
        <v>211</v>
      </c>
      <c r="G16" s="672" t="s">
        <v>351</v>
      </c>
      <c r="H16" s="672" t="s">
        <v>212</v>
      </c>
      <c r="I16" s="106" t="s">
        <v>838</v>
      </c>
      <c r="J16" s="1067"/>
      <c r="K16" s="1067"/>
      <c r="L16" s="665" t="str">
        <f t="shared" si="8"/>
        <v/>
      </c>
      <c r="M16" s="666" t="e">
        <f t="shared" si="1"/>
        <v>#VALUE!</v>
      </c>
      <c r="N16" s="794" t="e">
        <f t="shared" si="2"/>
        <v>#VALUE!</v>
      </c>
      <c r="O16" s="1098">
        <f t="shared" si="9"/>
        <v>1342.25</v>
      </c>
      <c r="P16" s="1088"/>
      <c r="Q16" s="666">
        <f t="shared" si="16"/>
        <v>366.53</v>
      </c>
      <c r="R16" s="1078"/>
      <c r="S16" s="666">
        <f t="shared" si="10"/>
        <v>366.53</v>
      </c>
      <c r="T16" s="59">
        <f t="shared" si="11"/>
        <v>0</v>
      </c>
      <c r="U16" s="666">
        <f t="shared" si="3"/>
        <v>402.63</v>
      </c>
      <c r="V16" s="791">
        <f t="shared" si="12"/>
        <v>769.16</v>
      </c>
      <c r="W16" s="1078"/>
      <c r="X16" s="1101"/>
      <c r="Y16" s="61">
        <f t="shared" si="4"/>
        <v>769.16</v>
      </c>
      <c r="Z16" s="668" t="e">
        <f t="shared" si="5"/>
        <v>#VALUE!</v>
      </c>
      <c r="AA16" s="669" t="e">
        <f t="shared" si="6"/>
        <v>#VALUE!</v>
      </c>
      <c r="AC16" s="657" t="e">
        <f t="shared" si="7"/>
        <v>#VALUE!</v>
      </c>
      <c r="AD16" s="684">
        <f t="shared" si="13"/>
        <v>769.16</v>
      </c>
      <c r="AE16" s="657" t="e">
        <f t="shared" si="14"/>
        <v>#VALUE!</v>
      </c>
      <c r="AH16" s="323" t="str">
        <f t="shared" si="15"/>
        <v>SUDESTE</v>
      </c>
    </row>
    <row r="17" spans="2:34" ht="40.9" customHeight="1">
      <c r="B17" s="657" t="e">
        <f t="shared" si="0"/>
        <v>#VALUE!</v>
      </c>
      <c r="C17" s="670">
        <v>7</v>
      </c>
      <c r="D17" s="1384"/>
      <c r="E17" s="671" t="s">
        <v>213</v>
      </c>
      <c r="F17" s="672" t="s">
        <v>214</v>
      </c>
      <c r="G17" s="672" t="s">
        <v>353</v>
      </c>
      <c r="H17" s="672" t="s">
        <v>215</v>
      </c>
      <c r="I17" s="106" t="s">
        <v>838</v>
      </c>
      <c r="J17" s="1067"/>
      <c r="K17" s="1067"/>
      <c r="L17" s="665" t="str">
        <f t="shared" si="8"/>
        <v/>
      </c>
      <c r="M17" s="666" t="e">
        <f t="shared" si="1"/>
        <v>#VALUE!</v>
      </c>
      <c r="N17" s="794" t="e">
        <f t="shared" si="2"/>
        <v>#VALUE!</v>
      </c>
      <c r="O17" s="1098">
        <f t="shared" si="9"/>
        <v>2120</v>
      </c>
      <c r="P17" s="1088"/>
      <c r="Q17" s="666">
        <f t="shared" si="16"/>
        <v>563.29999999999995</v>
      </c>
      <c r="R17" s="1078"/>
      <c r="S17" s="666">
        <f t="shared" si="10"/>
        <v>563.29999999999995</v>
      </c>
      <c r="T17" s="59">
        <f t="shared" si="11"/>
        <v>0</v>
      </c>
      <c r="U17" s="666">
        <f t="shared" si="3"/>
        <v>618.78</v>
      </c>
      <c r="V17" s="791">
        <f t="shared" si="12"/>
        <v>1182.08</v>
      </c>
      <c r="W17" s="1103"/>
      <c r="X17" s="1101"/>
      <c r="Y17" s="61">
        <f t="shared" si="4"/>
        <v>1182.08</v>
      </c>
      <c r="Z17" s="668" t="e">
        <f t="shared" si="5"/>
        <v>#VALUE!</v>
      </c>
      <c r="AA17" s="669" t="e">
        <f t="shared" si="6"/>
        <v>#VALUE!</v>
      </c>
      <c r="AC17" s="657" t="e">
        <f t="shared" si="7"/>
        <v>#VALUE!</v>
      </c>
      <c r="AD17" s="684">
        <f t="shared" si="13"/>
        <v>1182.08</v>
      </c>
      <c r="AE17" s="657" t="e">
        <f t="shared" si="14"/>
        <v>#VALUE!</v>
      </c>
      <c r="AH17" s="323" t="str">
        <f t="shared" si="15"/>
        <v>SUL</v>
      </c>
    </row>
    <row r="18" spans="2:34" ht="40.9" customHeight="1">
      <c r="B18" s="657" t="e">
        <f t="shared" si="0"/>
        <v>#VALUE!</v>
      </c>
      <c r="C18" s="670">
        <v>8</v>
      </c>
      <c r="D18" s="1384"/>
      <c r="E18" s="671" t="s">
        <v>216</v>
      </c>
      <c r="F18" s="672" t="s">
        <v>217</v>
      </c>
      <c r="G18" s="672" t="s">
        <v>348</v>
      </c>
      <c r="H18" s="672" t="s">
        <v>218</v>
      </c>
      <c r="I18" s="106" t="s">
        <v>838</v>
      </c>
      <c r="J18" s="1067"/>
      <c r="K18" s="1067"/>
      <c r="L18" s="665" t="str">
        <f t="shared" si="8"/>
        <v/>
      </c>
      <c r="M18" s="666" t="e">
        <f t="shared" si="1"/>
        <v>#VALUE!</v>
      </c>
      <c r="N18" s="794" t="e">
        <f t="shared" si="2"/>
        <v>#VALUE!</v>
      </c>
      <c r="O18" s="1098">
        <f t="shared" si="9"/>
        <v>1391.5</v>
      </c>
      <c r="P18" s="1088"/>
      <c r="Q18" s="666">
        <f t="shared" si="16"/>
        <v>378.99</v>
      </c>
      <c r="R18" s="1078"/>
      <c r="S18" s="666">
        <f t="shared" si="10"/>
        <v>378.99</v>
      </c>
      <c r="T18" s="59">
        <f t="shared" si="11"/>
        <v>0</v>
      </c>
      <c r="U18" s="666">
        <f t="shared" si="3"/>
        <v>416.32</v>
      </c>
      <c r="V18" s="791">
        <f t="shared" si="12"/>
        <v>795.31</v>
      </c>
      <c r="W18" s="1104"/>
      <c r="X18" s="1101"/>
      <c r="Y18" s="61">
        <f t="shared" si="4"/>
        <v>795.31</v>
      </c>
      <c r="Z18" s="668" t="e">
        <f t="shared" si="5"/>
        <v>#VALUE!</v>
      </c>
      <c r="AA18" s="669" t="e">
        <f t="shared" si="6"/>
        <v>#VALUE!</v>
      </c>
      <c r="AC18" s="657" t="e">
        <f t="shared" si="7"/>
        <v>#VALUE!</v>
      </c>
      <c r="AD18" s="684">
        <f t="shared" si="13"/>
        <v>795.31</v>
      </c>
      <c r="AE18" s="657" t="e">
        <f t="shared" si="14"/>
        <v>#VALUE!</v>
      </c>
      <c r="AH18" s="323" t="str">
        <f t="shared" si="15"/>
        <v>SUL</v>
      </c>
    </row>
    <row r="19" spans="2:34" ht="40.9" customHeight="1">
      <c r="B19" s="657" t="e">
        <f t="shared" si="0"/>
        <v>#VALUE!</v>
      </c>
      <c r="C19" s="670">
        <v>9</v>
      </c>
      <c r="D19" s="1384"/>
      <c r="E19" s="671" t="s">
        <v>219</v>
      </c>
      <c r="F19" s="672" t="s">
        <v>220</v>
      </c>
      <c r="G19" s="672" t="s">
        <v>345</v>
      </c>
      <c r="H19" s="674" t="s">
        <v>221</v>
      </c>
      <c r="I19" s="106" t="s">
        <v>838</v>
      </c>
      <c r="J19" s="1067"/>
      <c r="K19" s="1067"/>
      <c r="L19" s="665" t="str">
        <f t="shared" si="8"/>
        <v/>
      </c>
      <c r="M19" s="666" t="e">
        <f t="shared" si="1"/>
        <v>#VALUE!</v>
      </c>
      <c r="N19" s="794" t="e">
        <f t="shared" si="2"/>
        <v>#VALUE!</v>
      </c>
      <c r="O19" s="1098">
        <f t="shared" si="9"/>
        <v>967.75</v>
      </c>
      <c r="P19" s="1088"/>
      <c r="Q19" s="666">
        <f t="shared" si="16"/>
        <v>271.77999999999997</v>
      </c>
      <c r="R19" s="1078"/>
      <c r="S19" s="666">
        <f t="shared" si="10"/>
        <v>271.77999999999997</v>
      </c>
      <c r="T19" s="59">
        <f t="shared" si="11"/>
        <v>0</v>
      </c>
      <c r="U19" s="666">
        <f t="shared" si="3"/>
        <v>298.54000000000002</v>
      </c>
      <c r="V19" s="791">
        <f t="shared" si="12"/>
        <v>570.31999999999994</v>
      </c>
      <c r="W19" s="1104"/>
      <c r="X19" s="1101"/>
      <c r="Y19" s="61">
        <f t="shared" si="4"/>
        <v>570.31999999999994</v>
      </c>
      <c r="Z19" s="668" t="e">
        <f t="shared" si="5"/>
        <v>#VALUE!</v>
      </c>
      <c r="AA19" s="669" t="e">
        <f t="shared" si="6"/>
        <v>#VALUE!</v>
      </c>
      <c r="AC19" s="657" t="e">
        <f t="shared" si="7"/>
        <v>#VALUE!</v>
      </c>
      <c r="AD19" s="684">
        <f t="shared" si="13"/>
        <v>570.31999999999994</v>
      </c>
      <c r="AE19" s="657" t="e">
        <f t="shared" si="14"/>
        <v>#VALUE!</v>
      </c>
      <c r="AH19" s="323" t="str">
        <f t="shared" si="15"/>
        <v>SUDESTE</v>
      </c>
    </row>
    <row r="20" spans="2:34" ht="40.9" customHeight="1">
      <c r="B20" s="657" t="e">
        <f t="shared" si="0"/>
        <v>#VALUE!</v>
      </c>
      <c r="C20" s="670">
        <v>10</v>
      </c>
      <c r="D20" s="1384"/>
      <c r="E20" s="671" t="s">
        <v>222</v>
      </c>
      <c r="F20" s="672" t="s">
        <v>223</v>
      </c>
      <c r="G20" s="672" t="s">
        <v>348</v>
      </c>
      <c r="H20" s="672" t="s">
        <v>224</v>
      </c>
      <c r="I20" s="106" t="s">
        <v>838</v>
      </c>
      <c r="J20" s="1067"/>
      <c r="K20" s="1067"/>
      <c r="L20" s="665" t="str">
        <f t="shared" si="8"/>
        <v/>
      </c>
      <c r="M20" s="666" t="e">
        <f t="shared" si="1"/>
        <v>#VALUE!</v>
      </c>
      <c r="N20" s="794" t="e">
        <f t="shared" si="2"/>
        <v>#VALUE!</v>
      </c>
      <c r="O20" s="1098">
        <f t="shared" si="9"/>
        <v>1387.75</v>
      </c>
      <c r="P20" s="1088"/>
      <c r="Q20" s="666">
        <f t="shared" si="16"/>
        <v>378.04</v>
      </c>
      <c r="R20" s="1078"/>
      <c r="S20" s="666">
        <f t="shared" si="10"/>
        <v>378.04</v>
      </c>
      <c r="T20" s="59">
        <f t="shared" si="11"/>
        <v>0</v>
      </c>
      <c r="U20" s="666">
        <f t="shared" si="3"/>
        <v>415.27</v>
      </c>
      <c r="V20" s="791">
        <f t="shared" si="12"/>
        <v>793.31</v>
      </c>
      <c r="W20" s="1104"/>
      <c r="X20" s="1101"/>
      <c r="Y20" s="61">
        <f t="shared" si="4"/>
        <v>793.31</v>
      </c>
      <c r="Z20" s="668" t="e">
        <f t="shared" si="5"/>
        <v>#VALUE!</v>
      </c>
      <c r="AA20" s="669" t="e">
        <f t="shared" si="6"/>
        <v>#VALUE!</v>
      </c>
      <c r="AC20" s="657" t="e">
        <f t="shared" si="7"/>
        <v>#VALUE!</v>
      </c>
      <c r="AD20" s="684">
        <f t="shared" si="13"/>
        <v>793.31</v>
      </c>
      <c r="AE20" s="657" t="e">
        <f t="shared" si="14"/>
        <v>#VALUE!</v>
      </c>
      <c r="AH20" s="323" t="str">
        <f t="shared" si="15"/>
        <v>SUL</v>
      </c>
    </row>
    <row r="21" spans="2:34" ht="40.9" customHeight="1">
      <c r="B21" s="657" t="e">
        <f t="shared" si="0"/>
        <v>#VALUE!</v>
      </c>
      <c r="C21" s="670">
        <v>11</v>
      </c>
      <c r="D21" s="1384"/>
      <c r="E21" s="671" t="s">
        <v>225</v>
      </c>
      <c r="F21" s="672" t="s">
        <v>226</v>
      </c>
      <c r="G21" s="672" t="s">
        <v>357</v>
      </c>
      <c r="H21" s="672" t="s">
        <v>227</v>
      </c>
      <c r="I21" s="106" t="s">
        <v>838</v>
      </c>
      <c r="J21" s="1067"/>
      <c r="K21" s="1067"/>
      <c r="L21" s="665" t="str">
        <f t="shared" si="8"/>
        <v/>
      </c>
      <c r="M21" s="666" t="e">
        <f t="shared" si="1"/>
        <v>#VALUE!</v>
      </c>
      <c r="N21" s="794" t="e">
        <f t="shared" si="2"/>
        <v>#VALUE!</v>
      </c>
      <c r="O21" s="1098">
        <f t="shared" si="9"/>
        <v>1146</v>
      </c>
      <c r="P21" s="1088"/>
      <c r="Q21" s="666">
        <f t="shared" si="16"/>
        <v>316.88</v>
      </c>
      <c r="R21" s="1078"/>
      <c r="S21" s="666">
        <f t="shared" si="10"/>
        <v>316.88</v>
      </c>
      <c r="T21" s="59">
        <f t="shared" si="11"/>
        <v>0</v>
      </c>
      <c r="U21" s="666">
        <f t="shared" si="3"/>
        <v>348.09</v>
      </c>
      <c r="V21" s="791">
        <f t="shared" si="12"/>
        <v>664.97</v>
      </c>
      <c r="W21" s="1103"/>
      <c r="X21" s="1101"/>
      <c r="Y21" s="61">
        <f t="shared" si="4"/>
        <v>664.97</v>
      </c>
      <c r="Z21" s="668" t="e">
        <f t="shared" si="5"/>
        <v>#VALUE!</v>
      </c>
      <c r="AA21" s="669" t="e">
        <f t="shared" si="6"/>
        <v>#VALUE!</v>
      </c>
      <c r="AC21" s="657" t="e">
        <f t="shared" si="7"/>
        <v>#VALUE!</v>
      </c>
      <c r="AD21" s="684">
        <f t="shared" si="13"/>
        <v>664.97</v>
      </c>
      <c r="AE21" s="657" t="e">
        <f t="shared" si="14"/>
        <v>#VALUE!</v>
      </c>
      <c r="AH21" s="323" t="str">
        <f t="shared" si="15"/>
        <v>SUDESTE</v>
      </c>
    </row>
    <row r="22" spans="2:34" ht="40.9" customHeight="1">
      <c r="B22" s="657" t="e">
        <f t="shared" si="0"/>
        <v>#VALUE!</v>
      </c>
      <c r="C22" s="670">
        <v>12</v>
      </c>
      <c r="D22" s="1384"/>
      <c r="E22" s="671" t="s">
        <v>228</v>
      </c>
      <c r="F22" s="672" t="s">
        <v>229</v>
      </c>
      <c r="G22" s="672" t="s">
        <v>357</v>
      </c>
      <c r="H22" s="672" t="s">
        <v>230</v>
      </c>
      <c r="I22" s="106" t="s">
        <v>838</v>
      </c>
      <c r="J22" s="1067"/>
      <c r="K22" s="1067"/>
      <c r="L22" s="665" t="str">
        <f t="shared" si="8"/>
        <v/>
      </c>
      <c r="M22" s="666" t="e">
        <f t="shared" si="1"/>
        <v>#VALUE!</v>
      </c>
      <c r="N22" s="794" t="e">
        <f t="shared" si="2"/>
        <v>#VALUE!</v>
      </c>
      <c r="O22" s="1098">
        <f t="shared" si="9"/>
        <v>979</v>
      </c>
      <c r="P22" s="1088"/>
      <c r="Q22" s="666">
        <f t="shared" si="16"/>
        <v>274.63</v>
      </c>
      <c r="R22" s="1078"/>
      <c r="S22" s="666">
        <f t="shared" si="10"/>
        <v>274.63</v>
      </c>
      <c r="T22" s="59">
        <f t="shared" si="11"/>
        <v>0</v>
      </c>
      <c r="U22" s="666">
        <f t="shared" si="3"/>
        <v>301.68</v>
      </c>
      <c r="V22" s="791">
        <f t="shared" si="12"/>
        <v>576.30999999999995</v>
      </c>
      <c r="W22" s="1104"/>
      <c r="X22" s="1101"/>
      <c r="Y22" s="61">
        <f t="shared" si="4"/>
        <v>576.30999999999995</v>
      </c>
      <c r="Z22" s="668" t="e">
        <f t="shared" si="5"/>
        <v>#VALUE!</v>
      </c>
      <c r="AA22" s="669" t="e">
        <f t="shared" si="6"/>
        <v>#VALUE!</v>
      </c>
      <c r="AC22" s="657" t="e">
        <f t="shared" si="7"/>
        <v>#VALUE!</v>
      </c>
      <c r="AD22" s="684">
        <f t="shared" si="13"/>
        <v>576.30999999999995</v>
      </c>
      <c r="AE22" s="657" t="e">
        <f t="shared" si="14"/>
        <v>#VALUE!</v>
      </c>
      <c r="AH22" s="323" t="str">
        <f t="shared" si="15"/>
        <v>SUDESTE</v>
      </c>
    </row>
    <row r="23" spans="2:34" ht="40.9" customHeight="1" thickBot="1">
      <c r="B23" s="657" t="e">
        <f t="shared" si="0"/>
        <v>#VALUE!</v>
      </c>
      <c r="C23" s="675">
        <v>13</v>
      </c>
      <c r="D23" s="1385"/>
      <c r="E23" s="676" t="s">
        <v>231</v>
      </c>
      <c r="F23" s="677" t="s">
        <v>232</v>
      </c>
      <c r="G23" s="677" t="s">
        <v>357</v>
      </c>
      <c r="H23" s="677" t="s">
        <v>233</v>
      </c>
      <c r="I23" s="1095" t="s">
        <v>838</v>
      </c>
      <c r="J23" s="1068"/>
      <c r="K23" s="1068"/>
      <c r="L23" s="678" t="str">
        <f t="shared" si="8"/>
        <v/>
      </c>
      <c r="M23" s="679" t="e">
        <f t="shared" si="1"/>
        <v>#VALUE!</v>
      </c>
      <c r="N23" s="795" t="e">
        <f t="shared" si="2"/>
        <v>#VALUE!</v>
      </c>
      <c r="O23" s="1099">
        <f t="shared" si="9"/>
        <v>1149.25</v>
      </c>
      <c r="P23" s="1100"/>
      <c r="Q23" s="679">
        <f t="shared" si="16"/>
        <v>317.7</v>
      </c>
      <c r="R23" s="1079"/>
      <c r="S23" s="679">
        <f t="shared" si="10"/>
        <v>317.7</v>
      </c>
      <c r="T23" s="103">
        <f t="shared" si="11"/>
        <v>0</v>
      </c>
      <c r="U23" s="679">
        <f t="shared" si="3"/>
        <v>348.99</v>
      </c>
      <c r="V23" s="792">
        <f t="shared" si="12"/>
        <v>666.69</v>
      </c>
      <c r="W23" s="1105"/>
      <c r="X23" s="1106"/>
      <c r="Y23" s="104">
        <f t="shared" si="4"/>
        <v>666.69</v>
      </c>
      <c r="Z23" s="682" t="e">
        <f t="shared" si="5"/>
        <v>#VALUE!</v>
      </c>
      <c r="AA23" s="683" t="e">
        <f t="shared" si="6"/>
        <v>#VALUE!</v>
      </c>
      <c r="AC23" s="657" t="e">
        <f t="shared" si="7"/>
        <v>#VALUE!</v>
      </c>
      <c r="AD23" s="684">
        <f t="shared" si="13"/>
        <v>666.69</v>
      </c>
      <c r="AE23" s="657" t="e">
        <f t="shared" si="14"/>
        <v>#VALUE!</v>
      </c>
      <c r="AH23" s="323" t="str">
        <f t="shared" si="15"/>
        <v>SUDESTE</v>
      </c>
    </row>
    <row r="25" spans="2:34" hidden="1">
      <c r="D25" s="650" t="s">
        <v>333</v>
      </c>
    </row>
    <row r="26" spans="2:34" hidden="1">
      <c r="D26" s="650" t="s">
        <v>334</v>
      </c>
    </row>
    <row r="27" spans="2:34" hidden="1">
      <c r="D27" s="650" t="s">
        <v>335</v>
      </c>
    </row>
    <row r="28" spans="2:34" hidden="1">
      <c r="D28" s="650" t="s">
        <v>336</v>
      </c>
    </row>
    <row r="29" spans="2:34" hidden="1">
      <c r="D29" s="650" t="s">
        <v>337</v>
      </c>
    </row>
    <row r="30" spans="2:34" hidden="1">
      <c r="D30" s="650" t="s">
        <v>338</v>
      </c>
    </row>
    <row r="31" spans="2:34" hidden="1">
      <c r="D31" s="650" t="s">
        <v>339</v>
      </c>
    </row>
    <row r="32" spans="2:34" hidden="1">
      <c r="D32" s="650" t="s">
        <v>340</v>
      </c>
    </row>
    <row r="33" spans="4:4" hidden="1">
      <c r="D33" s="650" t="s">
        <v>341</v>
      </c>
    </row>
    <row r="34" spans="4:4" hidden="1">
      <c r="D34" s="650" t="s">
        <v>342</v>
      </c>
    </row>
    <row r="35" spans="4:4" hidden="1">
      <c r="D35" s="650" t="s">
        <v>343</v>
      </c>
    </row>
    <row r="36" spans="4:4" hidden="1">
      <c r="D36" s="650" t="s">
        <v>344</v>
      </c>
    </row>
    <row r="37" spans="4:4" hidden="1">
      <c r="D37" s="650" t="s">
        <v>345</v>
      </c>
    </row>
    <row r="38" spans="4:4" hidden="1">
      <c r="D38" s="650" t="s">
        <v>346</v>
      </c>
    </row>
    <row r="39" spans="4:4" hidden="1">
      <c r="D39" s="650" t="s">
        <v>347</v>
      </c>
    </row>
    <row r="40" spans="4:4" hidden="1">
      <c r="D40" s="650" t="s">
        <v>348</v>
      </c>
    </row>
    <row r="41" spans="4:4" hidden="1">
      <c r="D41" s="650" t="s">
        <v>349</v>
      </c>
    </row>
    <row r="42" spans="4:4" hidden="1">
      <c r="D42" s="650" t="s">
        <v>350</v>
      </c>
    </row>
    <row r="43" spans="4:4" hidden="1">
      <c r="D43" s="650" t="s">
        <v>351</v>
      </c>
    </row>
    <row r="44" spans="4:4" hidden="1">
      <c r="D44" s="650" t="s">
        <v>352</v>
      </c>
    </row>
    <row r="45" spans="4:4" hidden="1">
      <c r="D45" s="650" t="s">
        <v>353</v>
      </c>
    </row>
    <row r="46" spans="4:4" hidden="1">
      <c r="D46" s="650" t="s">
        <v>354</v>
      </c>
    </row>
    <row r="47" spans="4:4" hidden="1">
      <c r="D47" s="650" t="s">
        <v>355</v>
      </c>
    </row>
    <row r="48" spans="4:4" hidden="1">
      <c r="D48" s="650" t="s">
        <v>356</v>
      </c>
    </row>
    <row r="49" spans="4:4" hidden="1">
      <c r="D49" s="650" t="s">
        <v>357</v>
      </c>
    </row>
    <row r="50" spans="4:4" hidden="1">
      <c r="D50" s="650" t="s">
        <v>358</v>
      </c>
    </row>
    <row r="51" spans="4:4" hidden="1">
      <c r="D51" s="650" t="s">
        <v>359</v>
      </c>
    </row>
    <row r="52" spans="4:4" hidden="1"/>
    <row r="53" spans="4:4" hidden="1"/>
    <row r="54" spans="4:4" hidden="1"/>
    <row r="55" spans="4:4" hidden="1">
      <c r="D55" s="650" t="s">
        <v>332</v>
      </c>
    </row>
    <row r="56" spans="4:4" hidden="1">
      <c r="D56" s="650" t="s">
        <v>360</v>
      </c>
    </row>
    <row r="57" spans="4:4" hidden="1">
      <c r="D57" s="650" t="s">
        <v>361</v>
      </c>
    </row>
    <row r="58" spans="4:4" hidden="1">
      <c r="D58" s="650" t="s">
        <v>362</v>
      </c>
    </row>
    <row r="59" spans="4:4" hidden="1">
      <c r="D59" s="650" t="s">
        <v>363</v>
      </c>
    </row>
    <row r="60" spans="4:4" hidden="1">
      <c r="D60" s="650" t="s">
        <v>364</v>
      </c>
    </row>
    <row r="61" spans="4:4" hidden="1">
      <c r="D61" s="650" t="s">
        <v>365</v>
      </c>
    </row>
    <row r="62" spans="4:4" hidden="1">
      <c r="D62" s="650" t="s">
        <v>366</v>
      </c>
    </row>
    <row r="63" spans="4:4" hidden="1">
      <c r="D63" s="650" t="s">
        <v>367</v>
      </c>
    </row>
    <row r="64" spans="4:4" hidden="1">
      <c r="D64" s="650" t="s">
        <v>368</v>
      </c>
    </row>
    <row r="65" spans="4:4" hidden="1">
      <c r="D65" s="650" t="s">
        <v>369</v>
      </c>
    </row>
    <row r="66" spans="4:4" hidden="1">
      <c r="D66" s="650" t="s">
        <v>370</v>
      </c>
    </row>
    <row r="67" spans="4:4" hidden="1">
      <c r="D67" s="650" t="s">
        <v>371</v>
      </c>
    </row>
    <row r="68" spans="4:4" hidden="1">
      <c r="D68" s="650" t="s">
        <v>372</v>
      </c>
    </row>
    <row r="69" spans="4:4" hidden="1">
      <c r="D69" s="650" t="s">
        <v>373</v>
      </c>
    </row>
    <row r="70" spans="4:4" hidden="1">
      <c r="D70" s="650" t="s">
        <v>374</v>
      </c>
    </row>
    <row r="71" spans="4:4" hidden="1">
      <c r="D71" s="650" t="s">
        <v>375</v>
      </c>
    </row>
    <row r="72" spans="4:4" hidden="1">
      <c r="D72" s="650" t="s">
        <v>376</v>
      </c>
    </row>
    <row r="73" spans="4:4" hidden="1">
      <c r="D73" s="650" t="s">
        <v>377</v>
      </c>
    </row>
    <row r="74" spans="4:4" hidden="1">
      <c r="D74" s="650" t="s">
        <v>378</v>
      </c>
    </row>
    <row r="75" spans="4:4" hidden="1">
      <c r="D75" s="650" t="s">
        <v>379</v>
      </c>
    </row>
    <row r="76" spans="4:4" hidden="1">
      <c r="D76" s="650" t="s">
        <v>380</v>
      </c>
    </row>
    <row r="77" spans="4:4" hidden="1">
      <c r="D77" s="650" t="s">
        <v>381</v>
      </c>
    </row>
    <row r="78" spans="4:4" hidden="1">
      <c r="D78" s="650" t="s">
        <v>382</v>
      </c>
    </row>
    <row r="79" spans="4:4" hidden="1">
      <c r="D79" s="650" t="s">
        <v>383</v>
      </c>
    </row>
    <row r="80" spans="4:4" hidden="1">
      <c r="D80" s="650" t="s">
        <v>384</v>
      </c>
    </row>
    <row r="81" spans="2:17" hidden="1">
      <c r="D81" s="650" t="s">
        <v>385</v>
      </c>
    </row>
    <row r="83" spans="2:17" ht="14.45" customHeight="1">
      <c r="B83" s="661"/>
      <c r="C83" s="662"/>
      <c r="D83" s="1373">
        <v>1</v>
      </c>
      <c r="E83" s="664" t="s">
        <v>816</v>
      </c>
      <c r="F83" s="1376" t="s">
        <v>842</v>
      </c>
      <c r="G83" s="663">
        <v>1803</v>
      </c>
      <c r="H83" s="664" t="s">
        <v>846</v>
      </c>
      <c r="I83" s="664"/>
      <c r="J83" s="664"/>
      <c r="K83" s="664"/>
      <c r="L83" s="664"/>
      <c r="M83" s="664"/>
      <c r="N83" s="664"/>
      <c r="O83" s="1370">
        <f>AVERAGE(G83:G86)</f>
        <v>2365.75</v>
      </c>
    </row>
    <row r="84" spans="2:17" ht="14.45" customHeight="1">
      <c r="B84" s="661"/>
      <c r="C84" s="662"/>
      <c r="D84" s="1374"/>
      <c r="E84" s="664" t="s">
        <v>818</v>
      </c>
      <c r="F84" s="1377"/>
      <c r="G84" s="663">
        <v>2699</v>
      </c>
      <c r="H84" s="664" t="s">
        <v>845</v>
      </c>
      <c r="I84" s="664"/>
      <c r="J84" s="664"/>
      <c r="K84" s="664"/>
      <c r="L84" s="664"/>
      <c r="M84" s="664"/>
      <c r="N84" s="664"/>
      <c r="O84" s="1371"/>
    </row>
    <row r="85" spans="2:17" ht="14.45" customHeight="1">
      <c r="B85" s="661"/>
      <c r="C85" s="662"/>
      <c r="D85" s="1374"/>
      <c r="E85" s="664" t="s">
        <v>820</v>
      </c>
      <c r="F85" s="1377"/>
      <c r="G85" s="663">
        <v>2768</v>
      </c>
      <c r="H85" s="664" t="s">
        <v>844</v>
      </c>
      <c r="I85" s="664"/>
      <c r="J85" s="664"/>
      <c r="K85" s="664"/>
      <c r="L85" s="664"/>
      <c r="M85" s="664"/>
      <c r="N85" s="664"/>
      <c r="O85" s="1371"/>
    </row>
    <row r="86" spans="2:17" ht="12" customHeight="1">
      <c r="B86" s="661"/>
      <c r="C86" s="662"/>
      <c r="D86" s="1375"/>
      <c r="E86" s="664" t="s">
        <v>822</v>
      </c>
      <c r="F86" s="1378"/>
      <c r="G86" s="663">
        <v>2193</v>
      </c>
      <c r="H86" s="1096" t="s">
        <v>843</v>
      </c>
      <c r="I86" s="664"/>
      <c r="J86" s="664"/>
      <c r="K86" s="664"/>
      <c r="L86" s="664"/>
      <c r="M86" s="664"/>
      <c r="N86" s="664"/>
      <c r="O86" s="1372"/>
    </row>
    <row r="87" spans="2:17" ht="15">
      <c r="B87" s="661"/>
      <c r="C87" s="662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</row>
    <row r="88" spans="2:17" ht="14.45" customHeight="1">
      <c r="B88" s="661"/>
      <c r="C88" s="662"/>
      <c r="D88" s="1373">
        <f>1+D83</f>
        <v>2</v>
      </c>
      <c r="E88" s="664" t="str">
        <f>$E$83</f>
        <v>CAMPOS BELOS</v>
      </c>
      <c r="F88" s="1376" t="s">
        <v>848</v>
      </c>
      <c r="G88" s="663">
        <v>1975</v>
      </c>
      <c r="H88" s="664" t="s">
        <v>847</v>
      </c>
      <c r="I88" s="664"/>
      <c r="J88" s="664"/>
      <c r="K88" s="664"/>
      <c r="L88" s="664"/>
      <c r="M88" s="664"/>
      <c r="N88" s="664"/>
      <c r="O88" s="1370">
        <f>AVERAGE(G88:G91)</f>
        <v>2563.5</v>
      </c>
    </row>
    <row r="89" spans="2:17" ht="12" customHeight="1">
      <c r="B89" s="661"/>
      <c r="C89" s="662"/>
      <c r="D89" s="1374"/>
      <c r="E89" s="664" t="str">
        <f>$E$84</f>
        <v>BALIZA</v>
      </c>
      <c r="F89" s="1377"/>
      <c r="G89" s="663">
        <v>2899</v>
      </c>
      <c r="H89" s="664" t="s">
        <v>849</v>
      </c>
      <c r="I89" s="664"/>
      <c r="J89" s="664"/>
      <c r="K89" s="664"/>
      <c r="L89" s="664"/>
      <c r="M89" s="664"/>
      <c r="N89" s="664"/>
      <c r="O89" s="1371" t="s">
        <v>906</v>
      </c>
    </row>
    <row r="90" spans="2:17" ht="12" customHeight="1">
      <c r="B90" s="661"/>
      <c r="C90" s="662"/>
      <c r="D90" s="1374"/>
      <c r="E90" s="664" t="str">
        <f>$E$85</f>
        <v>APORÉ</v>
      </c>
      <c r="F90" s="1377"/>
      <c r="G90" s="663">
        <v>2977</v>
      </c>
      <c r="H90" s="664" t="s">
        <v>850</v>
      </c>
      <c r="I90" s="664"/>
      <c r="J90" s="664"/>
      <c r="K90" s="664"/>
      <c r="L90" s="664"/>
      <c r="M90" s="664"/>
      <c r="N90" s="664"/>
      <c r="O90" s="1371" t="s">
        <v>906</v>
      </c>
    </row>
    <row r="91" spans="2:17" ht="12" customHeight="1">
      <c r="B91" s="661"/>
      <c r="C91" s="662"/>
      <c r="D91" s="1375"/>
      <c r="E91" s="664" t="str">
        <f>$E$86</f>
        <v>CRISTALINA</v>
      </c>
      <c r="F91" s="1378"/>
      <c r="G91" s="663">
        <v>2403</v>
      </c>
      <c r="H91" s="664" t="s">
        <v>851</v>
      </c>
      <c r="I91" s="664"/>
      <c r="J91" s="664"/>
      <c r="K91" s="664"/>
      <c r="L91" s="664"/>
      <c r="M91" s="664"/>
      <c r="N91" s="664"/>
      <c r="O91" s="1372" t="s">
        <v>906</v>
      </c>
    </row>
    <row r="92" spans="2:17" ht="15">
      <c r="B92" s="661"/>
      <c r="C92" s="662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</row>
    <row r="93" spans="2:17" ht="14.45" customHeight="1">
      <c r="B93" s="661"/>
      <c r="C93" s="662"/>
      <c r="D93" s="1373">
        <f>1+D88</f>
        <v>3</v>
      </c>
      <c r="E93" s="664" t="str">
        <f>$E$83</f>
        <v>CAMPOS BELOS</v>
      </c>
      <c r="F93" s="1376" t="s">
        <v>853</v>
      </c>
      <c r="G93" s="663">
        <v>1114</v>
      </c>
      <c r="H93" s="664" t="s">
        <v>854</v>
      </c>
      <c r="I93" s="664"/>
      <c r="J93" s="664"/>
      <c r="K93" s="664"/>
      <c r="L93" s="664"/>
      <c r="M93" s="664"/>
      <c r="N93" s="664"/>
      <c r="O93" s="1370">
        <f>AVERAGE(G93:G96)</f>
        <v>1673</v>
      </c>
    </row>
    <row r="94" spans="2:17" ht="12" customHeight="1">
      <c r="B94" s="661"/>
      <c r="C94" s="662"/>
      <c r="D94" s="1374"/>
      <c r="E94" s="664" t="str">
        <f>$E$84</f>
        <v>BALIZA</v>
      </c>
      <c r="F94" s="1377"/>
      <c r="G94" s="663">
        <v>2011</v>
      </c>
      <c r="H94" s="664" t="s">
        <v>855</v>
      </c>
      <c r="I94" s="664"/>
      <c r="J94" s="664"/>
      <c r="K94" s="664"/>
      <c r="L94" s="664"/>
      <c r="M94" s="664"/>
      <c r="N94" s="664"/>
      <c r="O94" s="1371" t="s">
        <v>906</v>
      </c>
    </row>
    <row r="95" spans="2:17" ht="12" customHeight="1">
      <c r="B95" s="661"/>
      <c r="C95" s="662"/>
      <c r="D95" s="1374"/>
      <c r="E95" s="664" t="str">
        <f>$E$85</f>
        <v>APORÉ</v>
      </c>
      <c r="F95" s="1377"/>
      <c r="G95" s="663">
        <v>2063</v>
      </c>
      <c r="H95" s="664" t="s">
        <v>856</v>
      </c>
      <c r="I95" s="664"/>
      <c r="J95" s="664"/>
      <c r="K95" s="664"/>
      <c r="L95" s="664"/>
      <c r="M95" s="664"/>
      <c r="N95" s="664"/>
      <c r="O95" s="1371" t="s">
        <v>906</v>
      </c>
    </row>
    <row r="96" spans="2:17" ht="12" customHeight="1">
      <c r="B96" s="661"/>
      <c r="C96" s="662"/>
      <c r="D96" s="1375"/>
      <c r="E96" s="664" t="str">
        <f>$E$86</f>
        <v>CRISTALINA</v>
      </c>
      <c r="F96" s="1378"/>
      <c r="G96" s="663">
        <v>1504</v>
      </c>
      <c r="H96" s="664" t="s">
        <v>852</v>
      </c>
      <c r="I96" s="664"/>
      <c r="J96" s="664"/>
      <c r="K96" s="664"/>
      <c r="L96" s="664"/>
      <c r="M96" s="664"/>
      <c r="N96" s="664"/>
      <c r="O96" s="1372" t="s">
        <v>906</v>
      </c>
    </row>
    <row r="97" spans="2:17" ht="15">
      <c r="B97" s="661"/>
      <c r="C97" s="662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</row>
    <row r="98" spans="2:17" ht="14.45" customHeight="1">
      <c r="B98" s="661"/>
      <c r="C98" s="662"/>
      <c r="D98" s="1373">
        <f>1+D93</f>
        <v>4</v>
      </c>
      <c r="E98" s="664" t="str">
        <f>$E$83</f>
        <v>CAMPOS BELOS</v>
      </c>
      <c r="F98" s="1376" t="s">
        <v>861</v>
      </c>
      <c r="G98" s="663">
        <v>1804</v>
      </c>
      <c r="H98" s="664" t="s">
        <v>857</v>
      </c>
      <c r="I98" s="664"/>
      <c r="J98" s="664"/>
      <c r="K98" s="664"/>
      <c r="L98" s="664"/>
      <c r="M98" s="664"/>
      <c r="N98" s="664"/>
      <c r="O98" s="1370">
        <f>AVERAGE(G98:G101)</f>
        <v>2391.5</v>
      </c>
    </row>
    <row r="99" spans="2:17" ht="12" customHeight="1">
      <c r="B99" s="661"/>
      <c r="C99" s="662"/>
      <c r="D99" s="1374"/>
      <c r="E99" s="664" t="str">
        <f>$E$84</f>
        <v>BALIZA</v>
      </c>
      <c r="F99" s="1377"/>
      <c r="G99" s="663">
        <v>2725</v>
      </c>
      <c r="H99" s="664" t="s">
        <v>858</v>
      </c>
      <c r="I99" s="664"/>
      <c r="J99" s="664"/>
      <c r="K99" s="664"/>
      <c r="L99" s="664"/>
      <c r="M99" s="664"/>
      <c r="N99" s="664"/>
      <c r="O99" s="1371" t="s">
        <v>906</v>
      </c>
    </row>
    <row r="100" spans="2:17" ht="12" customHeight="1">
      <c r="B100" s="661"/>
      <c r="C100" s="662"/>
      <c r="D100" s="1374"/>
      <c r="E100" s="664" t="str">
        <f>$E$85</f>
        <v>APORÉ</v>
      </c>
      <c r="F100" s="1377"/>
      <c r="G100" s="663">
        <v>2803</v>
      </c>
      <c r="H100" s="664" t="s">
        <v>859</v>
      </c>
      <c r="I100" s="664"/>
      <c r="J100" s="664"/>
      <c r="K100" s="664"/>
      <c r="L100" s="664"/>
      <c r="M100" s="664"/>
      <c r="N100" s="664"/>
      <c r="O100" s="1371" t="s">
        <v>906</v>
      </c>
    </row>
    <row r="101" spans="2:17" ht="12" customHeight="1">
      <c r="B101" s="661"/>
      <c r="C101" s="662"/>
      <c r="D101" s="1375"/>
      <c r="E101" s="664" t="str">
        <f>$E$86</f>
        <v>CRISTALINA</v>
      </c>
      <c r="F101" s="1378"/>
      <c r="G101" s="663">
        <v>2234</v>
      </c>
      <c r="H101" s="664" t="s">
        <v>860</v>
      </c>
      <c r="I101" s="664"/>
      <c r="J101" s="664"/>
      <c r="K101" s="664"/>
      <c r="L101" s="664"/>
      <c r="M101" s="664"/>
      <c r="N101" s="664"/>
      <c r="O101" s="1372" t="s">
        <v>906</v>
      </c>
    </row>
    <row r="102" spans="2:17" ht="15">
      <c r="B102" s="661"/>
      <c r="C102" s="662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</row>
    <row r="103" spans="2:17" ht="14.45" customHeight="1">
      <c r="B103" s="661"/>
      <c r="C103" s="662"/>
      <c r="D103" s="1373">
        <f>1+D98</f>
        <v>5</v>
      </c>
      <c r="E103" s="664" t="str">
        <f>$E$83</f>
        <v>CAMPOS BELOS</v>
      </c>
      <c r="F103" s="1376" t="s">
        <v>862</v>
      </c>
      <c r="G103" s="663">
        <v>1406</v>
      </c>
      <c r="H103" s="664" t="s">
        <v>863</v>
      </c>
      <c r="I103" s="664"/>
      <c r="J103" s="664"/>
      <c r="K103" s="664"/>
      <c r="L103" s="664"/>
      <c r="M103" s="664"/>
      <c r="N103" s="664"/>
      <c r="O103" s="1370">
        <f>AVERAGE(G103:G106)</f>
        <v>1112</v>
      </c>
    </row>
    <row r="104" spans="2:17" ht="12" customHeight="1">
      <c r="B104" s="661"/>
      <c r="C104" s="662"/>
      <c r="D104" s="1374"/>
      <c r="E104" s="664" t="str">
        <f>$E$84</f>
        <v>BALIZA</v>
      </c>
      <c r="F104" s="1377"/>
      <c r="G104" s="663">
        <v>1269</v>
      </c>
      <c r="H104" s="664" t="s">
        <v>864</v>
      </c>
      <c r="I104" s="664"/>
      <c r="J104" s="664"/>
      <c r="K104" s="664"/>
      <c r="L104" s="664"/>
      <c r="M104" s="664"/>
      <c r="N104" s="664"/>
      <c r="O104" s="1371" t="s">
        <v>906</v>
      </c>
    </row>
    <row r="105" spans="2:17" ht="12" customHeight="1">
      <c r="B105" s="661"/>
      <c r="C105" s="662"/>
      <c r="D105" s="1374"/>
      <c r="E105" s="664" t="str">
        <f>$E$85</f>
        <v>APORÉ</v>
      </c>
      <c r="F105" s="1377"/>
      <c r="G105" s="663">
        <v>854</v>
      </c>
      <c r="H105" s="664" t="s">
        <v>865</v>
      </c>
      <c r="I105" s="664"/>
      <c r="J105" s="664"/>
      <c r="K105" s="664"/>
      <c r="L105" s="664"/>
      <c r="M105" s="664"/>
      <c r="N105" s="664"/>
      <c r="O105" s="1371" t="s">
        <v>906</v>
      </c>
    </row>
    <row r="106" spans="2:17" ht="12" customHeight="1">
      <c r="B106" s="661"/>
      <c r="C106" s="662"/>
      <c r="D106" s="1375"/>
      <c r="E106" s="664" t="str">
        <f>$E$86</f>
        <v>CRISTALINA</v>
      </c>
      <c r="F106" s="1378"/>
      <c r="G106" s="663">
        <v>919</v>
      </c>
      <c r="H106" s="664" t="s">
        <v>866</v>
      </c>
      <c r="I106" s="664"/>
      <c r="J106" s="664"/>
      <c r="K106" s="664"/>
      <c r="L106" s="664"/>
      <c r="M106" s="664"/>
      <c r="N106" s="664"/>
      <c r="O106" s="1372" t="s">
        <v>906</v>
      </c>
    </row>
    <row r="107" spans="2:17" ht="15">
      <c r="B107" s="661"/>
      <c r="C107" s="662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</row>
    <row r="108" spans="2:17" ht="14.45" customHeight="1">
      <c r="B108" s="661"/>
      <c r="C108" s="662"/>
      <c r="D108" s="1373">
        <f>1+D103</f>
        <v>6</v>
      </c>
      <c r="E108" s="664" t="str">
        <f>$E$83</f>
        <v>CAMPOS BELOS</v>
      </c>
      <c r="F108" s="1376" t="s">
        <v>867</v>
      </c>
      <c r="G108" s="663">
        <v>1505</v>
      </c>
      <c r="H108" s="664" t="s">
        <v>868</v>
      </c>
      <c r="I108" s="664"/>
      <c r="J108" s="664"/>
      <c r="K108" s="664"/>
      <c r="L108" s="664"/>
      <c r="M108" s="664"/>
      <c r="N108" s="664"/>
      <c r="O108" s="1370">
        <f>AVERAGE(G108:G111)</f>
        <v>1342.25</v>
      </c>
    </row>
    <row r="109" spans="2:17" ht="12" customHeight="1">
      <c r="B109" s="661"/>
      <c r="C109" s="662"/>
      <c r="D109" s="1374"/>
      <c r="E109" s="664" t="str">
        <f>$E$84</f>
        <v>BALIZA</v>
      </c>
      <c r="F109" s="1377"/>
      <c r="G109" s="663">
        <v>1631</v>
      </c>
      <c r="H109" s="664" t="s">
        <v>869</v>
      </c>
      <c r="I109" s="664"/>
      <c r="J109" s="664"/>
      <c r="K109" s="664"/>
      <c r="L109" s="664"/>
      <c r="M109" s="664"/>
      <c r="N109" s="664"/>
      <c r="O109" s="1371" t="s">
        <v>906</v>
      </c>
    </row>
    <row r="110" spans="2:17" ht="12" customHeight="1">
      <c r="B110" s="661"/>
      <c r="C110" s="662"/>
      <c r="D110" s="1374"/>
      <c r="E110" s="664" t="str">
        <f>$E$85</f>
        <v>APORÉ</v>
      </c>
      <c r="F110" s="1377"/>
      <c r="G110" s="663">
        <v>1215</v>
      </c>
      <c r="H110" s="664" t="s">
        <v>869</v>
      </c>
      <c r="I110" s="664"/>
      <c r="J110" s="664"/>
      <c r="K110" s="664"/>
      <c r="L110" s="664"/>
      <c r="M110" s="664"/>
      <c r="N110" s="664"/>
      <c r="O110" s="1371" t="s">
        <v>906</v>
      </c>
    </row>
    <row r="111" spans="2:17" ht="12" customHeight="1">
      <c r="B111" s="661"/>
      <c r="C111" s="662"/>
      <c r="D111" s="1375"/>
      <c r="E111" s="664" t="str">
        <f>$E$86</f>
        <v>CRISTALINA</v>
      </c>
      <c r="F111" s="1378"/>
      <c r="G111" s="663">
        <v>1018</v>
      </c>
      <c r="H111" s="664" t="s">
        <v>870</v>
      </c>
      <c r="I111" s="664"/>
      <c r="J111" s="664"/>
      <c r="K111" s="664"/>
      <c r="L111" s="664"/>
      <c r="M111" s="664"/>
      <c r="N111" s="664"/>
      <c r="O111" s="1372" t="s">
        <v>906</v>
      </c>
    </row>
    <row r="112" spans="2:17" ht="15">
      <c r="B112" s="661"/>
      <c r="C112" s="662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</row>
    <row r="113" spans="2:17" ht="14.45" customHeight="1">
      <c r="B113" s="661"/>
      <c r="C113" s="662"/>
      <c r="D113" s="1373">
        <f>1+D108</f>
        <v>7</v>
      </c>
      <c r="E113" s="664" t="str">
        <f>$E$83</f>
        <v>CAMPOS BELOS</v>
      </c>
      <c r="F113" s="1376" t="s">
        <v>871</v>
      </c>
      <c r="G113" s="663">
        <v>2486</v>
      </c>
      <c r="H113" s="664" t="s">
        <v>872</v>
      </c>
      <c r="I113" s="664"/>
      <c r="J113" s="664"/>
      <c r="K113" s="664"/>
      <c r="L113" s="664"/>
      <c r="M113" s="664"/>
      <c r="N113" s="664"/>
      <c r="O113" s="1370">
        <f>AVERAGE(G113:G116)</f>
        <v>2120</v>
      </c>
    </row>
    <row r="114" spans="2:17" ht="12" customHeight="1">
      <c r="B114" s="661"/>
      <c r="C114" s="662"/>
      <c r="D114" s="1374"/>
      <c r="E114" s="664" t="str">
        <f>$E$84</f>
        <v>BALIZA</v>
      </c>
      <c r="F114" s="1377"/>
      <c r="G114" s="663">
        <v>2212</v>
      </c>
      <c r="H114" s="664" t="s">
        <v>873</v>
      </c>
      <c r="I114" s="664"/>
      <c r="J114" s="664"/>
      <c r="K114" s="664"/>
      <c r="L114" s="664"/>
      <c r="M114" s="664"/>
      <c r="N114" s="664"/>
      <c r="O114" s="1371" t="s">
        <v>906</v>
      </c>
    </row>
    <row r="115" spans="2:17" ht="12" customHeight="1">
      <c r="B115" s="661"/>
      <c r="C115" s="662"/>
      <c r="D115" s="1374"/>
      <c r="E115" s="664" t="str">
        <f>$E$85</f>
        <v>APORÉ</v>
      </c>
      <c r="F115" s="1377"/>
      <c r="G115" s="663">
        <v>1783</v>
      </c>
      <c r="H115" s="664" t="s">
        <v>874</v>
      </c>
      <c r="I115" s="664"/>
      <c r="J115" s="664"/>
      <c r="K115" s="664"/>
      <c r="L115" s="664"/>
      <c r="M115" s="664"/>
      <c r="N115" s="664"/>
      <c r="O115" s="1371" t="s">
        <v>906</v>
      </c>
    </row>
    <row r="116" spans="2:17" ht="12" customHeight="1">
      <c r="B116" s="661"/>
      <c r="C116" s="662"/>
      <c r="D116" s="1375"/>
      <c r="E116" s="664" t="str">
        <f>$E$86</f>
        <v>CRISTALINA</v>
      </c>
      <c r="F116" s="1378"/>
      <c r="G116" s="663">
        <v>1999</v>
      </c>
      <c r="H116" s="664" t="s">
        <v>875</v>
      </c>
      <c r="I116" s="664"/>
      <c r="J116" s="664"/>
      <c r="K116" s="664"/>
      <c r="L116" s="664"/>
      <c r="M116" s="664"/>
      <c r="N116" s="664"/>
      <c r="O116" s="1372" t="s">
        <v>906</v>
      </c>
    </row>
    <row r="117" spans="2:17" ht="15">
      <c r="B117" s="661"/>
      <c r="C117" s="662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</row>
    <row r="118" spans="2:17" ht="12" customHeight="1">
      <c r="B118" s="661"/>
      <c r="C118" s="662"/>
      <c r="D118" s="1373">
        <f>1+D113</f>
        <v>8</v>
      </c>
      <c r="E118" s="664" t="str">
        <f>$E$83</f>
        <v>CAMPOS BELOS</v>
      </c>
      <c r="F118" s="1376" t="s">
        <v>876</v>
      </c>
      <c r="G118" s="663">
        <v>1773</v>
      </c>
      <c r="H118" s="664" t="s">
        <v>877</v>
      </c>
      <c r="I118" s="664"/>
      <c r="J118" s="664"/>
      <c r="K118" s="664"/>
      <c r="L118" s="664"/>
      <c r="M118" s="664"/>
      <c r="N118" s="664"/>
      <c r="O118" s="1370">
        <f>AVERAGE(G118:G121)</f>
        <v>1391.5</v>
      </c>
    </row>
    <row r="119" spans="2:17" ht="12" customHeight="1">
      <c r="B119" s="661"/>
      <c r="C119" s="662"/>
      <c r="D119" s="1374"/>
      <c r="E119" s="664" t="str">
        <f>$E$84</f>
        <v>BALIZA</v>
      </c>
      <c r="F119" s="1377"/>
      <c r="G119" s="663">
        <v>1481</v>
      </c>
      <c r="H119" s="664" t="s">
        <v>878</v>
      </c>
      <c r="I119" s="664"/>
      <c r="J119" s="664"/>
      <c r="K119" s="664"/>
      <c r="L119" s="664"/>
      <c r="M119" s="664"/>
      <c r="N119" s="664"/>
      <c r="O119" s="1371" t="s">
        <v>906</v>
      </c>
    </row>
    <row r="120" spans="2:17" ht="12" customHeight="1">
      <c r="B120" s="661"/>
      <c r="C120" s="662"/>
      <c r="D120" s="1374"/>
      <c r="E120" s="664" t="str">
        <f>$E$85</f>
        <v>APORÉ</v>
      </c>
      <c r="F120" s="1377"/>
      <c r="G120" s="663">
        <v>1026</v>
      </c>
      <c r="H120" s="664" t="s">
        <v>879</v>
      </c>
      <c r="I120" s="664"/>
      <c r="J120" s="664"/>
      <c r="K120" s="664"/>
      <c r="L120" s="664"/>
      <c r="M120" s="664"/>
      <c r="N120" s="664"/>
      <c r="O120" s="1371" t="s">
        <v>906</v>
      </c>
    </row>
    <row r="121" spans="2:17" ht="12" customHeight="1">
      <c r="B121" s="661"/>
      <c r="C121" s="662"/>
      <c r="D121" s="1375"/>
      <c r="E121" s="664" t="str">
        <f>$E$86</f>
        <v>CRISTALINA</v>
      </c>
      <c r="F121" s="1378"/>
      <c r="G121" s="663">
        <v>1286</v>
      </c>
      <c r="H121" s="664" t="s">
        <v>880</v>
      </c>
      <c r="I121" s="664"/>
      <c r="J121" s="664"/>
      <c r="K121" s="664"/>
      <c r="L121" s="664"/>
      <c r="M121" s="664"/>
      <c r="N121" s="664"/>
      <c r="O121" s="1372" t="s">
        <v>906</v>
      </c>
    </row>
    <row r="122" spans="2:17" ht="15">
      <c r="B122" s="661"/>
      <c r="C122" s="662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</row>
    <row r="123" spans="2:17" ht="12" customHeight="1">
      <c r="B123" s="661"/>
      <c r="C123" s="662"/>
      <c r="D123" s="1373">
        <f>1+D118</f>
        <v>9</v>
      </c>
      <c r="E123" s="664" t="str">
        <f>$E$83</f>
        <v>CAMPOS BELOS</v>
      </c>
      <c r="F123" s="1376" t="s">
        <v>881</v>
      </c>
      <c r="G123" s="663">
        <v>1102</v>
      </c>
      <c r="H123" s="664" t="s">
        <v>882</v>
      </c>
      <c r="I123" s="664"/>
      <c r="J123" s="664"/>
      <c r="K123" s="664"/>
      <c r="L123" s="664"/>
      <c r="M123" s="664"/>
      <c r="N123" s="664"/>
      <c r="O123" s="1370">
        <f>AVERAGE(G123:G126)</f>
        <v>967.75</v>
      </c>
    </row>
    <row r="124" spans="2:17" ht="12" customHeight="1">
      <c r="B124" s="661"/>
      <c r="C124" s="662"/>
      <c r="D124" s="1374"/>
      <c r="E124" s="664" t="str">
        <f>$E$84</f>
        <v>BALIZA</v>
      </c>
      <c r="F124" s="1377"/>
      <c r="G124" s="663">
        <v>1200</v>
      </c>
      <c r="H124" s="664" t="s">
        <v>883</v>
      </c>
      <c r="I124" s="664"/>
      <c r="J124" s="664"/>
      <c r="K124" s="664"/>
      <c r="L124" s="664"/>
      <c r="M124" s="664"/>
      <c r="N124" s="664"/>
      <c r="O124" s="1371" t="s">
        <v>906</v>
      </c>
    </row>
    <row r="125" spans="2:17" ht="12" customHeight="1">
      <c r="B125" s="661"/>
      <c r="C125" s="662"/>
      <c r="D125" s="1374"/>
      <c r="E125" s="664" t="str">
        <f>$E$85</f>
        <v>APORÉ</v>
      </c>
      <c r="F125" s="1377"/>
      <c r="G125" s="663">
        <v>955</v>
      </c>
      <c r="H125" s="664" t="s">
        <v>884</v>
      </c>
      <c r="I125" s="664"/>
      <c r="J125" s="664"/>
      <c r="K125" s="664"/>
      <c r="L125" s="664"/>
      <c r="M125" s="664"/>
      <c r="N125" s="664"/>
      <c r="O125" s="1371" t="s">
        <v>906</v>
      </c>
    </row>
    <row r="126" spans="2:17" ht="12" customHeight="1">
      <c r="B126" s="661"/>
      <c r="C126" s="662"/>
      <c r="D126" s="1375"/>
      <c r="E126" s="664" t="str">
        <f>$E$86</f>
        <v>CRISTALINA</v>
      </c>
      <c r="F126" s="1378"/>
      <c r="G126" s="663">
        <v>614</v>
      </c>
      <c r="H126" s="664" t="s">
        <v>885</v>
      </c>
      <c r="I126" s="664"/>
      <c r="J126" s="664"/>
      <c r="K126" s="664"/>
      <c r="L126" s="664"/>
      <c r="M126" s="664"/>
      <c r="N126" s="664"/>
      <c r="O126" s="1372" t="s">
        <v>906</v>
      </c>
    </row>
    <row r="127" spans="2:17" ht="15">
      <c r="B127" s="661"/>
      <c r="C127" s="662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</row>
    <row r="128" spans="2:17" ht="12" customHeight="1">
      <c r="B128" s="661"/>
      <c r="C128" s="662"/>
      <c r="D128" s="1373">
        <f>1+D123</f>
        <v>10</v>
      </c>
      <c r="E128" s="664" t="str">
        <f>$E$83</f>
        <v>CAMPOS BELOS</v>
      </c>
      <c r="F128" s="1376" t="s">
        <v>886</v>
      </c>
      <c r="G128" s="663">
        <v>1783</v>
      </c>
      <c r="H128" s="664" t="s">
        <v>887</v>
      </c>
      <c r="I128" s="664"/>
      <c r="J128" s="664"/>
      <c r="K128" s="664"/>
      <c r="L128" s="664"/>
      <c r="M128" s="664"/>
      <c r="N128" s="664"/>
      <c r="O128" s="1370">
        <f>AVERAGE(G128:G131)</f>
        <v>1387.75</v>
      </c>
    </row>
    <row r="129" spans="2:17" ht="12" customHeight="1">
      <c r="B129" s="661"/>
      <c r="C129" s="662"/>
      <c r="D129" s="1374"/>
      <c r="E129" s="664" t="str">
        <f>$E$84</f>
        <v>BALIZA</v>
      </c>
      <c r="F129" s="1377"/>
      <c r="G129" s="663">
        <v>1466</v>
      </c>
      <c r="H129" s="664" t="s">
        <v>888</v>
      </c>
      <c r="I129" s="664"/>
      <c r="J129" s="664"/>
      <c r="K129" s="664"/>
      <c r="L129" s="664"/>
      <c r="M129" s="664"/>
      <c r="N129" s="664"/>
      <c r="O129" s="1371" t="s">
        <v>906</v>
      </c>
    </row>
    <row r="130" spans="2:17" ht="12" customHeight="1">
      <c r="B130" s="661"/>
      <c r="C130" s="662"/>
      <c r="D130" s="1374"/>
      <c r="E130" s="664" t="str">
        <f>$E$85</f>
        <v>APORÉ</v>
      </c>
      <c r="F130" s="1377"/>
      <c r="G130" s="663">
        <v>1006</v>
      </c>
      <c r="H130" s="664" t="s">
        <v>889</v>
      </c>
      <c r="I130" s="664"/>
      <c r="J130" s="664"/>
      <c r="K130" s="664"/>
      <c r="L130" s="664"/>
      <c r="M130" s="664"/>
      <c r="N130" s="664"/>
      <c r="O130" s="1371" t="s">
        <v>906</v>
      </c>
    </row>
    <row r="131" spans="2:17" ht="12" customHeight="1">
      <c r="B131" s="661"/>
      <c r="C131" s="662"/>
      <c r="D131" s="1375"/>
      <c r="E131" s="664" t="str">
        <f>$E$86</f>
        <v>CRISTALINA</v>
      </c>
      <c r="F131" s="1378"/>
      <c r="G131" s="663">
        <v>1296</v>
      </c>
      <c r="H131" s="664" t="s">
        <v>890</v>
      </c>
      <c r="I131" s="664"/>
      <c r="J131" s="664"/>
      <c r="K131" s="664"/>
      <c r="L131" s="664"/>
      <c r="M131" s="664"/>
      <c r="N131" s="664"/>
      <c r="O131" s="1372" t="s">
        <v>906</v>
      </c>
    </row>
    <row r="132" spans="2:17" ht="15">
      <c r="B132" s="661"/>
      <c r="C132" s="662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</row>
    <row r="133" spans="2:17" ht="12" customHeight="1">
      <c r="B133" s="661"/>
      <c r="C133" s="662"/>
      <c r="D133" s="1373">
        <f>1+D128</f>
        <v>11</v>
      </c>
      <c r="E133" s="664" t="str">
        <f>$E$83</f>
        <v>CAMPOS BELOS</v>
      </c>
      <c r="F133" s="1376" t="s">
        <v>891</v>
      </c>
      <c r="G133" s="663">
        <v>1440</v>
      </c>
      <c r="H133" s="664" t="s">
        <v>892</v>
      </c>
      <c r="I133" s="664"/>
      <c r="J133" s="664"/>
      <c r="K133" s="664"/>
      <c r="L133" s="664"/>
      <c r="M133" s="664"/>
      <c r="N133" s="664"/>
      <c r="O133" s="1370">
        <f>AVERAGE(G133:G136)</f>
        <v>1146</v>
      </c>
    </row>
    <row r="134" spans="2:17" ht="12" customHeight="1">
      <c r="B134" s="661"/>
      <c r="C134" s="662"/>
      <c r="D134" s="1374"/>
      <c r="E134" s="664" t="str">
        <f>$E$84</f>
        <v>BALIZA</v>
      </c>
      <c r="F134" s="1377"/>
      <c r="G134" s="663">
        <v>1303</v>
      </c>
      <c r="H134" s="664" t="s">
        <v>893</v>
      </c>
      <c r="I134" s="664"/>
      <c r="J134" s="664"/>
      <c r="K134" s="664"/>
      <c r="L134" s="664"/>
      <c r="M134" s="664"/>
      <c r="N134" s="664"/>
      <c r="O134" s="1371" t="s">
        <v>906</v>
      </c>
    </row>
    <row r="135" spans="2:17" ht="12" customHeight="1">
      <c r="B135" s="661"/>
      <c r="C135" s="662"/>
      <c r="D135" s="1374"/>
      <c r="E135" s="664" t="str">
        <f>$E$85</f>
        <v>APORÉ</v>
      </c>
      <c r="F135" s="1377"/>
      <c r="G135" s="663">
        <v>888</v>
      </c>
      <c r="H135" s="664" t="s">
        <v>894</v>
      </c>
      <c r="I135" s="664"/>
      <c r="J135" s="664"/>
      <c r="K135" s="664"/>
      <c r="L135" s="664"/>
      <c r="M135" s="664"/>
      <c r="N135" s="664"/>
      <c r="O135" s="1371" t="s">
        <v>906</v>
      </c>
    </row>
    <row r="136" spans="2:17" ht="12" customHeight="1">
      <c r="B136" s="661"/>
      <c r="C136" s="662"/>
      <c r="D136" s="1375"/>
      <c r="E136" s="664" t="str">
        <f>$E$86</f>
        <v>CRISTALINA</v>
      </c>
      <c r="F136" s="1378"/>
      <c r="G136" s="663">
        <v>953</v>
      </c>
      <c r="H136" s="664" t="s">
        <v>895</v>
      </c>
      <c r="I136" s="664"/>
      <c r="J136" s="664"/>
      <c r="K136" s="664"/>
      <c r="L136" s="664"/>
      <c r="M136" s="664"/>
      <c r="N136" s="664"/>
      <c r="O136" s="1372" t="s">
        <v>906</v>
      </c>
    </row>
    <row r="137" spans="2:17" ht="15">
      <c r="B137" s="661"/>
      <c r="C137" s="662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</row>
    <row r="138" spans="2:17" ht="12" customHeight="1">
      <c r="B138" s="661"/>
      <c r="C138" s="662"/>
      <c r="D138" s="1373">
        <f>1+D133</f>
        <v>12</v>
      </c>
      <c r="E138" s="664" t="str">
        <f>$E$83</f>
        <v>CAMPOS BELOS</v>
      </c>
      <c r="F138" s="1376" t="s">
        <v>896</v>
      </c>
      <c r="G138" s="663">
        <v>1273</v>
      </c>
      <c r="H138" s="664" t="s">
        <v>897</v>
      </c>
      <c r="I138" s="664"/>
      <c r="J138" s="664"/>
      <c r="K138" s="664"/>
      <c r="L138" s="664"/>
      <c r="M138" s="664"/>
      <c r="N138" s="664"/>
      <c r="O138" s="1370">
        <f>AVERAGE(G138:G141)</f>
        <v>979</v>
      </c>
    </row>
    <row r="139" spans="2:17" ht="12" customHeight="1">
      <c r="B139" s="661"/>
      <c r="C139" s="662"/>
      <c r="D139" s="1374"/>
      <c r="E139" s="664" t="str">
        <f>$E$84</f>
        <v>BALIZA</v>
      </c>
      <c r="F139" s="1377"/>
      <c r="G139" s="663">
        <v>1136</v>
      </c>
      <c r="H139" s="664" t="s">
        <v>898</v>
      </c>
      <c r="I139" s="664"/>
      <c r="J139" s="664"/>
      <c r="K139" s="664"/>
      <c r="L139" s="664"/>
      <c r="M139" s="664"/>
      <c r="N139" s="664"/>
      <c r="O139" s="1371" t="s">
        <v>906</v>
      </c>
    </row>
    <row r="140" spans="2:17" ht="12" customHeight="1">
      <c r="B140" s="661"/>
      <c r="C140" s="662"/>
      <c r="D140" s="1374"/>
      <c r="E140" s="664" t="str">
        <f>$E$85</f>
        <v>APORÉ</v>
      </c>
      <c r="F140" s="1377"/>
      <c r="G140" s="663">
        <v>721</v>
      </c>
      <c r="H140" s="664" t="s">
        <v>899</v>
      </c>
      <c r="I140" s="664"/>
      <c r="J140" s="664"/>
      <c r="K140" s="664"/>
      <c r="L140" s="664"/>
      <c r="M140" s="664"/>
      <c r="N140" s="664"/>
      <c r="O140" s="1371" t="s">
        <v>906</v>
      </c>
    </row>
    <row r="141" spans="2:17" ht="12" customHeight="1">
      <c r="B141" s="661"/>
      <c r="C141" s="662"/>
      <c r="D141" s="1375"/>
      <c r="E141" s="664" t="str">
        <f>$E$86</f>
        <v>CRISTALINA</v>
      </c>
      <c r="F141" s="1378"/>
      <c r="G141" s="663">
        <v>786</v>
      </c>
      <c r="H141" s="664" t="s">
        <v>900</v>
      </c>
      <c r="I141" s="664"/>
      <c r="J141" s="664"/>
      <c r="K141" s="664"/>
      <c r="L141" s="664"/>
      <c r="M141" s="664"/>
      <c r="N141" s="664"/>
      <c r="O141" s="1372" t="s">
        <v>906</v>
      </c>
    </row>
    <row r="142" spans="2:17" ht="15">
      <c r="B142" s="661"/>
      <c r="C142" s="662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</row>
    <row r="143" spans="2:17" ht="12" customHeight="1">
      <c r="B143" s="661"/>
      <c r="C143" s="662"/>
      <c r="D143" s="1373">
        <f>1+D138</f>
        <v>13</v>
      </c>
      <c r="E143" s="664" t="str">
        <f>$E$83</f>
        <v>CAMPOS BELOS</v>
      </c>
      <c r="F143" s="1376" t="s">
        <v>901</v>
      </c>
      <c r="G143" s="663">
        <v>1443</v>
      </c>
      <c r="H143" s="664" t="s">
        <v>902</v>
      </c>
      <c r="I143" s="664"/>
      <c r="J143" s="664"/>
      <c r="K143" s="664"/>
      <c r="L143" s="664"/>
      <c r="M143" s="664"/>
      <c r="N143" s="664"/>
      <c r="O143" s="1370">
        <f>AVERAGE(G143:G146)</f>
        <v>1149.25</v>
      </c>
    </row>
    <row r="144" spans="2:17" ht="12" customHeight="1">
      <c r="C144" s="660"/>
      <c r="D144" s="1374"/>
      <c r="E144" s="664" t="str">
        <f>$E$84</f>
        <v>BALIZA</v>
      </c>
      <c r="F144" s="1377"/>
      <c r="G144" s="663">
        <v>1307</v>
      </c>
      <c r="H144" s="664" t="s">
        <v>903</v>
      </c>
      <c r="I144" s="664"/>
      <c r="J144" s="664"/>
      <c r="K144" s="664"/>
      <c r="L144" s="664"/>
      <c r="M144" s="664"/>
      <c r="N144" s="664"/>
      <c r="O144" s="1371" t="s">
        <v>906</v>
      </c>
    </row>
    <row r="145" spans="3:17" ht="12" customHeight="1">
      <c r="C145" s="660"/>
      <c r="D145" s="1374"/>
      <c r="E145" s="664" t="str">
        <f>$E$85</f>
        <v>APORÉ</v>
      </c>
      <c r="F145" s="1377"/>
      <c r="G145" s="663">
        <v>891</v>
      </c>
      <c r="H145" s="664" t="s">
        <v>904</v>
      </c>
      <c r="I145" s="664"/>
      <c r="J145" s="664"/>
      <c r="K145" s="664"/>
      <c r="L145" s="664"/>
      <c r="M145" s="664"/>
      <c r="N145" s="664"/>
      <c r="O145" s="1371" t="s">
        <v>906</v>
      </c>
    </row>
    <row r="146" spans="3:17" ht="12" customHeight="1">
      <c r="C146" s="660"/>
      <c r="D146" s="1375"/>
      <c r="E146" s="664" t="str">
        <f>$E$86</f>
        <v>CRISTALINA</v>
      </c>
      <c r="F146" s="1378"/>
      <c r="G146" s="663">
        <v>956</v>
      </c>
      <c r="H146" s="664" t="s">
        <v>905</v>
      </c>
      <c r="I146" s="664"/>
      <c r="J146" s="664"/>
      <c r="K146" s="664"/>
      <c r="L146" s="664"/>
      <c r="M146" s="664"/>
      <c r="N146" s="664"/>
      <c r="O146" s="1372" t="s">
        <v>906</v>
      </c>
    </row>
    <row r="147" spans="3:17" ht="15">
      <c r="C147" s="660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</row>
    <row r="148" spans="3:17">
      <c r="C148" s="660"/>
    </row>
    <row r="149" spans="3:17">
      <c r="C149" s="660"/>
    </row>
    <row r="150" spans="3:17">
      <c r="C150" s="660"/>
    </row>
    <row r="151" spans="3:17">
      <c r="C151" s="660"/>
    </row>
    <row r="152" spans="3:17">
      <c r="C152" s="660"/>
    </row>
    <row r="153" spans="3:17">
      <c r="C153" s="660"/>
    </row>
    <row r="154" spans="3:17">
      <c r="C154" s="660"/>
    </row>
    <row r="155" spans="3:17">
      <c r="C155" s="660"/>
    </row>
    <row r="156" spans="3:17">
      <c r="C156" s="660"/>
    </row>
    <row r="157" spans="3:17">
      <c r="C157" s="660"/>
    </row>
    <row r="158" spans="3:17">
      <c r="C158" s="660"/>
    </row>
    <row r="159" spans="3:17">
      <c r="C159" s="660"/>
    </row>
    <row r="160" spans="3:17">
      <c r="C160" s="660"/>
    </row>
    <row r="161" spans="3:3">
      <c r="C161" s="660"/>
    </row>
    <row r="162" spans="3:3">
      <c r="C162" s="660"/>
    </row>
    <row r="163" spans="3:3">
      <c r="C163" s="660"/>
    </row>
    <row r="164" spans="3:3">
      <c r="C164" s="660"/>
    </row>
    <row r="165" spans="3:3">
      <c r="C165" s="660"/>
    </row>
    <row r="166" spans="3:3">
      <c r="C166" s="660"/>
    </row>
    <row r="167" spans="3:3">
      <c r="C167" s="660"/>
    </row>
    <row r="168" spans="3:3">
      <c r="C168" s="660"/>
    </row>
    <row r="169" spans="3:3">
      <c r="C169" s="660"/>
    </row>
    <row r="170" spans="3:3">
      <c r="C170" s="660"/>
    </row>
    <row r="171" spans="3:3">
      <c r="C171" s="660"/>
    </row>
    <row r="172" spans="3:3">
      <c r="C172" s="660"/>
    </row>
    <row r="173" spans="3:3">
      <c r="C173" s="660"/>
    </row>
    <row r="174" spans="3:3">
      <c r="C174" s="660"/>
    </row>
    <row r="175" spans="3:3">
      <c r="C175" s="660"/>
    </row>
    <row r="176" spans="3:3">
      <c r="C176" s="660"/>
    </row>
    <row r="177" spans="3:3">
      <c r="C177" s="660"/>
    </row>
    <row r="178" spans="3:3">
      <c r="C178" s="660"/>
    </row>
    <row r="179" spans="3:3">
      <c r="C179" s="660"/>
    </row>
    <row r="180" spans="3:3">
      <c r="C180" s="660"/>
    </row>
    <row r="181" spans="3:3">
      <c r="C181" s="660"/>
    </row>
    <row r="182" spans="3:3">
      <c r="C182" s="660"/>
    </row>
    <row r="183" spans="3:3">
      <c r="C183" s="660"/>
    </row>
    <row r="184" spans="3:3">
      <c r="C184" s="660"/>
    </row>
    <row r="185" spans="3:3">
      <c r="C185" s="660"/>
    </row>
    <row r="186" spans="3:3">
      <c r="C186" s="660"/>
    </row>
    <row r="187" spans="3:3">
      <c r="C187" s="660"/>
    </row>
  </sheetData>
  <mergeCells count="48">
    <mergeCell ref="J9:K9"/>
    <mergeCell ref="W9:X9"/>
    <mergeCell ref="M5:M7"/>
    <mergeCell ref="E9:I9"/>
    <mergeCell ref="C2:I2"/>
    <mergeCell ref="G5:I5"/>
    <mergeCell ref="F103:F106"/>
    <mergeCell ref="F108:F111"/>
    <mergeCell ref="F113:F116"/>
    <mergeCell ref="F83:F86"/>
    <mergeCell ref="F88:F91"/>
    <mergeCell ref="F93:F96"/>
    <mergeCell ref="F98:F101"/>
    <mergeCell ref="D93:D96"/>
    <mergeCell ref="D88:D91"/>
    <mergeCell ref="D83:D86"/>
    <mergeCell ref="D9:D10"/>
    <mergeCell ref="E5:F5"/>
    <mergeCell ref="D11:D23"/>
    <mergeCell ref="F133:F136"/>
    <mergeCell ref="F138:F141"/>
    <mergeCell ref="F143:F146"/>
    <mergeCell ref="F118:F121"/>
    <mergeCell ref="F123:F126"/>
    <mergeCell ref="F128:F131"/>
    <mergeCell ref="D143:D146"/>
    <mergeCell ref="D138:D141"/>
    <mergeCell ref="D133:D136"/>
    <mergeCell ref="D128:D131"/>
    <mergeCell ref="D123:D126"/>
    <mergeCell ref="D118:D121"/>
    <mergeCell ref="D113:D116"/>
    <mergeCell ref="D108:D111"/>
    <mergeCell ref="D103:D106"/>
    <mergeCell ref="D98:D101"/>
    <mergeCell ref="O83:O86"/>
    <mergeCell ref="O88:O91"/>
    <mergeCell ref="O93:O96"/>
    <mergeCell ref="O98:O101"/>
    <mergeCell ref="O103:O106"/>
    <mergeCell ref="O133:O136"/>
    <mergeCell ref="O138:O141"/>
    <mergeCell ref="O143:O146"/>
    <mergeCell ref="O108:O111"/>
    <mergeCell ref="O113:O116"/>
    <mergeCell ref="O118:O121"/>
    <mergeCell ref="O123:O126"/>
    <mergeCell ref="O128:O131"/>
  </mergeCells>
  <conditionalFormatting sqref="F11:F23">
    <cfRule type="duplicateValues" dxfId="11" priority="192"/>
  </conditionalFormatting>
  <conditionalFormatting sqref="G147:H149">
    <cfRule type="duplicateValues" dxfId="10" priority="19"/>
  </conditionalFormatting>
  <conditionalFormatting sqref="AA11:AA23">
    <cfRule type="top10" dxfId="9" priority="17" bottom="1" rank="1"/>
    <cfRule type="top10" dxfId="8" priority="18" bottom="1" rank="1"/>
  </conditionalFormatting>
  <dataValidations count="2">
    <dataValidation type="list" allowBlank="1" showInputMessage="1" showErrorMessage="1" sqref="G11:G23" xr:uid="{00000000-0002-0000-0900-000000000000}">
      <formula1>$D$25:$D$51</formula1>
    </dataValidation>
    <dataValidation type="list" allowBlank="1" showErrorMessage="1" sqref="J5 F6" xr:uid="{00000000-0002-0000-0900-000001000000}">
      <formula1>$D$55:$D$81</formula1>
    </dataValidation>
  </dataValidations>
  <hyperlinks>
    <hyperlink ref="H86" r:id="rId1" display="https://www.google.com/maps/dir/Cristalina,+GO/Refinaria+Abreu+e+Lima+(RNEST)+-+Estr.+Tdr+Sul+-+Ipojuca,+PE,+55590-000/@-13.1757115,-41.3361005,6z/data=!3m1!4b1!4m14!4m13!1m5!1m1!1s0x93583d29b2aa9011:0x9d039879fad265bc!2m2!1d-47.6085589!2d-16.7639015!1m5!1m1!1s0x7aaedc79b1a416f:0xc71ea8190c01d671!2m2!1d-35.008365!2d-8.3768666!3e0?entry=ttu" xr:uid="{5A547B25-249B-4A32-98F0-B62BF2F43EE9}"/>
  </hyperlinks>
  <pageMargins left="0.511811024" right="0.511811024" top="0.78740157499999996" bottom="0.78740157499999996" header="0.31496062000000002" footer="0.31496062000000002"/>
  <pageSetup paperSize="9" scale="33" fitToHeight="0" orientation="landscape"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7A65-DE35-47E5-8BAA-F923D3E838F2}">
  <sheetPr>
    <tabColor theme="9" tint="-0.499984740745262"/>
    <pageSetUpPr fitToPage="1"/>
  </sheetPr>
  <dimension ref="A1:AH100"/>
  <sheetViews>
    <sheetView showGridLines="0" zoomScale="60" zoomScaleNormal="60" zoomScaleSheetLayoutView="70" workbookViewId="0">
      <pane xSplit="9" ySplit="10" topLeftCell="V11" activePane="bottomRight" state="frozen"/>
      <selection activeCell="E5" sqref="E5:F5"/>
      <selection pane="topRight" activeCell="E5" sqref="E5:F5"/>
      <selection pane="bottomLeft" activeCell="E5" sqref="E5:F5"/>
      <selection pane="bottomRight" activeCell="W11" sqref="W11:X14"/>
    </sheetView>
  </sheetViews>
  <sheetFormatPr defaultColWidth="9.140625" defaultRowHeight="12"/>
  <cols>
    <col min="1" max="2" width="1.7109375" style="323" customWidth="1"/>
    <col min="3" max="3" width="8.85546875" style="650" customWidth="1"/>
    <col min="4" max="4" width="14.85546875" style="650" customWidth="1"/>
    <col min="5" max="5" width="25" style="650" customWidth="1"/>
    <col min="6" max="6" width="34.42578125" style="650" customWidth="1"/>
    <col min="7" max="7" width="17.140625" style="650" customWidth="1"/>
    <col min="8" max="8" width="16" style="650" customWidth="1"/>
    <col min="9" max="9" width="20.140625" style="650" customWidth="1"/>
    <col min="10" max="10" width="9.140625" style="650" customWidth="1"/>
    <col min="11" max="11" width="9.28515625" style="650" customWidth="1"/>
    <col min="12" max="12" width="11.28515625" style="650" customWidth="1"/>
    <col min="13" max="13" width="15.140625" style="650" customWidth="1"/>
    <col min="14" max="14" width="15.42578125" style="650" customWidth="1"/>
    <col min="15" max="15" width="11.85546875" style="650" customWidth="1"/>
    <col min="16" max="16" width="10.28515625" style="650" customWidth="1"/>
    <col min="17" max="17" width="21.140625" style="650" customWidth="1"/>
    <col min="18" max="18" width="10.42578125" style="650" customWidth="1"/>
    <col min="19" max="19" width="21.140625" style="650" customWidth="1"/>
    <col min="20" max="20" width="17.28515625" style="650" customWidth="1"/>
    <col min="21" max="21" width="16.85546875" style="650" customWidth="1"/>
    <col min="22" max="22" width="21.28515625" style="650" customWidth="1"/>
    <col min="23" max="23" width="9.42578125" style="650" customWidth="1"/>
    <col min="24" max="24" width="9.85546875" style="650" bestFit="1" customWidth="1"/>
    <col min="25" max="25" width="12.85546875" style="650" bestFit="1" customWidth="1"/>
    <col min="26" max="26" width="17.140625" style="650" customWidth="1"/>
    <col min="27" max="27" width="16.28515625" style="650" customWidth="1"/>
    <col min="28" max="28" width="9.140625" style="650"/>
    <col min="29" max="29" width="24.42578125" style="650" customWidth="1"/>
    <col min="30" max="30" width="20.42578125" style="650" customWidth="1"/>
    <col min="31" max="31" width="19.140625" style="650" customWidth="1"/>
    <col min="32" max="38" width="9.140625" style="650"/>
    <col min="39" max="39" width="9.140625" style="650" customWidth="1"/>
    <col min="40" max="16384" width="9.140625" style="650"/>
  </cols>
  <sheetData>
    <row r="1" spans="1:34" ht="12.75" thickBot="1">
      <c r="AC1" s="323"/>
      <c r="AD1" s="323"/>
      <c r="AE1" s="323"/>
      <c r="AF1" s="323"/>
      <c r="AG1" s="323"/>
      <c r="AH1" s="323"/>
    </row>
    <row r="2" spans="1:34" ht="34.9" customHeight="1" thickBot="1">
      <c r="C2" s="1389" t="s">
        <v>163</v>
      </c>
      <c r="D2" s="1390"/>
      <c r="E2" s="1390"/>
      <c r="F2" s="1390"/>
      <c r="G2" s="1390"/>
      <c r="H2" s="1390"/>
      <c r="I2" s="1390"/>
      <c r="J2" s="689"/>
      <c r="K2" s="689"/>
      <c r="L2" s="689"/>
      <c r="M2" s="689"/>
      <c r="N2" s="689"/>
      <c r="O2" s="689"/>
      <c r="P2" s="689"/>
      <c r="Q2" s="689"/>
      <c r="R2" s="689"/>
      <c r="S2" s="689"/>
      <c r="T2" s="689"/>
      <c r="U2" s="689"/>
      <c r="V2" s="689"/>
      <c r="W2" s="689"/>
      <c r="X2" s="689"/>
      <c r="Y2" s="689"/>
      <c r="Z2" s="689"/>
      <c r="AA2" s="690"/>
      <c r="AC2" s="323"/>
      <c r="AD2" s="323"/>
      <c r="AE2" s="323"/>
      <c r="AF2" s="323"/>
      <c r="AG2" s="323"/>
      <c r="AH2" s="323"/>
    </row>
    <row r="3" spans="1:34" ht="27" customHeight="1" thickBot="1">
      <c r="C3" s="796"/>
      <c r="D3" s="691"/>
      <c r="E3" s="693"/>
      <c r="F3" s="798" t="s">
        <v>168</v>
      </c>
      <c r="G3" s="1069" t="s">
        <v>171</v>
      </c>
      <c r="H3" s="797" t="s">
        <v>1061</v>
      </c>
      <c r="I3" s="790" t="s">
        <v>1060</v>
      </c>
      <c r="J3" s="691"/>
      <c r="K3" s="691"/>
      <c r="L3" s="691"/>
      <c r="M3" s="691"/>
      <c r="N3" s="691"/>
      <c r="O3" s="692"/>
      <c r="P3" s="692"/>
      <c r="Q3" s="692"/>
      <c r="R3" s="692"/>
      <c r="S3" s="692"/>
      <c r="T3" s="692"/>
      <c r="U3" s="691"/>
      <c r="V3" s="691"/>
      <c r="W3" s="691"/>
      <c r="X3" s="691"/>
      <c r="Y3" s="691"/>
      <c r="Z3" s="691"/>
      <c r="AA3" s="693"/>
      <c r="AC3" s="323"/>
      <c r="AD3" s="323"/>
      <c r="AE3" s="323"/>
      <c r="AF3" s="323"/>
      <c r="AG3" s="323"/>
      <c r="AH3" s="323"/>
    </row>
    <row r="4" spans="1:34" ht="27" customHeight="1">
      <c r="C4" s="651"/>
      <c r="O4" s="323"/>
      <c r="P4" s="323"/>
      <c r="Q4" s="323"/>
      <c r="R4" s="323"/>
      <c r="S4" s="323"/>
      <c r="T4" s="323"/>
      <c r="AA4" s="652"/>
      <c r="AC4" s="323"/>
      <c r="AD4" s="323"/>
      <c r="AE4" s="323"/>
      <c r="AF4" s="323"/>
      <c r="AG4" s="323"/>
      <c r="AH4" s="323"/>
    </row>
    <row r="5" spans="1:34" ht="27" customHeight="1">
      <c r="C5" s="651"/>
      <c r="E5" s="1381" t="s">
        <v>1062</v>
      </c>
      <c r="F5" s="1382"/>
      <c r="G5" s="1391" t="s">
        <v>401</v>
      </c>
      <c r="H5" s="1392"/>
      <c r="I5" s="1393"/>
      <c r="J5" s="694"/>
      <c r="M5" s="1388" t="s">
        <v>165</v>
      </c>
      <c r="N5" s="695" t="s">
        <v>166</v>
      </c>
      <c r="O5" s="1072"/>
      <c r="P5" s="1072"/>
      <c r="Q5" s="323"/>
      <c r="R5" s="323"/>
      <c r="S5" s="323"/>
      <c r="AA5" s="652"/>
      <c r="AC5" s="323"/>
      <c r="AD5" s="323"/>
      <c r="AE5" s="323"/>
      <c r="AF5" s="323"/>
      <c r="AG5" s="323"/>
      <c r="AH5" s="323"/>
    </row>
    <row r="6" spans="1:34" ht="27" customHeight="1">
      <c r="C6" s="651"/>
      <c r="E6" s="715" t="s">
        <v>164</v>
      </c>
      <c r="F6" s="1082" t="s">
        <v>375</v>
      </c>
      <c r="G6" s="695" t="s">
        <v>167</v>
      </c>
      <c r="H6" s="713">
        <v>41821</v>
      </c>
      <c r="I6" s="789">
        <v>270.23700000000002</v>
      </c>
      <c r="M6" s="1388"/>
      <c r="N6" s="695" t="s">
        <v>31</v>
      </c>
      <c r="O6" s="1072"/>
      <c r="P6" s="1072"/>
      <c r="Q6" s="653"/>
      <c r="R6" s="653"/>
      <c r="S6" s="653"/>
      <c r="AA6" s="652"/>
      <c r="AC6" s="685" t="s">
        <v>252</v>
      </c>
      <c r="AD6" s="323"/>
      <c r="AE6" s="323"/>
      <c r="AF6" s="323"/>
      <c r="AG6" s="323"/>
      <c r="AH6" s="323"/>
    </row>
    <row r="7" spans="1:34" ht="27" customHeight="1">
      <c r="C7" s="651"/>
      <c r="E7" s="715" t="s">
        <v>1059</v>
      </c>
      <c r="F7" s="1070">
        <v>45383</v>
      </c>
      <c r="G7" s="695" t="s">
        <v>169</v>
      </c>
      <c r="H7" s="1070">
        <v>45383</v>
      </c>
      <c r="I7" s="695">
        <v>567.09199999999998</v>
      </c>
      <c r="L7" s="696"/>
      <c r="M7" s="1388"/>
      <c r="N7" s="695" t="s">
        <v>170</v>
      </c>
      <c r="O7" s="1073"/>
      <c r="P7" s="1073"/>
      <c r="Q7" s="688">
        <f>1-(O7/1)</f>
        <v>1</v>
      </c>
      <c r="R7" s="688">
        <f>1-(P7/1)</f>
        <v>1</v>
      </c>
      <c r="S7" s="688">
        <f>1-(Q7/1)</f>
        <v>0</v>
      </c>
      <c r="AA7" s="652"/>
      <c r="AC7" s="685" t="s">
        <v>253</v>
      </c>
      <c r="AD7" s="323"/>
      <c r="AE7" s="323"/>
      <c r="AF7" s="323"/>
      <c r="AG7" s="323"/>
      <c r="AH7" s="323"/>
    </row>
    <row r="8" spans="1:34" ht="27" customHeight="1" thickBot="1">
      <c r="C8" s="651"/>
      <c r="E8" s="698"/>
      <c r="F8" s="698"/>
      <c r="G8" s="697"/>
      <c r="H8" s="697"/>
      <c r="I8" s="698"/>
      <c r="J8" s="697"/>
      <c r="K8" s="697"/>
      <c r="L8" s="697"/>
      <c r="M8" s="699"/>
      <c r="N8" s="699"/>
      <c r="O8" s="700"/>
      <c r="P8" s="700"/>
      <c r="Q8" s="700"/>
      <c r="R8" s="700"/>
      <c r="S8" s="700"/>
      <c r="T8" s="700"/>
      <c r="U8" s="697"/>
      <c r="V8" s="697"/>
      <c r="W8" s="697"/>
      <c r="X8" s="697"/>
      <c r="Y8" s="697"/>
      <c r="Z8" s="697"/>
      <c r="AA8" s="701"/>
      <c r="AC8" s="323"/>
      <c r="AD8" s="323"/>
      <c r="AE8" s="323"/>
      <c r="AF8" s="323"/>
      <c r="AG8" s="323"/>
      <c r="AH8" s="323"/>
    </row>
    <row r="9" spans="1:34" ht="72.75" thickBot="1">
      <c r="C9" s="703" t="s">
        <v>172</v>
      </c>
      <c r="D9" s="1379" t="s">
        <v>173</v>
      </c>
      <c r="E9" s="1386" t="s">
        <v>174</v>
      </c>
      <c r="F9" s="1386"/>
      <c r="G9" s="1386"/>
      <c r="H9" s="1386"/>
      <c r="I9" s="1386"/>
      <c r="J9" s="1386" t="s">
        <v>175</v>
      </c>
      <c r="K9" s="1386"/>
      <c r="L9" s="704" t="s">
        <v>176</v>
      </c>
      <c r="M9" s="705" t="s">
        <v>177</v>
      </c>
      <c r="N9" s="705" t="s">
        <v>178</v>
      </c>
      <c r="O9" s="705" t="s">
        <v>179</v>
      </c>
      <c r="P9" s="705" t="s">
        <v>407</v>
      </c>
      <c r="Q9" s="705" t="s">
        <v>180</v>
      </c>
      <c r="R9" s="705" t="s">
        <v>408</v>
      </c>
      <c r="S9" s="705" t="s">
        <v>409</v>
      </c>
      <c r="T9" s="705" t="s">
        <v>181</v>
      </c>
      <c r="U9" s="705" t="s">
        <v>182</v>
      </c>
      <c r="V9" s="705" t="s">
        <v>183</v>
      </c>
      <c r="W9" s="1387" t="s">
        <v>184</v>
      </c>
      <c r="X9" s="1387"/>
      <c r="Y9" s="705" t="s">
        <v>185</v>
      </c>
      <c r="Z9" s="705" t="s">
        <v>248</v>
      </c>
      <c r="AA9" s="706" t="s">
        <v>1058</v>
      </c>
      <c r="AC9" s="323">
        <v>1</v>
      </c>
      <c r="AD9" s="323">
        <v>2</v>
      </c>
      <c r="AE9" s="323">
        <v>3</v>
      </c>
      <c r="AF9" s="323"/>
      <c r="AG9" s="323"/>
      <c r="AH9" s="323"/>
    </row>
    <row r="10" spans="1:34" ht="40.9" customHeight="1" thickBot="1">
      <c r="C10" s="707">
        <f>H7</f>
        <v>45383</v>
      </c>
      <c r="D10" s="1380"/>
      <c r="E10" s="728" t="s">
        <v>186</v>
      </c>
      <c r="F10" s="728" t="s">
        <v>187</v>
      </c>
      <c r="G10" s="728" t="s">
        <v>189</v>
      </c>
      <c r="H10" s="728" t="s">
        <v>386</v>
      </c>
      <c r="I10" s="728" t="s">
        <v>188</v>
      </c>
      <c r="J10" s="729" t="s">
        <v>189</v>
      </c>
      <c r="K10" s="729" t="s">
        <v>190</v>
      </c>
      <c r="L10" s="730" t="s">
        <v>191</v>
      </c>
      <c r="M10" s="730" t="s">
        <v>191</v>
      </c>
      <c r="N10" s="730" t="s">
        <v>191</v>
      </c>
      <c r="O10" s="728" t="s">
        <v>192</v>
      </c>
      <c r="P10" s="728" t="s">
        <v>192</v>
      </c>
      <c r="Q10" s="730" t="s">
        <v>191</v>
      </c>
      <c r="R10" s="730" t="s">
        <v>191</v>
      </c>
      <c r="S10" s="730" t="s">
        <v>191</v>
      </c>
      <c r="T10" s="730" t="s">
        <v>191</v>
      </c>
      <c r="U10" s="730" t="s">
        <v>191</v>
      </c>
      <c r="V10" s="730" t="s">
        <v>191</v>
      </c>
      <c r="W10" s="730" t="s">
        <v>193</v>
      </c>
      <c r="X10" s="730" t="s">
        <v>191</v>
      </c>
      <c r="Y10" s="730" t="s">
        <v>191</v>
      </c>
      <c r="Z10" s="730" t="s">
        <v>191</v>
      </c>
      <c r="AA10" s="731" t="s">
        <v>191</v>
      </c>
      <c r="AC10" s="686" t="s">
        <v>247</v>
      </c>
      <c r="AD10" s="687" t="s">
        <v>185</v>
      </c>
      <c r="AE10" s="687" t="s">
        <v>248</v>
      </c>
      <c r="AF10" s="323"/>
      <c r="AG10" s="323"/>
      <c r="AH10" s="323"/>
    </row>
    <row r="11" spans="1:34" ht="40.9" customHeight="1" thickTop="1">
      <c r="B11" s="657" t="e">
        <f>AA11</f>
        <v>#VALUE!</v>
      </c>
      <c r="C11" s="751">
        <v>1</v>
      </c>
      <c r="D11" s="1394" t="str">
        <f>F6</f>
        <v>EMULSÃO ASFÁLTICA PARA SERVIÇO DE IMPRIMAÇÃO</v>
      </c>
      <c r="E11" s="755" t="s">
        <v>246</v>
      </c>
      <c r="F11" s="732" t="s">
        <v>234</v>
      </c>
      <c r="G11" s="732" t="s">
        <v>339</v>
      </c>
      <c r="H11" s="732" t="s">
        <v>235</v>
      </c>
      <c r="I11" s="732" t="s">
        <v>839</v>
      </c>
      <c r="J11" s="1083"/>
      <c r="K11" s="1083"/>
      <c r="L11" s="733" t="str">
        <f>IF(AND(J11="-",K11="-"),"",IF(AND(J11&lt;&gt;0,K11="-"),J11*1000,IF(AND(J11="-",K11&lt;&gt;0),K11*1000,IF(AND(J11&lt;&gt;0,K11&lt;&gt;0),J11*1000,""))))</f>
        <v/>
      </c>
      <c r="M11" s="734" t="e">
        <f>ROUND(((L11/(1-$O$5-$O$6-$O$7))-L11),2)</f>
        <v>#VALUE!</v>
      </c>
      <c r="N11" s="735" t="e">
        <f>L11+M11</f>
        <v>#VALUE!</v>
      </c>
      <c r="O11" s="1085">
        <f>O82</f>
        <v>454.5</v>
      </c>
      <c r="P11" s="1086"/>
      <c r="Q11" s="734">
        <f>ROUND((26.939+0.253*O11),2)</f>
        <v>141.93</v>
      </c>
      <c r="R11" s="1091"/>
      <c r="S11" s="734">
        <f>Q11+R11</f>
        <v>141.93</v>
      </c>
      <c r="T11" s="734">
        <f>TRUNC(S11*($O$7/(1-$O$7)),2)</f>
        <v>0</v>
      </c>
      <c r="U11" s="734">
        <f>TRUNC(IF($I$6="","",(($I$7-$I$6)/$I$6)*(S11+T11)),2)</f>
        <v>155.9</v>
      </c>
      <c r="V11" s="736">
        <f>S11+T11+U11</f>
        <v>297.83000000000004</v>
      </c>
      <c r="W11" s="1091"/>
      <c r="X11" s="1091"/>
      <c r="Y11" s="737">
        <f t="shared" ref="Y11:Y14" si="0">IF(AND(Q11="",T11=""),"",V11+X11)</f>
        <v>297.83000000000004</v>
      </c>
      <c r="Z11" s="738" t="e">
        <f t="shared" ref="Z11:Z14" si="1">IF(OR(L11="",M11=""),"",L11+M11)</f>
        <v>#VALUE!</v>
      </c>
      <c r="AA11" s="739" t="e">
        <f>IF(OR(Y11="",Z11=""),"",Y11+Z11)</f>
        <v>#VALUE!</v>
      </c>
      <c r="AC11" s="658" t="e">
        <f>AA11</f>
        <v>#VALUE!</v>
      </c>
      <c r="AD11" s="659">
        <f>Y11</f>
        <v>297.83000000000004</v>
      </c>
      <c r="AE11" s="658" t="e">
        <f>Z11</f>
        <v>#VALUE!</v>
      </c>
      <c r="AH11" s="650" t="str">
        <f>IF(OR(G11=$D$40,G11=$D$41,G11=$D$43,G11=$D$49,G11=$D$33,G11=$D$29,G11=$D$25,G11=$D$38,G11=$D$28),"NORDESTE",IF(OR(G11=$D$24,G11=$D$26,G11=$D$27,G11=$D$37,G11=$D$45,G11=$D$46,G11=$D$50),"NORTE",IF(OR(G11=$D$30,G11=$D$32,G11=$D$34,G11=$D$35),"CENTRO-OESTE",IF(OR(G11=$D$48,G11=$D$42,G11=$D$36,G11=$D$31),"SUDESTE",IF(OR(G11=$D$47,G11=$D$39,G11=$D$44),"SUL","")))))</f>
        <v>CENTRO-OESTE</v>
      </c>
    </row>
    <row r="12" spans="1:34" ht="40.9" customHeight="1">
      <c r="B12" s="657" t="e">
        <f t="shared" ref="B12:B14" si="2">AA12</f>
        <v>#VALUE!</v>
      </c>
      <c r="C12" s="752">
        <v>2</v>
      </c>
      <c r="D12" s="1395"/>
      <c r="E12" s="756" t="s">
        <v>236</v>
      </c>
      <c r="F12" s="672" t="s">
        <v>237</v>
      </c>
      <c r="G12" s="672" t="s">
        <v>341</v>
      </c>
      <c r="H12" s="672" t="s">
        <v>238</v>
      </c>
      <c r="I12" s="106" t="s">
        <v>839</v>
      </c>
      <c r="J12" s="1067"/>
      <c r="K12" s="1067"/>
      <c r="L12" s="665" t="str">
        <f t="shared" ref="L12:L14" si="3">IF(AND(J12="-",K12="-"),"",IF(AND(J12&lt;&gt;0,K12="-"),J12*1000,IF(AND(J12="-",K12&lt;&gt;0),K12*1000,IF(AND(J12&lt;&gt;0,K12&lt;&gt;0),J12*1000,""))))</f>
        <v/>
      </c>
      <c r="M12" s="666" t="e">
        <f>ROUND(((L12/(1-$O$5-$O$6-$O$7))-L12),2)</f>
        <v>#VALUE!</v>
      </c>
      <c r="N12" s="667" t="e">
        <f t="shared" ref="N12:N14" si="4">L12+M12</f>
        <v>#VALUE!</v>
      </c>
      <c r="O12" s="1087">
        <f>O87</f>
        <v>443.5</v>
      </c>
      <c r="P12" s="1088"/>
      <c r="Q12" s="666">
        <f t="shared" ref="Q12:Q14" si="5">ROUND((26.939+0.253*O12),2)</f>
        <v>139.13999999999999</v>
      </c>
      <c r="R12" s="1078"/>
      <c r="S12" s="666">
        <f t="shared" ref="S12:S14" si="6">Q12+R12</f>
        <v>139.13999999999999</v>
      </c>
      <c r="T12" s="59">
        <f>TRUNC(S12*($O$7/(1-$O$7)),2)</f>
        <v>0</v>
      </c>
      <c r="U12" s="666">
        <f>TRUNC(IF($I$6="","",(($I$7-$I$6)/$I$6)*(S12+T12)),2)</f>
        <v>152.84</v>
      </c>
      <c r="V12" s="60">
        <f t="shared" ref="V12:V14" si="7">S12+T12+U12</f>
        <v>291.98</v>
      </c>
      <c r="W12" s="1078"/>
      <c r="X12" s="1101"/>
      <c r="Y12" s="61">
        <f t="shared" si="0"/>
        <v>291.98</v>
      </c>
      <c r="Z12" s="668" t="e">
        <f t="shared" si="1"/>
        <v>#VALUE!</v>
      </c>
      <c r="AA12" s="740" t="e">
        <f t="shared" ref="AA12:AA14" si="8">IF(OR(Y12="",Z12=""),"",Y12+Z12)</f>
        <v>#VALUE!</v>
      </c>
      <c r="AC12" s="658" t="e">
        <f t="shared" ref="AC12:AC14" si="9">AA12</f>
        <v>#VALUE!</v>
      </c>
      <c r="AD12" s="659">
        <f t="shared" ref="AD12:AE14" si="10">Y12</f>
        <v>291.98</v>
      </c>
      <c r="AE12" s="658" t="e">
        <f t="shared" si="10"/>
        <v>#VALUE!</v>
      </c>
      <c r="AH12" s="650" t="str">
        <f>IF(OR(G12=$D$40,G12=$D$41,G12=$D$43,G12=$D$49,G12=$D$33,G12=$D$29,G12=$D$25,G12=$D$38,G12=$D$28),"NORDESTE",IF(OR(G12=$D$24,G12=$D$26,G12=$D$27,G12=$D$37,G12=$D$45,G12=$D$46,G12=$D$50),"NORTE",IF(OR(G12=$D$30,G12=$D$32,G12=$D$34,G12=$D$35),"CENTRO-OESTE",IF(OR(G12=$D$48,G12=$D$42,G12=$D$36,G12=$D$31),"SUDESTE",IF(OR(G12=$D$47,G12=$D$39,G12=$D$44),"SUL","")))))</f>
        <v>CENTRO-OESTE</v>
      </c>
    </row>
    <row r="13" spans="1:34" ht="40.9" customHeight="1">
      <c r="B13" s="657" t="e">
        <f t="shared" si="2"/>
        <v>#VALUE!</v>
      </c>
      <c r="C13" s="753">
        <v>3</v>
      </c>
      <c r="D13" s="1395"/>
      <c r="E13" s="756" t="s">
        <v>239</v>
      </c>
      <c r="F13" s="672" t="s">
        <v>240</v>
      </c>
      <c r="G13" s="672" t="s">
        <v>341</v>
      </c>
      <c r="H13" s="672" t="s">
        <v>241</v>
      </c>
      <c r="I13" s="106" t="s">
        <v>839</v>
      </c>
      <c r="J13" s="1067"/>
      <c r="K13" s="1067"/>
      <c r="L13" s="665" t="str">
        <f t="shared" si="3"/>
        <v/>
      </c>
      <c r="M13" s="666" t="e">
        <f>ROUND(((L13/(1-$O$5-$O$6-$O$7))-L13),2)</f>
        <v>#VALUE!</v>
      </c>
      <c r="N13" s="667" t="e">
        <f t="shared" si="4"/>
        <v>#VALUE!</v>
      </c>
      <c r="O13" s="1087">
        <f>O92</f>
        <v>453.75</v>
      </c>
      <c r="P13" s="1088"/>
      <c r="Q13" s="666">
        <f t="shared" si="5"/>
        <v>141.74</v>
      </c>
      <c r="R13" s="1078"/>
      <c r="S13" s="666">
        <f t="shared" si="6"/>
        <v>141.74</v>
      </c>
      <c r="T13" s="59">
        <f>TRUNC(S13*($O$7/(1-$O$7)),2)</f>
        <v>0</v>
      </c>
      <c r="U13" s="666">
        <f>TRUNC(IF($I$6="","",(($I$7-$I$6)/$I$6)*(S13+T13)),2)</f>
        <v>155.69999999999999</v>
      </c>
      <c r="V13" s="60">
        <f t="shared" si="7"/>
        <v>297.44</v>
      </c>
      <c r="W13" s="1078"/>
      <c r="X13" s="1101"/>
      <c r="Y13" s="61">
        <f t="shared" si="0"/>
        <v>297.44</v>
      </c>
      <c r="Z13" s="668" t="e">
        <f t="shared" si="1"/>
        <v>#VALUE!</v>
      </c>
      <c r="AA13" s="741" t="e">
        <f t="shared" si="8"/>
        <v>#VALUE!</v>
      </c>
      <c r="AC13" s="658" t="e">
        <f t="shared" si="9"/>
        <v>#VALUE!</v>
      </c>
      <c r="AD13" s="659">
        <f t="shared" si="10"/>
        <v>297.44</v>
      </c>
      <c r="AE13" s="658" t="e">
        <f t="shared" si="10"/>
        <v>#VALUE!</v>
      </c>
      <c r="AH13" s="650" t="str">
        <f>IF(OR(G13=$D$40,G13=$D$41,G13=$D$43,G13=$D$49,G13=$D$33,G13=$D$29,G13=$D$25,G13=$D$38,G13=$D$28),"NORDESTE",IF(OR(G13=$D$24,G13=$D$26,G13=$D$27,G13=$D$37,G13=$D$45,G13=$D$46,G13=$D$50),"NORTE",IF(OR(G13=$D$30,G13=$D$32,G13=$D$34,G13=$D$35),"CENTRO-OESTE",IF(OR(G13=$D$48,G13=$D$42,G13=$D$36,G13=$D$31),"SUDESTE",IF(OR(G13=$D$47,G13=$D$39,G13=$D$44),"SUL","")))))</f>
        <v>CENTRO-OESTE</v>
      </c>
    </row>
    <row r="14" spans="1:34" ht="40.9" customHeight="1" thickBot="1">
      <c r="A14" s="323">
        <v>2403</v>
      </c>
      <c r="B14" s="657" t="e">
        <f t="shared" si="2"/>
        <v>#VALUE!</v>
      </c>
      <c r="C14" s="754">
        <v>4</v>
      </c>
      <c r="D14" s="1396"/>
      <c r="E14" s="757" t="s">
        <v>242</v>
      </c>
      <c r="F14" s="742" t="s">
        <v>243</v>
      </c>
      <c r="G14" s="742" t="s">
        <v>341</v>
      </c>
      <c r="H14" s="742" t="s">
        <v>244</v>
      </c>
      <c r="I14" s="1081" t="s">
        <v>839</v>
      </c>
      <c r="J14" s="1084"/>
      <c r="K14" s="1084"/>
      <c r="L14" s="743" t="str">
        <f t="shared" si="3"/>
        <v/>
      </c>
      <c r="M14" s="744" t="e">
        <f>ROUND(((L14/(1-$O$5-$O$6-$O$7))-L14),2)</f>
        <v>#VALUE!</v>
      </c>
      <c r="N14" s="745" t="e">
        <f t="shared" si="4"/>
        <v>#VALUE!</v>
      </c>
      <c r="O14" s="1089">
        <f>O97</f>
        <v>457</v>
      </c>
      <c r="P14" s="1090"/>
      <c r="Q14" s="744">
        <f t="shared" si="5"/>
        <v>142.56</v>
      </c>
      <c r="R14" s="1092"/>
      <c r="S14" s="744">
        <f t="shared" si="6"/>
        <v>142.56</v>
      </c>
      <c r="T14" s="746">
        <f>TRUNC(S14*($O$7/(1-$O$7)),2)</f>
        <v>0</v>
      </c>
      <c r="U14" s="744">
        <f>TRUNC(IF($I$6="","",(($I$7-$I$6)/$I$6)*(S14+T14)),2)</f>
        <v>156.6</v>
      </c>
      <c r="V14" s="747">
        <f t="shared" si="7"/>
        <v>299.15999999999997</v>
      </c>
      <c r="W14" s="1092"/>
      <c r="X14" s="1102"/>
      <c r="Y14" s="748">
        <f t="shared" si="0"/>
        <v>299.15999999999997</v>
      </c>
      <c r="Z14" s="749" t="e">
        <f t="shared" si="1"/>
        <v>#VALUE!</v>
      </c>
      <c r="AA14" s="750" t="e">
        <f t="shared" si="8"/>
        <v>#VALUE!</v>
      </c>
      <c r="AC14" s="658" t="e">
        <f t="shared" si="9"/>
        <v>#VALUE!</v>
      </c>
      <c r="AD14" s="659">
        <f t="shared" si="10"/>
        <v>299.15999999999997</v>
      </c>
      <c r="AE14" s="658" t="e">
        <f t="shared" si="10"/>
        <v>#VALUE!</v>
      </c>
      <c r="AH14" s="650" t="str">
        <f>IF(OR(G14=$D$40,G14=$D$41,G14=$D$43,G14=$D$49,G14=$D$33,G14=$D$29,G14=$D$25,G14=$D$38,G14=$D$28),"NORDESTE",IF(OR(G14=$D$24,G14=$D$26,G14=$D$27,G14=$D$37,G14=$D$45,G14=$D$46,G14=$D$50),"NORTE",IF(OR(G14=$D$30,G14=$D$32,G14=$D$34,G14=$D$35),"CENTRO-OESTE",IF(OR(G14=$D$48,G14=$D$42,G14=$D$36,G14=$D$31),"SUDESTE",IF(OR(G14=$D$47,G14=$D$39,G14=$D$44),"SUL","")))))</f>
        <v>CENTRO-OESTE</v>
      </c>
    </row>
    <row r="18" spans="4:9" hidden="1"/>
    <row r="19" spans="4:9" hidden="1"/>
    <row r="20" spans="4:9" hidden="1"/>
    <row r="21" spans="4:9" hidden="1"/>
    <row r="22" spans="4:9" hidden="1"/>
    <row r="23" spans="4:9" hidden="1"/>
    <row r="24" spans="4:9" hidden="1">
      <c r="D24" s="650" t="s">
        <v>333</v>
      </c>
    </row>
    <row r="25" spans="4:9" hidden="1">
      <c r="D25" s="650" t="s">
        <v>334</v>
      </c>
    </row>
    <row r="26" spans="4:9" hidden="1">
      <c r="D26" s="650" t="s">
        <v>335</v>
      </c>
    </row>
    <row r="27" spans="4:9" hidden="1">
      <c r="D27" s="650" t="s">
        <v>336</v>
      </c>
      <c r="I27" s="716"/>
    </row>
    <row r="28" spans="4:9" hidden="1">
      <c r="D28" s="650" t="s">
        <v>337</v>
      </c>
    </row>
    <row r="29" spans="4:9" hidden="1">
      <c r="D29" s="650" t="s">
        <v>338</v>
      </c>
    </row>
    <row r="30" spans="4:9" hidden="1">
      <c r="D30" s="650" t="s">
        <v>339</v>
      </c>
    </row>
    <row r="31" spans="4:9" hidden="1">
      <c r="D31" s="650" t="s">
        <v>340</v>
      </c>
    </row>
    <row r="32" spans="4:9" hidden="1">
      <c r="D32" s="650" t="s">
        <v>341</v>
      </c>
    </row>
    <row r="33" spans="4:4" hidden="1">
      <c r="D33" s="650" t="s">
        <v>342</v>
      </c>
    </row>
    <row r="34" spans="4:4" hidden="1">
      <c r="D34" s="650" t="s">
        <v>343</v>
      </c>
    </row>
    <row r="35" spans="4:4" hidden="1">
      <c r="D35" s="650" t="s">
        <v>344</v>
      </c>
    </row>
    <row r="36" spans="4:4" hidden="1">
      <c r="D36" s="650" t="s">
        <v>345</v>
      </c>
    </row>
    <row r="37" spans="4:4" hidden="1">
      <c r="D37" s="650" t="s">
        <v>346</v>
      </c>
    </row>
    <row r="38" spans="4:4" hidden="1">
      <c r="D38" s="650" t="s">
        <v>347</v>
      </c>
    </row>
    <row r="39" spans="4:4" hidden="1">
      <c r="D39" s="650" t="s">
        <v>348</v>
      </c>
    </row>
    <row r="40" spans="4:4" hidden="1">
      <c r="D40" s="650" t="s">
        <v>349</v>
      </c>
    </row>
    <row r="41" spans="4:4" hidden="1">
      <c r="D41" s="650" t="s">
        <v>350</v>
      </c>
    </row>
    <row r="42" spans="4:4" hidden="1">
      <c r="D42" s="650" t="s">
        <v>351</v>
      </c>
    </row>
    <row r="43" spans="4:4" hidden="1">
      <c r="D43" s="650" t="s">
        <v>352</v>
      </c>
    </row>
    <row r="44" spans="4:4" hidden="1">
      <c r="D44" s="650" t="s">
        <v>353</v>
      </c>
    </row>
    <row r="45" spans="4:4" hidden="1">
      <c r="D45" s="650" t="s">
        <v>354</v>
      </c>
    </row>
    <row r="46" spans="4:4" hidden="1">
      <c r="D46" s="650" t="s">
        <v>355</v>
      </c>
    </row>
    <row r="47" spans="4:4" hidden="1">
      <c r="D47" s="650" t="s">
        <v>356</v>
      </c>
    </row>
    <row r="48" spans="4:4" hidden="1">
      <c r="D48" s="650" t="s">
        <v>357</v>
      </c>
    </row>
    <row r="49" spans="4:4" hidden="1">
      <c r="D49" s="650" t="s">
        <v>358</v>
      </c>
    </row>
    <row r="50" spans="4:4" hidden="1">
      <c r="D50" s="650" t="s">
        <v>359</v>
      </c>
    </row>
    <row r="51" spans="4:4" hidden="1"/>
    <row r="52" spans="4:4" hidden="1"/>
    <row r="53" spans="4:4" hidden="1"/>
    <row r="54" spans="4:4" hidden="1">
      <c r="D54" s="650" t="s">
        <v>332</v>
      </c>
    </row>
    <row r="55" spans="4:4" hidden="1">
      <c r="D55" s="650" t="s">
        <v>360</v>
      </c>
    </row>
    <row r="56" spans="4:4" hidden="1">
      <c r="D56" s="650" t="s">
        <v>361</v>
      </c>
    </row>
    <row r="57" spans="4:4" hidden="1">
      <c r="D57" s="650" t="s">
        <v>362</v>
      </c>
    </row>
    <row r="58" spans="4:4" hidden="1">
      <c r="D58" s="650" t="s">
        <v>363</v>
      </c>
    </row>
    <row r="59" spans="4:4" hidden="1">
      <c r="D59" s="650" t="s">
        <v>364</v>
      </c>
    </row>
    <row r="60" spans="4:4" hidden="1">
      <c r="D60" s="650" t="s">
        <v>365</v>
      </c>
    </row>
    <row r="61" spans="4:4" hidden="1">
      <c r="D61" s="650" t="s">
        <v>366</v>
      </c>
    </row>
    <row r="62" spans="4:4" hidden="1">
      <c r="D62" s="650" t="s">
        <v>367</v>
      </c>
    </row>
    <row r="63" spans="4:4" hidden="1">
      <c r="D63" s="650" t="s">
        <v>368</v>
      </c>
    </row>
    <row r="64" spans="4:4" hidden="1">
      <c r="D64" s="650" t="s">
        <v>369</v>
      </c>
    </row>
    <row r="65" spans="4:4" hidden="1">
      <c r="D65" s="650" t="s">
        <v>370</v>
      </c>
    </row>
    <row r="66" spans="4:4" hidden="1">
      <c r="D66" s="650" t="s">
        <v>371</v>
      </c>
    </row>
    <row r="67" spans="4:4" hidden="1">
      <c r="D67" s="650" t="s">
        <v>372</v>
      </c>
    </row>
    <row r="68" spans="4:4" hidden="1">
      <c r="D68" s="650" t="s">
        <v>373</v>
      </c>
    </row>
    <row r="69" spans="4:4" hidden="1">
      <c r="D69" s="650" t="s">
        <v>374</v>
      </c>
    </row>
    <row r="70" spans="4:4" hidden="1">
      <c r="D70" s="650" t="s">
        <v>375</v>
      </c>
    </row>
    <row r="71" spans="4:4" hidden="1">
      <c r="D71" s="650" t="s">
        <v>376</v>
      </c>
    </row>
    <row r="72" spans="4:4" hidden="1">
      <c r="D72" s="650" t="s">
        <v>377</v>
      </c>
    </row>
    <row r="73" spans="4:4" hidden="1">
      <c r="D73" s="650" t="s">
        <v>378</v>
      </c>
    </row>
    <row r="74" spans="4:4" hidden="1">
      <c r="D74" s="650" t="s">
        <v>379</v>
      </c>
    </row>
    <row r="75" spans="4:4" hidden="1">
      <c r="D75" s="650" t="s">
        <v>380</v>
      </c>
    </row>
    <row r="76" spans="4:4" hidden="1">
      <c r="D76" s="650" t="s">
        <v>381</v>
      </c>
    </row>
    <row r="77" spans="4:4" hidden="1">
      <c r="D77" s="650" t="s">
        <v>382</v>
      </c>
    </row>
    <row r="78" spans="4:4" hidden="1">
      <c r="D78" s="650" t="s">
        <v>383</v>
      </c>
    </row>
    <row r="79" spans="4:4" hidden="1">
      <c r="D79" s="650" t="s">
        <v>384</v>
      </c>
    </row>
    <row r="80" spans="4:4" hidden="1">
      <c r="D80" s="650" t="s">
        <v>385</v>
      </c>
    </row>
    <row r="82" spans="3:15">
      <c r="C82" s="717"/>
      <c r="D82" s="717"/>
      <c r="E82" s="664" t="s">
        <v>816</v>
      </c>
      <c r="F82" s="1398" t="s">
        <v>840</v>
      </c>
      <c r="G82" s="663">
        <v>409</v>
      </c>
      <c r="H82" s="664" t="s">
        <v>817</v>
      </c>
      <c r="I82" s="664"/>
      <c r="J82" s="664"/>
      <c r="K82" s="664"/>
      <c r="L82" s="664"/>
      <c r="M82" s="664"/>
      <c r="N82" s="664"/>
      <c r="O82" s="1397">
        <v>454.5</v>
      </c>
    </row>
    <row r="83" spans="3:15" ht="12" customHeight="1">
      <c r="C83" s="717"/>
      <c r="D83" s="717"/>
      <c r="E83" s="664" t="s">
        <v>818</v>
      </c>
      <c r="F83" s="1399"/>
      <c r="G83" s="663">
        <v>608</v>
      </c>
      <c r="H83" s="664" t="s">
        <v>819</v>
      </c>
      <c r="I83" s="664"/>
      <c r="J83" s="664"/>
      <c r="K83" s="664"/>
      <c r="L83" s="664"/>
      <c r="M83" s="664"/>
      <c r="N83" s="664"/>
      <c r="O83" s="1371"/>
    </row>
    <row r="84" spans="3:15">
      <c r="E84" s="664" t="s">
        <v>820</v>
      </c>
      <c r="F84" s="1399"/>
      <c r="G84" s="663">
        <v>671</v>
      </c>
      <c r="H84" s="664" t="s">
        <v>821</v>
      </c>
      <c r="I84" s="664"/>
      <c r="J84" s="664"/>
      <c r="K84" s="664"/>
      <c r="L84" s="664"/>
      <c r="M84" s="664"/>
      <c r="N84" s="664"/>
      <c r="O84" s="1371"/>
    </row>
    <row r="85" spans="3:15">
      <c r="E85" s="664" t="s">
        <v>822</v>
      </c>
      <c r="F85" s="1400"/>
      <c r="G85" s="663">
        <v>130</v>
      </c>
      <c r="H85" s="664" t="s">
        <v>823</v>
      </c>
      <c r="I85" s="664"/>
      <c r="J85" s="664"/>
      <c r="K85" s="664"/>
      <c r="L85" s="664"/>
      <c r="M85" s="664"/>
      <c r="N85" s="664"/>
      <c r="O85" s="1372"/>
    </row>
    <row r="86" spans="3:15" ht="15">
      <c r="E86" s="123"/>
      <c r="F86" s="407"/>
      <c r="G86" s="663"/>
      <c r="H86" s="664"/>
      <c r="I86" s="664"/>
      <c r="J86" s="664"/>
      <c r="K86" s="664"/>
      <c r="L86" s="664"/>
      <c r="M86" s="664"/>
      <c r="N86" s="664"/>
      <c r="O86" s="406"/>
    </row>
    <row r="87" spans="3:15" ht="15">
      <c r="C87" s="717"/>
      <c r="D87" s="717"/>
      <c r="E87" s="664" t="str">
        <f>$E$82</f>
        <v>CAMPOS BELOS</v>
      </c>
      <c r="F87" s="1398" t="s">
        <v>825</v>
      </c>
      <c r="G87" s="663">
        <v>552</v>
      </c>
      <c r="H87" s="1080" t="s">
        <v>824</v>
      </c>
      <c r="I87" s="664"/>
      <c r="J87" s="664"/>
      <c r="K87" s="664"/>
      <c r="L87" s="664"/>
      <c r="M87" s="664"/>
      <c r="N87" s="664"/>
      <c r="O87" s="1397">
        <v>443.5</v>
      </c>
    </row>
    <row r="88" spans="3:15" ht="12" customHeight="1">
      <c r="C88" s="717"/>
      <c r="D88" s="717"/>
      <c r="E88" s="664" t="str">
        <f>$E$83</f>
        <v>BALIZA</v>
      </c>
      <c r="F88" s="1399"/>
      <c r="G88" s="663">
        <v>462</v>
      </c>
      <c r="H88" s="664" t="s">
        <v>826</v>
      </c>
      <c r="I88" s="664"/>
      <c r="J88" s="664"/>
      <c r="K88" s="664"/>
      <c r="L88" s="664"/>
      <c r="M88" s="664"/>
      <c r="N88" s="664"/>
      <c r="O88" s="1371"/>
    </row>
    <row r="89" spans="3:15">
      <c r="C89" s="717"/>
      <c r="D89" s="717"/>
      <c r="E89" s="664" t="str">
        <f>$E$84</f>
        <v>APORÉ</v>
      </c>
      <c r="F89" s="1399"/>
      <c r="G89" s="663">
        <v>531</v>
      </c>
      <c r="H89" s="664" t="s">
        <v>827</v>
      </c>
      <c r="I89" s="664"/>
      <c r="J89" s="664"/>
      <c r="K89" s="664"/>
      <c r="L89" s="664"/>
      <c r="M89" s="664"/>
      <c r="N89" s="664"/>
      <c r="O89" s="1371"/>
    </row>
    <row r="90" spans="3:15">
      <c r="C90" s="717"/>
      <c r="D90" s="717"/>
      <c r="E90" s="664" t="str">
        <f>$E$85</f>
        <v>CRISTALINA</v>
      </c>
      <c r="F90" s="1400"/>
      <c r="G90" s="663">
        <v>229</v>
      </c>
      <c r="H90" s="664" t="s">
        <v>828</v>
      </c>
      <c r="I90" s="664"/>
      <c r="J90" s="664"/>
      <c r="K90" s="664"/>
      <c r="L90" s="664"/>
      <c r="M90" s="664"/>
      <c r="N90" s="664"/>
      <c r="O90" s="1372"/>
    </row>
    <row r="91" spans="3:15" ht="15">
      <c r="C91" s="123"/>
      <c r="D91" s="123"/>
      <c r="E91" s="123"/>
      <c r="F91" s="407"/>
      <c r="G91" s="663"/>
      <c r="H91" s="664"/>
      <c r="I91" s="664"/>
      <c r="J91" s="664"/>
      <c r="K91" s="664"/>
      <c r="L91" s="664"/>
      <c r="M91" s="664"/>
      <c r="N91" s="664"/>
      <c r="O91" s="406"/>
    </row>
    <row r="92" spans="3:15">
      <c r="C92" s="717"/>
      <c r="D92" s="717"/>
      <c r="E92" s="664" t="str">
        <f>$E$82</f>
        <v>CAMPOS BELOS</v>
      </c>
      <c r="F92" s="1398" t="s">
        <v>841</v>
      </c>
      <c r="G92" s="663">
        <v>620</v>
      </c>
      <c r="H92" s="664" t="s">
        <v>829</v>
      </c>
      <c r="I92" s="664"/>
      <c r="J92" s="664"/>
      <c r="K92" s="664"/>
      <c r="L92" s="664"/>
      <c r="M92" s="664"/>
      <c r="N92" s="664"/>
      <c r="O92" s="1397">
        <v>453.75</v>
      </c>
    </row>
    <row r="93" spans="3:15" ht="12" customHeight="1">
      <c r="C93" s="717"/>
      <c r="D93" s="717"/>
      <c r="E93" s="664" t="str">
        <f>$E$83</f>
        <v>BALIZA</v>
      </c>
      <c r="F93" s="1399"/>
      <c r="G93" s="663">
        <v>433</v>
      </c>
      <c r="H93" s="664" t="s">
        <v>830</v>
      </c>
      <c r="I93" s="664"/>
      <c r="J93" s="664"/>
      <c r="K93" s="664"/>
      <c r="L93" s="664"/>
      <c r="M93" s="664"/>
      <c r="N93" s="664"/>
      <c r="O93" s="1371"/>
    </row>
    <row r="94" spans="3:15" ht="15">
      <c r="C94" s="123"/>
      <c r="D94" s="123"/>
      <c r="E94" s="664" t="str">
        <f>$E$84</f>
        <v>APORÉ</v>
      </c>
      <c r="F94" s="1399"/>
      <c r="G94" s="663">
        <v>483</v>
      </c>
      <c r="H94" s="664" t="s">
        <v>831</v>
      </c>
      <c r="I94" s="664"/>
      <c r="J94" s="664"/>
      <c r="K94" s="664"/>
      <c r="L94" s="664"/>
      <c r="M94" s="664"/>
      <c r="N94" s="664"/>
      <c r="O94" s="1371"/>
    </row>
    <row r="95" spans="3:15" ht="15">
      <c r="C95" s="123"/>
      <c r="D95" s="123"/>
      <c r="E95" s="664" t="str">
        <f>$E$85</f>
        <v>CRISTALINA</v>
      </c>
      <c r="F95" s="1400"/>
      <c r="G95" s="663">
        <v>279</v>
      </c>
      <c r="H95" s="664" t="s">
        <v>832</v>
      </c>
      <c r="I95" s="664"/>
      <c r="J95" s="664"/>
      <c r="K95" s="664"/>
      <c r="L95" s="664"/>
      <c r="M95" s="664"/>
      <c r="N95" s="664"/>
      <c r="O95" s="1372"/>
    </row>
    <row r="96" spans="3:15" ht="15">
      <c r="C96" s="123"/>
      <c r="D96" s="123"/>
      <c r="E96" s="123"/>
      <c r="F96" s="407"/>
      <c r="G96" s="663"/>
      <c r="H96" s="664"/>
      <c r="I96" s="664"/>
      <c r="J96" s="664"/>
      <c r="K96" s="664"/>
      <c r="L96" s="664"/>
      <c r="M96" s="664"/>
      <c r="N96" s="664"/>
      <c r="O96" s="406"/>
    </row>
    <row r="97" spans="3:15">
      <c r="C97" s="717"/>
      <c r="D97" s="717"/>
      <c r="E97" s="664" t="str">
        <f>$E$82</f>
        <v>CAMPOS BELOS</v>
      </c>
      <c r="F97" s="1398" t="s">
        <v>834</v>
      </c>
      <c r="G97" s="663">
        <v>626</v>
      </c>
      <c r="H97" s="664" t="s">
        <v>833</v>
      </c>
      <c r="I97" s="664"/>
      <c r="J97" s="664"/>
      <c r="K97" s="664"/>
      <c r="L97" s="664"/>
      <c r="M97" s="664"/>
      <c r="N97" s="664"/>
      <c r="O97" s="1397">
        <v>457</v>
      </c>
    </row>
    <row r="98" spans="3:15">
      <c r="C98" s="717"/>
      <c r="D98" s="717"/>
      <c r="E98" s="664" t="str">
        <f>$E$83</f>
        <v>BALIZA</v>
      </c>
      <c r="F98" s="1399"/>
      <c r="G98" s="663">
        <v>407</v>
      </c>
      <c r="H98" s="664" t="s">
        <v>835</v>
      </c>
      <c r="I98" s="664"/>
      <c r="J98" s="664"/>
      <c r="K98" s="664"/>
      <c r="L98" s="664"/>
      <c r="M98" s="664"/>
      <c r="N98" s="664"/>
      <c r="O98" s="1371"/>
    </row>
    <row r="99" spans="3:15">
      <c r="E99" s="664" t="str">
        <f>$E$84</f>
        <v>APORÉ</v>
      </c>
      <c r="F99" s="1399"/>
      <c r="G99" s="663">
        <v>483</v>
      </c>
      <c r="H99" s="664" t="s">
        <v>836</v>
      </c>
      <c r="I99" s="664"/>
      <c r="J99" s="664"/>
      <c r="K99" s="664"/>
      <c r="L99" s="664"/>
      <c r="M99" s="664"/>
      <c r="N99" s="664"/>
      <c r="O99" s="1371"/>
    </row>
    <row r="100" spans="3:15">
      <c r="E100" s="664" t="str">
        <f>$E$85</f>
        <v>CRISTALINA</v>
      </c>
      <c r="F100" s="1400"/>
      <c r="G100" s="663">
        <v>312</v>
      </c>
      <c r="H100" s="664" t="s">
        <v>837</v>
      </c>
      <c r="I100" s="664"/>
      <c r="J100" s="664"/>
      <c r="K100" s="664"/>
      <c r="L100" s="664"/>
      <c r="M100" s="664"/>
      <c r="N100" s="664"/>
      <c r="O100" s="1372"/>
    </row>
  </sheetData>
  <mergeCells count="17">
    <mergeCell ref="W9:X9"/>
    <mergeCell ref="E5:F5"/>
    <mergeCell ref="C2:I2"/>
    <mergeCell ref="G5:I5"/>
    <mergeCell ref="M5:M7"/>
    <mergeCell ref="D9:D10"/>
    <mergeCell ref="E9:I9"/>
    <mergeCell ref="J9:K9"/>
    <mergeCell ref="D11:D14"/>
    <mergeCell ref="O97:O100"/>
    <mergeCell ref="O82:O85"/>
    <mergeCell ref="O87:O90"/>
    <mergeCell ref="O92:O95"/>
    <mergeCell ref="F82:F85"/>
    <mergeCell ref="F87:F90"/>
    <mergeCell ref="F92:F95"/>
    <mergeCell ref="F97:F100"/>
  </mergeCells>
  <conditionalFormatting sqref="AA11:AA14">
    <cfRule type="top10" dxfId="7" priority="188" bottom="1" rank="1"/>
    <cfRule type="top10" dxfId="6" priority="189" bottom="1" rank="1"/>
  </conditionalFormatting>
  <dataValidations count="3">
    <dataValidation type="list" allowBlank="1" showInputMessage="1" showErrorMessage="1" sqref="G11:G14" xr:uid="{2C62E8DB-ACE9-410C-BEC1-F30048C0D134}">
      <formula1>$D$24:$D$50</formula1>
    </dataValidation>
    <dataValidation type="list" allowBlank="1" showErrorMessage="1" sqref="J5" xr:uid="{62DE81C2-152C-4B62-91A2-26761B16B20D}">
      <formula1>$D$35:$D$61</formula1>
    </dataValidation>
    <dataValidation type="list" allowBlank="1" showErrorMessage="1" sqref="F6" xr:uid="{548E306D-33F5-4432-8577-4680FE91BE59}">
      <formula1>$D$54:$D$80</formula1>
    </dataValidation>
  </dataValidations>
  <hyperlinks>
    <hyperlink ref="H87" r:id="rId1" display="https://www.google.com.br/maps/dir/Av.+Pres.+Wilson+-+Vila+Industrial,+An%C3%A1polis+-+GO,+75115-100/Campos+Belos,+GO,+73840-000/@-14.6894847,-49.1676121,8z/data=!3m1!4b1!4m14!4m13!1m5!1m1!1s0x935ea48f1beb975b:0xeb4fbf0256937b0c!2m2!1d-48.9487569!2d-16.3407178!1m5!1m1!1s0x93491f18c7b13639:0xd1034d7b6ba87906!2m2!1d-46.7722996!2d-13.0370837!3e0?entry=ttu" xr:uid="{B020F94E-CA92-4C21-AD2A-D92797CA97AC}"/>
  </hyperlinks>
  <pageMargins left="0.511811024" right="0.511811024" top="0.78740157499999996" bottom="0.78740157499999996" header="0.31496062000000002" footer="0.31496062000000002"/>
  <pageSetup paperSize="9" scale="33" fitToHeight="0" orientation="landscape"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21">
    <tabColor theme="9" tint="-0.499984740745262"/>
    <pageSetUpPr fitToPage="1"/>
  </sheetPr>
  <dimension ref="A1:AH100"/>
  <sheetViews>
    <sheetView showGridLines="0" zoomScale="60" zoomScaleNormal="60" zoomScaleSheetLayoutView="85" workbookViewId="0">
      <pane xSplit="9" ySplit="10" topLeftCell="J11" activePane="bottomRight" state="frozen"/>
      <selection activeCell="E5" sqref="E5:F5"/>
      <selection pane="topRight" activeCell="E5" sqref="E5:F5"/>
      <selection pane="bottomLeft" activeCell="E5" sqref="E5:F5"/>
      <selection pane="bottomRight" activeCell="C9" sqref="C9"/>
    </sheetView>
  </sheetViews>
  <sheetFormatPr defaultColWidth="9.140625" defaultRowHeight="12"/>
  <cols>
    <col min="1" max="2" width="1.7109375" style="323" customWidth="1"/>
    <col min="3" max="3" width="8.85546875" style="650" customWidth="1"/>
    <col min="4" max="4" width="14.85546875" style="650" customWidth="1"/>
    <col min="5" max="5" width="25" style="650" customWidth="1"/>
    <col min="6" max="6" width="34.42578125" style="650" customWidth="1"/>
    <col min="7" max="7" width="17.140625" style="650" customWidth="1"/>
    <col min="8" max="8" width="16" style="650" customWidth="1"/>
    <col min="9" max="9" width="22.7109375" style="650" customWidth="1"/>
    <col min="10" max="10" width="10.5703125" style="650" customWidth="1"/>
    <col min="11" max="11" width="9.28515625" style="650" customWidth="1"/>
    <col min="12" max="12" width="11.28515625" style="650" customWidth="1"/>
    <col min="13" max="13" width="15.140625" style="650" customWidth="1"/>
    <col min="14" max="14" width="15.42578125" style="650" customWidth="1"/>
    <col min="15" max="15" width="9.28515625" style="650" bestFit="1" customWidth="1"/>
    <col min="16" max="16" width="10.28515625" style="650" customWidth="1"/>
    <col min="17" max="17" width="21.140625" style="650" customWidth="1"/>
    <col min="18" max="18" width="10.42578125" style="650" customWidth="1"/>
    <col min="19" max="19" width="21.140625" style="650" customWidth="1"/>
    <col min="20" max="20" width="17.28515625" style="650" customWidth="1"/>
    <col min="21" max="21" width="16.85546875" style="650" customWidth="1"/>
    <col min="22" max="22" width="21.28515625" style="650" customWidth="1"/>
    <col min="23" max="23" width="9.42578125" style="650" customWidth="1"/>
    <col min="24" max="24" width="9.85546875" style="650" bestFit="1" customWidth="1"/>
    <col min="25" max="25" width="12.85546875" style="650" bestFit="1" customWidth="1"/>
    <col min="26" max="26" width="17.140625" style="650" customWidth="1"/>
    <col min="27" max="27" width="16.28515625" style="650" customWidth="1"/>
    <col min="28" max="28" width="9.140625" style="650"/>
    <col min="29" max="29" width="24.42578125" style="650" customWidth="1"/>
    <col min="30" max="30" width="20.42578125" style="650" customWidth="1"/>
    <col min="31" max="31" width="19.140625" style="650" customWidth="1"/>
    <col min="32" max="16384" width="9.140625" style="650"/>
  </cols>
  <sheetData>
    <row r="1" spans="1:34" ht="12.75" thickBot="1">
      <c r="AC1" s="323"/>
      <c r="AD1" s="323"/>
      <c r="AE1" s="323"/>
      <c r="AF1" s="323"/>
      <c r="AG1" s="323"/>
      <c r="AH1" s="323"/>
    </row>
    <row r="2" spans="1:34" ht="34.9" customHeight="1" thickBot="1">
      <c r="C2" s="1389" t="s">
        <v>163</v>
      </c>
      <c r="D2" s="1390"/>
      <c r="E2" s="1390"/>
      <c r="F2" s="1390"/>
      <c r="G2" s="1390"/>
      <c r="H2" s="1390"/>
      <c r="I2" s="1390"/>
      <c r="J2" s="689"/>
      <c r="K2" s="689"/>
      <c r="L2" s="689"/>
      <c r="M2" s="689"/>
      <c r="N2" s="689"/>
      <c r="O2" s="689"/>
      <c r="P2" s="689"/>
      <c r="Q2" s="689"/>
      <c r="R2" s="689"/>
      <c r="S2" s="689"/>
      <c r="T2" s="689"/>
      <c r="U2" s="689"/>
      <c r="V2" s="689"/>
      <c r="W2" s="689"/>
      <c r="X2" s="689"/>
      <c r="Y2" s="689"/>
      <c r="Z2" s="689"/>
      <c r="AA2" s="690"/>
      <c r="AC2" s="323"/>
      <c r="AD2" s="323"/>
      <c r="AE2" s="323"/>
      <c r="AF2" s="323"/>
      <c r="AG2" s="323"/>
      <c r="AH2" s="323"/>
    </row>
    <row r="3" spans="1:34" ht="27" customHeight="1" thickBot="1">
      <c r="C3" s="796"/>
      <c r="D3" s="691"/>
      <c r="E3" s="693"/>
      <c r="F3" s="798" t="s">
        <v>168</v>
      </c>
      <c r="G3" s="1069" t="s">
        <v>171</v>
      </c>
      <c r="H3" s="797" t="s">
        <v>1061</v>
      </c>
      <c r="I3" s="790" t="s">
        <v>1060</v>
      </c>
      <c r="J3" s="691"/>
      <c r="K3" s="691"/>
      <c r="L3" s="691"/>
      <c r="M3" s="691"/>
      <c r="N3" s="691"/>
      <c r="O3" s="692"/>
      <c r="P3" s="692"/>
      <c r="Q3" s="692"/>
      <c r="R3" s="692"/>
      <c r="S3" s="692"/>
      <c r="T3" s="692"/>
      <c r="U3" s="691"/>
      <c r="V3" s="691"/>
      <c r="W3" s="691"/>
      <c r="X3" s="691"/>
      <c r="Y3" s="691"/>
      <c r="Z3" s="691"/>
      <c r="AA3" s="693"/>
      <c r="AC3" s="323"/>
      <c r="AD3" s="323"/>
      <c r="AE3" s="323"/>
      <c r="AF3" s="323"/>
      <c r="AG3" s="323"/>
      <c r="AH3" s="323"/>
    </row>
    <row r="4" spans="1:34" ht="27" customHeight="1">
      <c r="C4" s="651"/>
      <c r="O4" s="323"/>
      <c r="P4" s="323"/>
      <c r="Q4" s="323"/>
      <c r="R4" s="323"/>
      <c r="S4" s="323"/>
      <c r="T4" s="323"/>
      <c r="AA4" s="652"/>
      <c r="AC4" s="323"/>
      <c r="AD4" s="323"/>
      <c r="AE4" s="323"/>
      <c r="AF4" s="323"/>
      <c r="AG4" s="323"/>
      <c r="AH4" s="323"/>
    </row>
    <row r="5" spans="1:34" ht="27" customHeight="1">
      <c r="C5" s="651"/>
      <c r="E5" s="1381" t="s">
        <v>1062</v>
      </c>
      <c r="F5" s="1382"/>
      <c r="G5" s="1391" t="s">
        <v>401</v>
      </c>
      <c r="H5" s="1392"/>
      <c r="I5" s="1393"/>
      <c r="J5" s="694"/>
      <c r="M5" s="1388" t="s">
        <v>165</v>
      </c>
      <c r="N5" s="695" t="s">
        <v>166</v>
      </c>
      <c r="O5" s="1072"/>
      <c r="P5" s="1072"/>
      <c r="Q5" s="323"/>
      <c r="R5" s="323"/>
      <c r="S5" s="323"/>
      <c r="AA5" s="652"/>
      <c r="AC5" s="323"/>
      <c r="AD5" s="323"/>
      <c r="AE5" s="323"/>
      <c r="AF5" s="323"/>
      <c r="AG5" s="323"/>
      <c r="AH5" s="323"/>
    </row>
    <row r="6" spans="1:34" ht="27" customHeight="1">
      <c r="C6" s="651"/>
      <c r="E6" s="715" t="s">
        <v>164</v>
      </c>
      <c r="F6" s="715" t="s">
        <v>384</v>
      </c>
      <c r="G6" s="695" t="s">
        <v>167</v>
      </c>
      <c r="H6" s="713">
        <v>41821</v>
      </c>
      <c r="I6" s="789">
        <v>270.23700000000002</v>
      </c>
      <c r="M6" s="1388"/>
      <c r="N6" s="695" t="s">
        <v>31</v>
      </c>
      <c r="O6" s="1072"/>
      <c r="P6" s="1072"/>
      <c r="Q6" s="653"/>
      <c r="R6" s="653"/>
      <c r="S6" s="653"/>
      <c r="AA6" s="652"/>
      <c r="AC6" s="685" t="s">
        <v>252</v>
      </c>
      <c r="AD6" s="323"/>
      <c r="AE6" s="323"/>
      <c r="AF6" s="323"/>
      <c r="AG6" s="323"/>
      <c r="AH6" s="323"/>
    </row>
    <row r="7" spans="1:34" ht="27" customHeight="1">
      <c r="C7" s="651"/>
      <c r="E7" s="715" t="s">
        <v>1059</v>
      </c>
      <c r="F7" s="1070">
        <v>45383</v>
      </c>
      <c r="G7" s="695" t="s">
        <v>169</v>
      </c>
      <c r="H7" s="1071">
        <v>45383</v>
      </c>
      <c r="I7" s="789">
        <v>567.09199999999998</v>
      </c>
      <c r="L7" s="696"/>
      <c r="M7" s="1388"/>
      <c r="N7" s="695" t="s">
        <v>170</v>
      </c>
      <c r="O7" s="1073"/>
      <c r="P7" s="1073"/>
      <c r="Q7" s="688">
        <f>1-(O7/1)</f>
        <v>1</v>
      </c>
      <c r="R7" s="688">
        <f>1-(P7/1)</f>
        <v>1</v>
      </c>
      <c r="S7" s="688">
        <f>1-(Q7/1)</f>
        <v>0</v>
      </c>
      <c r="AA7" s="652"/>
      <c r="AC7" s="685" t="s">
        <v>253</v>
      </c>
      <c r="AD7" s="323"/>
      <c r="AE7" s="323"/>
      <c r="AF7" s="323"/>
      <c r="AG7" s="323"/>
      <c r="AH7" s="323"/>
    </row>
    <row r="8" spans="1:34" ht="27" customHeight="1" thickBot="1">
      <c r="C8" s="654"/>
      <c r="D8" s="697"/>
      <c r="E8" s="698"/>
      <c r="F8" s="698"/>
      <c r="G8" s="697"/>
      <c r="H8" s="697"/>
      <c r="I8" s="698"/>
      <c r="J8" s="697"/>
      <c r="K8" s="697"/>
      <c r="L8" s="697"/>
      <c r="M8" s="699"/>
      <c r="N8" s="699"/>
      <c r="O8" s="700"/>
      <c r="P8" s="700"/>
      <c r="Q8" s="700"/>
      <c r="R8" s="700"/>
      <c r="S8" s="700"/>
      <c r="T8" s="700"/>
      <c r="U8" s="697"/>
      <c r="V8" s="697"/>
      <c r="W8" s="697"/>
      <c r="X8" s="697"/>
      <c r="Y8" s="697"/>
      <c r="Z8" s="697"/>
      <c r="AA8" s="701"/>
      <c r="AC8" s="323"/>
      <c r="AD8" s="323"/>
      <c r="AE8" s="323"/>
      <c r="AF8" s="323"/>
      <c r="AG8" s="323"/>
      <c r="AH8" s="323"/>
    </row>
    <row r="9" spans="1:34" ht="72.75" thickBot="1">
      <c r="C9" s="703" t="s">
        <v>172</v>
      </c>
      <c r="D9" s="1379" t="s">
        <v>173</v>
      </c>
      <c r="E9" s="1386" t="s">
        <v>174</v>
      </c>
      <c r="F9" s="1386"/>
      <c r="G9" s="1386"/>
      <c r="H9" s="1386"/>
      <c r="I9" s="1386"/>
      <c r="J9" s="1386" t="s">
        <v>175</v>
      </c>
      <c r="K9" s="1386"/>
      <c r="L9" s="704" t="s">
        <v>176</v>
      </c>
      <c r="M9" s="705" t="s">
        <v>177</v>
      </c>
      <c r="N9" s="705" t="s">
        <v>178</v>
      </c>
      <c r="O9" s="705" t="s">
        <v>179</v>
      </c>
      <c r="P9" s="705" t="s">
        <v>407</v>
      </c>
      <c r="Q9" s="705" t="s">
        <v>180</v>
      </c>
      <c r="R9" s="705" t="s">
        <v>408</v>
      </c>
      <c r="S9" s="705" t="s">
        <v>409</v>
      </c>
      <c r="T9" s="705" t="s">
        <v>181</v>
      </c>
      <c r="U9" s="705" t="s">
        <v>182</v>
      </c>
      <c r="V9" s="705" t="s">
        <v>183</v>
      </c>
      <c r="W9" s="1387" t="s">
        <v>184</v>
      </c>
      <c r="X9" s="1387"/>
      <c r="Y9" s="705" t="s">
        <v>185</v>
      </c>
      <c r="Z9" s="705" t="s">
        <v>248</v>
      </c>
      <c r="AA9" s="706" t="s">
        <v>1058</v>
      </c>
      <c r="AC9" s="323">
        <v>1</v>
      </c>
      <c r="AD9" s="323">
        <v>2</v>
      </c>
      <c r="AE9" s="323">
        <v>3</v>
      </c>
      <c r="AF9" s="323"/>
      <c r="AG9" s="323"/>
      <c r="AH9" s="323"/>
    </row>
    <row r="10" spans="1:34" ht="40.9" customHeight="1" thickBot="1">
      <c r="C10" s="707">
        <f>H7</f>
        <v>45383</v>
      </c>
      <c r="D10" s="1380"/>
      <c r="E10" s="728" t="s">
        <v>186</v>
      </c>
      <c r="F10" s="728" t="s">
        <v>187</v>
      </c>
      <c r="G10" s="728" t="s">
        <v>189</v>
      </c>
      <c r="H10" s="728" t="s">
        <v>386</v>
      </c>
      <c r="I10" s="728" t="s">
        <v>188</v>
      </c>
      <c r="J10" s="729" t="s">
        <v>189</v>
      </c>
      <c r="K10" s="729" t="s">
        <v>190</v>
      </c>
      <c r="L10" s="730" t="s">
        <v>191</v>
      </c>
      <c r="M10" s="730" t="s">
        <v>191</v>
      </c>
      <c r="N10" s="730" t="s">
        <v>191</v>
      </c>
      <c r="O10" s="728" t="s">
        <v>192</v>
      </c>
      <c r="P10" s="728" t="s">
        <v>192</v>
      </c>
      <c r="Q10" s="730" t="s">
        <v>191</v>
      </c>
      <c r="R10" s="730" t="s">
        <v>191</v>
      </c>
      <c r="S10" s="730" t="s">
        <v>191</v>
      </c>
      <c r="T10" s="730" t="s">
        <v>191</v>
      </c>
      <c r="U10" s="730" t="s">
        <v>191</v>
      </c>
      <c r="V10" s="730" t="s">
        <v>191</v>
      </c>
      <c r="W10" s="730" t="s">
        <v>193</v>
      </c>
      <c r="X10" s="730" t="s">
        <v>191</v>
      </c>
      <c r="Y10" s="730" t="s">
        <v>191</v>
      </c>
      <c r="Z10" s="730" t="s">
        <v>191</v>
      </c>
      <c r="AA10" s="731" t="s">
        <v>191</v>
      </c>
      <c r="AC10" s="686" t="s">
        <v>247</v>
      </c>
      <c r="AD10" s="687" t="s">
        <v>185</v>
      </c>
      <c r="AE10" s="687" t="s">
        <v>248</v>
      </c>
      <c r="AF10" s="323"/>
      <c r="AG10" s="323"/>
      <c r="AH10" s="323"/>
    </row>
    <row r="11" spans="1:34" ht="54" customHeight="1">
      <c r="B11" s="657" t="e">
        <f>AA11</f>
        <v>#VALUE!</v>
      </c>
      <c r="C11" s="718">
        <v>1</v>
      </c>
      <c r="D11" s="1401" t="str">
        <f>F6</f>
        <v>EMULSÕES ASFÁLTICAS RR-1C</v>
      </c>
      <c r="E11" s="719" t="s">
        <v>246</v>
      </c>
      <c r="F11" s="720" t="s">
        <v>234</v>
      </c>
      <c r="G11" s="720" t="s">
        <v>339</v>
      </c>
      <c r="H11" s="720" t="s">
        <v>235</v>
      </c>
      <c r="I11" s="720" t="str">
        <f>'Transp. EAI'!I11</f>
        <v>Goiânia - GO</v>
      </c>
      <c r="J11" s="1066"/>
      <c r="K11" s="1066"/>
      <c r="L11" s="721" t="str">
        <f>IF(AND(J11="-",K11="-"),"",IF(AND(J11&lt;&gt;0,K11="-"),J11*1000,IF(AND(J11="-",K11&lt;&gt;0),K11*1000,IF(AND(J11&lt;&gt;0,K11&lt;&gt;0),J11*1000,""))))</f>
        <v/>
      </c>
      <c r="M11" s="722" t="e">
        <f>ROUND(((L11/(1-$O$5-$O$6-$O$7))-L11),2)</f>
        <v>#VALUE!</v>
      </c>
      <c r="N11" s="723" t="e">
        <f>L11+M11</f>
        <v>#VALUE!</v>
      </c>
      <c r="O11" s="1074">
        <f>'Transp. EAI'!O11</f>
        <v>454.5</v>
      </c>
      <c r="P11" s="1074">
        <f>'Transp. EAI'!P11</f>
        <v>0</v>
      </c>
      <c r="Q11" s="722">
        <f>ROUND((26.939+0.253*O11),2)</f>
        <v>141.93</v>
      </c>
      <c r="R11" s="1077"/>
      <c r="S11" s="722">
        <f>Q11+R11</f>
        <v>141.93</v>
      </c>
      <c r="T11" s="722">
        <f>TRUNC(S11*($O$7/(1-$O$7)),2)</f>
        <v>0</v>
      </c>
      <c r="U11" s="722">
        <f>TRUNC(IF($I$6="","",(($I$7-$I$6)/$I$6)*(S11+T11)),2)</f>
        <v>155.9</v>
      </c>
      <c r="V11" s="724">
        <f>S11+T11+U11</f>
        <v>297.83000000000004</v>
      </c>
      <c r="W11" s="1077"/>
      <c r="X11" s="1077"/>
      <c r="Y11" s="725">
        <f t="shared" ref="Y11:Y14" si="0">IF(AND(Q11="",T11=""),"",V11+X11)</f>
        <v>297.83000000000004</v>
      </c>
      <c r="Z11" s="726" t="e">
        <f t="shared" ref="Z11:Z14" si="1">IF(OR(L11="",M11=""),"",L11+M11)</f>
        <v>#VALUE!</v>
      </c>
      <c r="AA11" s="727" t="e">
        <f>IF(OR(Y11="",Z11=""),"",Y11+Z11)</f>
        <v>#VALUE!</v>
      </c>
      <c r="AC11" s="658" t="e">
        <f>AA11</f>
        <v>#VALUE!</v>
      </c>
      <c r="AD11" s="659">
        <f>Y11</f>
        <v>297.83000000000004</v>
      </c>
      <c r="AE11" s="658" t="e">
        <f>Z11</f>
        <v>#VALUE!</v>
      </c>
      <c r="AH11" s="650" t="str">
        <f>IF(OR(G11=$D$40,G11=$D$41,G11=$D$43,G11=$D$49,G11=$D$33,G11=$D$29,G11=$D$25,G11=$D$38,G11=$D$28),"NORDESTE",IF(OR(G11=$D$24,G11=$D$26,G11=$D$27,G11=$D$37,G11=$D$45,G11=$D$46,G11=$D$50),"NORTE",IF(OR(G11=$D$30,G11=$D$32,G11=$D$34,G11=$D$35),"CENTRO-OESTE",IF(OR(G11=$D$48,G11=$D$42,G11=$D$36,G11=$D$31),"SUDESTE",IF(OR(G11=$D$47,G11=$D$39,G11=$D$44),"SUL","")))))</f>
        <v>CENTRO-OESTE</v>
      </c>
    </row>
    <row r="12" spans="1:34" ht="39.75" customHeight="1">
      <c r="B12" s="657" t="e">
        <f t="shared" ref="B12:B14" si="2">AA12</f>
        <v>#VALUE!</v>
      </c>
      <c r="C12" s="670">
        <v>2</v>
      </c>
      <c r="D12" s="1402"/>
      <c r="E12" s="671" t="s">
        <v>236</v>
      </c>
      <c r="F12" s="672" t="s">
        <v>237</v>
      </c>
      <c r="G12" s="672" t="s">
        <v>341</v>
      </c>
      <c r="H12" s="672" t="s">
        <v>238</v>
      </c>
      <c r="I12" s="672" t="str">
        <f>'Transp. EAI'!I12</f>
        <v>Goiânia - GO</v>
      </c>
      <c r="J12" s="1067"/>
      <c r="K12" s="1067"/>
      <c r="L12" s="665" t="str">
        <f t="shared" ref="L12:L14" si="3">IF(AND(J12="-",K12="-"),"",IF(AND(J12&lt;&gt;0,K12="-"),J12*1000,IF(AND(J12="-",K12&lt;&gt;0),K12*1000,IF(AND(J12&lt;&gt;0,K12&lt;&gt;0),J12*1000,""))))</f>
        <v/>
      </c>
      <c r="M12" s="666" t="e">
        <f>ROUND(((L12/(1-$O$5-$O$6-$O$7))-L12),2)</f>
        <v>#VALUE!</v>
      </c>
      <c r="N12" s="667" t="e">
        <f t="shared" ref="N12:N14" si="4">L12+M12</f>
        <v>#VALUE!</v>
      </c>
      <c r="O12" s="1075">
        <f>'Transp. EAI'!O12</f>
        <v>443.5</v>
      </c>
      <c r="P12" s="1075">
        <f>'Transp. EAI'!P12</f>
        <v>0</v>
      </c>
      <c r="Q12" s="666">
        <f t="shared" ref="Q12:Q14" si="5">ROUND((26.939+0.253*O12),2)</f>
        <v>139.13999999999999</v>
      </c>
      <c r="R12" s="1078"/>
      <c r="S12" s="666">
        <f t="shared" ref="S12:S14" si="6">Q12+R12</f>
        <v>139.13999999999999</v>
      </c>
      <c r="T12" s="666">
        <f>TRUNC(S12*($O$7/(1-$O$7)),2)</f>
        <v>0</v>
      </c>
      <c r="U12" s="666">
        <f>TRUNC(IF($I$6="","",(($I$7-$I$6)/$I$6)*(S12+T12)),2)</f>
        <v>152.84</v>
      </c>
      <c r="V12" s="758">
        <f t="shared" ref="V12:V14" si="7">S12+T12+U12</f>
        <v>291.98</v>
      </c>
      <c r="W12" s="1078"/>
      <c r="X12" s="1078"/>
      <c r="Y12" s="759">
        <f t="shared" si="0"/>
        <v>291.98</v>
      </c>
      <c r="Z12" s="668" t="e">
        <f t="shared" si="1"/>
        <v>#VALUE!</v>
      </c>
      <c r="AA12" s="669" t="e">
        <f t="shared" ref="AA12:AA14" si="8">IF(OR(Y12="",Z12=""),"",Y12+Z12)</f>
        <v>#VALUE!</v>
      </c>
      <c r="AC12" s="658" t="e">
        <f t="shared" ref="AC12:AC14" si="9">AA12</f>
        <v>#VALUE!</v>
      </c>
      <c r="AD12" s="659">
        <f t="shared" ref="AD12:AE14" si="10">Y12</f>
        <v>291.98</v>
      </c>
      <c r="AE12" s="658" t="e">
        <f t="shared" si="10"/>
        <v>#VALUE!</v>
      </c>
      <c r="AH12" s="650" t="str">
        <f>IF(OR(G12=$D$40,G12=$D$41,G12=$D$43,G12=$D$49,G12=$D$33,G12=$D$29,G12=$D$25,G12=$D$38,G12=$D$28),"NORDESTE",IF(OR(G12=$D$24,G12=$D$26,G12=$D$27,G12=$D$37,G12=$D$45,G12=$D$46,G12=$D$50),"NORTE",IF(OR(G12=$D$30,G12=$D$32,G12=$D$34,G12=$D$35),"CENTRO-OESTE",IF(OR(G12=$D$48,G12=$D$42,G12=$D$36,G12=$D$31),"SUDESTE",IF(OR(G12=$D$47,G12=$D$39,G12=$D$44),"SUL","")))))</f>
        <v>CENTRO-OESTE</v>
      </c>
    </row>
    <row r="13" spans="1:34" ht="39.75" customHeight="1">
      <c r="B13" s="657" t="e">
        <f t="shared" si="2"/>
        <v>#VALUE!</v>
      </c>
      <c r="C13" s="670">
        <v>3</v>
      </c>
      <c r="D13" s="1402"/>
      <c r="E13" s="671" t="s">
        <v>239</v>
      </c>
      <c r="F13" s="672" t="s">
        <v>240</v>
      </c>
      <c r="G13" s="672" t="s">
        <v>341</v>
      </c>
      <c r="H13" s="672" t="s">
        <v>241</v>
      </c>
      <c r="I13" s="672" t="str">
        <f>'Transp. EAI'!I13</f>
        <v>Goiânia - GO</v>
      </c>
      <c r="J13" s="1067"/>
      <c r="K13" s="1067"/>
      <c r="L13" s="665" t="str">
        <f t="shared" si="3"/>
        <v/>
      </c>
      <c r="M13" s="666" t="e">
        <f>ROUND(((L13/(1-$O$5-$O$6-$O$7))-L13),2)</f>
        <v>#VALUE!</v>
      </c>
      <c r="N13" s="667" t="e">
        <f t="shared" si="4"/>
        <v>#VALUE!</v>
      </c>
      <c r="O13" s="1075">
        <f>'Transp. EAI'!O13</f>
        <v>453.75</v>
      </c>
      <c r="P13" s="1075">
        <f>'Transp. EAI'!P13</f>
        <v>0</v>
      </c>
      <c r="Q13" s="666">
        <f t="shared" si="5"/>
        <v>141.74</v>
      </c>
      <c r="R13" s="1078"/>
      <c r="S13" s="666">
        <f t="shared" si="6"/>
        <v>141.74</v>
      </c>
      <c r="T13" s="666">
        <f>TRUNC(S13*($O$7/(1-$O$7)),2)</f>
        <v>0</v>
      </c>
      <c r="U13" s="666">
        <f>TRUNC(IF($I$6="","",(($I$7-$I$6)/$I$6)*(S13+T13)),2)</f>
        <v>155.69999999999999</v>
      </c>
      <c r="V13" s="758">
        <f t="shared" si="7"/>
        <v>297.44</v>
      </c>
      <c r="W13" s="1078"/>
      <c r="X13" s="1078"/>
      <c r="Y13" s="759">
        <f t="shared" si="0"/>
        <v>297.44</v>
      </c>
      <c r="Z13" s="668" t="e">
        <f t="shared" si="1"/>
        <v>#VALUE!</v>
      </c>
      <c r="AA13" s="673" t="e">
        <f t="shared" si="8"/>
        <v>#VALUE!</v>
      </c>
      <c r="AC13" s="658" t="e">
        <f t="shared" si="9"/>
        <v>#VALUE!</v>
      </c>
      <c r="AD13" s="659">
        <f t="shared" si="10"/>
        <v>297.44</v>
      </c>
      <c r="AE13" s="658" t="e">
        <f t="shared" si="10"/>
        <v>#VALUE!</v>
      </c>
      <c r="AH13" s="650" t="str">
        <f>IF(OR(G13=$D$40,G13=$D$41,G13=$D$43,G13=$D$49,G13=$D$33,G13=$D$29,G13=$D$25,G13=$D$38,G13=$D$28),"NORDESTE",IF(OR(G13=$D$24,G13=$D$26,G13=$D$27,G13=$D$37,G13=$D$45,G13=$D$46,G13=$D$50),"NORTE",IF(OR(G13=$D$30,G13=$D$32,G13=$D$34,G13=$D$35),"CENTRO-OESTE",IF(OR(G13=$D$48,G13=$D$42,G13=$D$36,G13=$D$31),"SUDESTE",IF(OR(G13=$D$47,G13=$D$39,G13=$D$44),"SUL","")))))</f>
        <v>CENTRO-OESTE</v>
      </c>
    </row>
    <row r="14" spans="1:34" ht="39.75" customHeight="1" thickBot="1">
      <c r="A14" s="323">
        <v>2403</v>
      </c>
      <c r="B14" s="657" t="e">
        <f t="shared" si="2"/>
        <v>#VALUE!</v>
      </c>
      <c r="C14" s="675">
        <v>4</v>
      </c>
      <c r="D14" s="1403"/>
      <c r="E14" s="676" t="s">
        <v>242</v>
      </c>
      <c r="F14" s="677" t="s">
        <v>243</v>
      </c>
      <c r="G14" s="677" t="s">
        <v>341</v>
      </c>
      <c r="H14" s="677" t="s">
        <v>244</v>
      </c>
      <c r="I14" s="677" t="str">
        <f>'Transp. EAI'!I14</f>
        <v>Goiânia - GO</v>
      </c>
      <c r="J14" s="1068"/>
      <c r="K14" s="1068"/>
      <c r="L14" s="678" t="str">
        <f t="shared" si="3"/>
        <v/>
      </c>
      <c r="M14" s="679" t="e">
        <f>ROUND(((L14/(1-$O$5-$O$6-$O$7))-L14),2)</f>
        <v>#VALUE!</v>
      </c>
      <c r="N14" s="680" t="e">
        <f t="shared" si="4"/>
        <v>#VALUE!</v>
      </c>
      <c r="O14" s="1076">
        <f>'Transp. EAI'!O14</f>
        <v>457</v>
      </c>
      <c r="P14" s="1076">
        <f>'Transp. EAI'!P14</f>
        <v>0</v>
      </c>
      <c r="Q14" s="679">
        <f t="shared" si="5"/>
        <v>142.56</v>
      </c>
      <c r="R14" s="1079"/>
      <c r="S14" s="679">
        <f t="shared" si="6"/>
        <v>142.56</v>
      </c>
      <c r="T14" s="679">
        <f>TRUNC(S14*($O$7/(1-$O$7)),2)</f>
        <v>0</v>
      </c>
      <c r="U14" s="679">
        <f>TRUNC(IF($I$6="","",(($I$7-$I$6)/$I$6)*(S14+T14)),2)</f>
        <v>156.6</v>
      </c>
      <c r="V14" s="760">
        <f t="shared" si="7"/>
        <v>299.15999999999997</v>
      </c>
      <c r="W14" s="1079"/>
      <c r="X14" s="1079"/>
      <c r="Y14" s="761">
        <f t="shared" si="0"/>
        <v>299.15999999999997</v>
      </c>
      <c r="Z14" s="682" t="e">
        <f t="shared" si="1"/>
        <v>#VALUE!</v>
      </c>
      <c r="AA14" s="683" t="e">
        <f t="shared" si="8"/>
        <v>#VALUE!</v>
      </c>
      <c r="AC14" s="658" t="e">
        <f t="shared" si="9"/>
        <v>#VALUE!</v>
      </c>
      <c r="AD14" s="659">
        <f t="shared" si="10"/>
        <v>299.15999999999997</v>
      </c>
      <c r="AE14" s="658" t="e">
        <f t="shared" si="10"/>
        <v>#VALUE!</v>
      </c>
      <c r="AH14" s="650" t="str">
        <f>IF(OR(G14=$D$40,G14=$D$41,G14=$D$43,G14=$D$49,G14=$D$33,G14=$D$29,G14=$D$25,G14=$D$38,G14=$D$28),"NORDESTE",IF(OR(G14=$D$24,G14=$D$26,G14=$D$27,G14=$D$37,G14=$D$45,G14=$D$46,G14=$D$50),"NORTE",IF(OR(G14=$D$30,G14=$D$32,G14=$D$34,G14=$D$35),"CENTRO-OESTE",IF(OR(G14=$D$48,G14=$D$42,G14=$D$36,G14=$D$31),"SUDESTE",IF(OR(G14=$D$47,G14=$D$39,G14=$D$44),"SUL","")))))</f>
        <v>CENTRO-OESTE</v>
      </c>
    </row>
    <row r="18" spans="4:9" hidden="1"/>
    <row r="19" spans="4:9" hidden="1"/>
    <row r="20" spans="4:9" hidden="1"/>
    <row r="21" spans="4:9" hidden="1"/>
    <row r="22" spans="4:9" hidden="1"/>
    <row r="23" spans="4:9" hidden="1"/>
    <row r="24" spans="4:9" hidden="1">
      <c r="D24" s="650" t="s">
        <v>333</v>
      </c>
    </row>
    <row r="25" spans="4:9" hidden="1">
      <c r="D25" s="650" t="s">
        <v>334</v>
      </c>
    </row>
    <row r="26" spans="4:9" hidden="1">
      <c r="D26" s="650" t="s">
        <v>335</v>
      </c>
    </row>
    <row r="27" spans="4:9" hidden="1">
      <c r="D27" s="650" t="s">
        <v>336</v>
      </c>
      <c r="I27" s="716"/>
    </row>
    <row r="28" spans="4:9" hidden="1">
      <c r="D28" s="650" t="s">
        <v>337</v>
      </c>
    </row>
    <row r="29" spans="4:9" hidden="1">
      <c r="D29" s="650" t="s">
        <v>338</v>
      </c>
    </row>
    <row r="30" spans="4:9" hidden="1">
      <c r="D30" s="650" t="s">
        <v>339</v>
      </c>
    </row>
    <row r="31" spans="4:9" hidden="1">
      <c r="D31" s="650" t="s">
        <v>340</v>
      </c>
    </row>
    <row r="32" spans="4:9" hidden="1">
      <c r="D32" s="650" t="s">
        <v>341</v>
      </c>
    </row>
    <row r="33" spans="4:4" hidden="1">
      <c r="D33" s="650" t="s">
        <v>342</v>
      </c>
    </row>
    <row r="34" spans="4:4" hidden="1">
      <c r="D34" s="650" t="s">
        <v>343</v>
      </c>
    </row>
    <row r="35" spans="4:4" hidden="1">
      <c r="D35" s="650" t="s">
        <v>344</v>
      </c>
    </row>
    <row r="36" spans="4:4" hidden="1">
      <c r="D36" s="650" t="s">
        <v>345</v>
      </c>
    </row>
    <row r="37" spans="4:4" hidden="1">
      <c r="D37" s="650" t="s">
        <v>346</v>
      </c>
    </row>
    <row r="38" spans="4:4" hidden="1">
      <c r="D38" s="650" t="s">
        <v>347</v>
      </c>
    </row>
    <row r="39" spans="4:4" hidden="1">
      <c r="D39" s="650" t="s">
        <v>348</v>
      </c>
    </row>
    <row r="40" spans="4:4" hidden="1">
      <c r="D40" s="650" t="s">
        <v>349</v>
      </c>
    </row>
    <row r="41" spans="4:4" hidden="1">
      <c r="D41" s="650" t="s">
        <v>350</v>
      </c>
    </row>
    <row r="42" spans="4:4" hidden="1">
      <c r="D42" s="650" t="s">
        <v>351</v>
      </c>
    </row>
    <row r="43" spans="4:4" hidden="1">
      <c r="D43" s="650" t="s">
        <v>352</v>
      </c>
    </row>
    <row r="44" spans="4:4" hidden="1">
      <c r="D44" s="650" t="s">
        <v>353</v>
      </c>
    </row>
    <row r="45" spans="4:4" hidden="1">
      <c r="D45" s="650" t="s">
        <v>354</v>
      </c>
    </row>
    <row r="46" spans="4:4" hidden="1">
      <c r="D46" s="650" t="s">
        <v>355</v>
      </c>
    </row>
    <row r="47" spans="4:4" hidden="1">
      <c r="D47" s="650" t="s">
        <v>356</v>
      </c>
    </row>
    <row r="48" spans="4:4" hidden="1">
      <c r="D48" s="650" t="s">
        <v>357</v>
      </c>
    </row>
    <row r="49" spans="4:4" hidden="1">
      <c r="D49" s="650" t="s">
        <v>358</v>
      </c>
    </row>
    <row r="50" spans="4:4" hidden="1">
      <c r="D50" s="650" t="s">
        <v>359</v>
      </c>
    </row>
    <row r="51" spans="4:4" hidden="1"/>
    <row r="52" spans="4:4" hidden="1"/>
    <row r="53" spans="4:4" hidden="1"/>
    <row r="54" spans="4:4" hidden="1">
      <c r="D54" s="650" t="s">
        <v>332</v>
      </c>
    </row>
    <row r="55" spans="4:4" hidden="1">
      <c r="D55" s="650" t="s">
        <v>360</v>
      </c>
    </row>
    <row r="56" spans="4:4" hidden="1">
      <c r="D56" s="650" t="s">
        <v>361</v>
      </c>
    </row>
    <row r="57" spans="4:4" hidden="1">
      <c r="D57" s="650" t="s">
        <v>362</v>
      </c>
    </row>
    <row r="58" spans="4:4" hidden="1">
      <c r="D58" s="650" t="s">
        <v>363</v>
      </c>
    </row>
    <row r="59" spans="4:4" hidden="1">
      <c r="D59" s="650" t="s">
        <v>364</v>
      </c>
    </row>
    <row r="60" spans="4:4" hidden="1">
      <c r="D60" s="650" t="s">
        <v>365</v>
      </c>
    </row>
    <row r="61" spans="4:4" hidden="1">
      <c r="D61" s="650" t="s">
        <v>366</v>
      </c>
    </row>
    <row r="62" spans="4:4" hidden="1">
      <c r="D62" s="650" t="s">
        <v>367</v>
      </c>
    </row>
    <row r="63" spans="4:4" hidden="1">
      <c r="D63" s="650" t="s">
        <v>368</v>
      </c>
    </row>
    <row r="64" spans="4:4" hidden="1">
      <c r="D64" s="650" t="s">
        <v>369</v>
      </c>
    </row>
    <row r="65" spans="4:4" hidden="1">
      <c r="D65" s="650" t="s">
        <v>370</v>
      </c>
    </row>
    <row r="66" spans="4:4" hidden="1">
      <c r="D66" s="650" t="s">
        <v>371</v>
      </c>
    </row>
    <row r="67" spans="4:4" hidden="1">
      <c r="D67" s="650" t="s">
        <v>372</v>
      </c>
    </row>
    <row r="68" spans="4:4" hidden="1">
      <c r="D68" s="650" t="s">
        <v>373</v>
      </c>
    </row>
    <row r="69" spans="4:4" hidden="1">
      <c r="D69" s="650" t="s">
        <v>374</v>
      </c>
    </row>
    <row r="70" spans="4:4" hidden="1">
      <c r="D70" s="650" t="s">
        <v>375</v>
      </c>
    </row>
    <row r="71" spans="4:4" hidden="1">
      <c r="D71" s="650" t="s">
        <v>376</v>
      </c>
    </row>
    <row r="72" spans="4:4" hidden="1">
      <c r="D72" s="650" t="s">
        <v>377</v>
      </c>
    </row>
    <row r="73" spans="4:4" hidden="1">
      <c r="D73" s="650" t="s">
        <v>378</v>
      </c>
    </row>
    <row r="74" spans="4:4" hidden="1">
      <c r="D74" s="650" t="s">
        <v>379</v>
      </c>
    </row>
    <row r="75" spans="4:4" hidden="1">
      <c r="D75" s="650" t="s">
        <v>380</v>
      </c>
    </row>
    <row r="76" spans="4:4" hidden="1">
      <c r="D76" s="650" t="s">
        <v>381</v>
      </c>
    </row>
    <row r="77" spans="4:4" hidden="1">
      <c r="D77" s="650" t="s">
        <v>382</v>
      </c>
    </row>
    <row r="78" spans="4:4" hidden="1">
      <c r="D78" s="650" t="s">
        <v>383</v>
      </c>
    </row>
    <row r="79" spans="4:4" hidden="1">
      <c r="D79" s="650" t="s">
        <v>384</v>
      </c>
    </row>
    <row r="80" spans="4:4" hidden="1">
      <c r="D80" s="650" t="s">
        <v>385</v>
      </c>
    </row>
    <row r="82" spans="3:15" ht="15" customHeight="1">
      <c r="C82" s="717"/>
      <c r="D82" s="717"/>
      <c r="E82" s="664" t="s">
        <v>816</v>
      </c>
      <c r="F82" s="1398" t="s">
        <v>840</v>
      </c>
      <c r="G82" s="663">
        <v>409</v>
      </c>
      <c r="H82" s="664" t="s">
        <v>817</v>
      </c>
      <c r="I82" s="664"/>
      <c r="J82" s="664"/>
      <c r="K82" s="664"/>
      <c r="L82" s="664"/>
      <c r="M82" s="664"/>
      <c r="N82" s="664"/>
      <c r="O82" s="1397">
        <v>454.5</v>
      </c>
    </row>
    <row r="83" spans="3:15" ht="12" customHeight="1">
      <c r="C83" s="717"/>
      <c r="D83" s="717"/>
      <c r="E83" s="664" t="s">
        <v>818</v>
      </c>
      <c r="F83" s="1399"/>
      <c r="G83" s="663">
        <v>608</v>
      </c>
      <c r="H83" s="664" t="s">
        <v>819</v>
      </c>
      <c r="I83" s="664"/>
      <c r="J83" s="664"/>
      <c r="K83" s="664"/>
      <c r="L83" s="664"/>
      <c r="M83" s="664"/>
      <c r="N83" s="664"/>
      <c r="O83" s="1371"/>
    </row>
    <row r="84" spans="3:15">
      <c r="E84" s="664" t="s">
        <v>820</v>
      </c>
      <c r="F84" s="1399"/>
      <c r="G84" s="663">
        <v>671</v>
      </c>
      <c r="H84" s="664" t="s">
        <v>821</v>
      </c>
      <c r="I84" s="664"/>
      <c r="J84" s="664"/>
      <c r="K84" s="664"/>
      <c r="L84" s="664"/>
      <c r="M84" s="664"/>
      <c r="N84" s="664"/>
      <c r="O84" s="1371"/>
    </row>
    <row r="85" spans="3:15">
      <c r="E85" s="664" t="s">
        <v>822</v>
      </c>
      <c r="F85" s="1400"/>
      <c r="G85" s="663">
        <v>130</v>
      </c>
      <c r="H85" s="664" t="s">
        <v>823</v>
      </c>
      <c r="I85" s="664"/>
      <c r="J85" s="664"/>
      <c r="K85" s="664"/>
      <c r="L85" s="664"/>
      <c r="M85" s="664"/>
      <c r="N85" s="664"/>
      <c r="O85" s="1372"/>
    </row>
    <row r="86" spans="3:15" ht="15">
      <c r="E86" s="123"/>
      <c r="F86" s="407"/>
      <c r="G86" s="663"/>
      <c r="H86" s="664"/>
      <c r="I86" s="664"/>
      <c r="J86" s="664"/>
      <c r="K86" s="664"/>
      <c r="L86" s="664"/>
      <c r="M86" s="664"/>
      <c r="N86" s="664"/>
      <c r="O86" s="406"/>
    </row>
    <row r="87" spans="3:15" ht="15">
      <c r="C87" s="717"/>
      <c r="D87" s="717"/>
      <c r="E87" s="664" t="str">
        <f>$E$82</f>
        <v>CAMPOS BELOS</v>
      </c>
      <c r="F87" s="1398" t="s">
        <v>825</v>
      </c>
      <c r="G87" s="663">
        <v>552</v>
      </c>
      <c r="H87" s="1080" t="s">
        <v>824</v>
      </c>
      <c r="I87" s="664"/>
      <c r="J87" s="664"/>
      <c r="K87" s="664"/>
      <c r="L87" s="664"/>
      <c r="M87" s="664"/>
      <c r="N87" s="664"/>
      <c r="O87" s="1397">
        <v>443.5</v>
      </c>
    </row>
    <row r="88" spans="3:15" ht="12" customHeight="1">
      <c r="C88" s="717"/>
      <c r="D88" s="717"/>
      <c r="E88" s="664" t="str">
        <f>$E$83</f>
        <v>BALIZA</v>
      </c>
      <c r="F88" s="1399"/>
      <c r="G88" s="663">
        <v>462</v>
      </c>
      <c r="H88" s="664" t="s">
        <v>826</v>
      </c>
      <c r="I88" s="664"/>
      <c r="J88" s="664"/>
      <c r="K88" s="664"/>
      <c r="L88" s="664"/>
      <c r="M88" s="664"/>
      <c r="N88" s="664"/>
      <c r="O88" s="1371"/>
    </row>
    <row r="89" spans="3:15">
      <c r="C89" s="717"/>
      <c r="D89" s="717"/>
      <c r="E89" s="664" t="str">
        <f>$E$84</f>
        <v>APORÉ</v>
      </c>
      <c r="F89" s="1399"/>
      <c r="G89" s="663">
        <v>531</v>
      </c>
      <c r="H89" s="664" t="s">
        <v>827</v>
      </c>
      <c r="I89" s="664"/>
      <c r="J89" s="664"/>
      <c r="K89" s="664"/>
      <c r="L89" s="664"/>
      <c r="M89" s="664"/>
      <c r="N89" s="664"/>
      <c r="O89" s="1371"/>
    </row>
    <row r="90" spans="3:15">
      <c r="C90" s="717"/>
      <c r="D90" s="717"/>
      <c r="E90" s="664" t="str">
        <f>$E$85</f>
        <v>CRISTALINA</v>
      </c>
      <c r="F90" s="1400"/>
      <c r="G90" s="663">
        <v>229</v>
      </c>
      <c r="H90" s="664" t="s">
        <v>828</v>
      </c>
      <c r="I90" s="664"/>
      <c r="J90" s="664"/>
      <c r="K90" s="664"/>
      <c r="L90" s="664"/>
      <c r="M90" s="664"/>
      <c r="N90" s="664"/>
      <c r="O90" s="1372"/>
    </row>
    <row r="91" spans="3:15" ht="15">
      <c r="C91" s="123"/>
      <c r="D91" s="123"/>
      <c r="E91" s="123"/>
      <c r="F91" s="407"/>
      <c r="G91" s="663"/>
      <c r="H91" s="664"/>
      <c r="I91" s="664"/>
      <c r="J91" s="664"/>
      <c r="K91" s="664"/>
      <c r="L91" s="664"/>
      <c r="M91" s="664"/>
      <c r="N91" s="664"/>
      <c r="O91" s="406"/>
    </row>
    <row r="92" spans="3:15" ht="15" customHeight="1">
      <c r="C92" s="717"/>
      <c r="D92" s="717"/>
      <c r="E92" s="664" t="str">
        <f>$E$82</f>
        <v>CAMPOS BELOS</v>
      </c>
      <c r="F92" s="1398" t="s">
        <v>841</v>
      </c>
      <c r="G92" s="663">
        <v>620</v>
      </c>
      <c r="H92" s="664" t="s">
        <v>829</v>
      </c>
      <c r="I92" s="664"/>
      <c r="J92" s="664"/>
      <c r="K92" s="664"/>
      <c r="L92" s="664"/>
      <c r="M92" s="664"/>
      <c r="N92" s="664"/>
      <c r="O92" s="1397">
        <v>453.75</v>
      </c>
    </row>
    <row r="93" spans="3:15" ht="12" customHeight="1">
      <c r="C93" s="717"/>
      <c r="D93" s="717"/>
      <c r="E93" s="664" t="str">
        <f>$E$83</f>
        <v>BALIZA</v>
      </c>
      <c r="F93" s="1399"/>
      <c r="G93" s="663">
        <v>433</v>
      </c>
      <c r="H93" s="664" t="s">
        <v>830</v>
      </c>
      <c r="I93" s="664"/>
      <c r="J93" s="664"/>
      <c r="K93" s="664"/>
      <c r="L93" s="664"/>
      <c r="M93" s="664"/>
      <c r="N93" s="664"/>
      <c r="O93" s="1371"/>
    </row>
    <row r="94" spans="3:15" ht="15">
      <c r="C94" s="123"/>
      <c r="D94" s="123"/>
      <c r="E94" s="664" t="str">
        <f>$E$84</f>
        <v>APORÉ</v>
      </c>
      <c r="F94" s="1399"/>
      <c r="G94" s="663">
        <v>483</v>
      </c>
      <c r="H94" s="664" t="s">
        <v>831</v>
      </c>
      <c r="I94" s="664"/>
      <c r="J94" s="664"/>
      <c r="K94" s="664"/>
      <c r="L94" s="664"/>
      <c r="M94" s="664"/>
      <c r="N94" s="664"/>
      <c r="O94" s="1371"/>
    </row>
    <row r="95" spans="3:15" ht="15">
      <c r="C95" s="123"/>
      <c r="D95" s="123"/>
      <c r="E95" s="664" t="str">
        <f>$E$85</f>
        <v>CRISTALINA</v>
      </c>
      <c r="F95" s="1400"/>
      <c r="G95" s="663">
        <v>279</v>
      </c>
      <c r="H95" s="664" t="s">
        <v>832</v>
      </c>
      <c r="I95" s="664"/>
      <c r="J95" s="664"/>
      <c r="K95" s="664"/>
      <c r="L95" s="664"/>
      <c r="M95" s="664"/>
      <c r="N95" s="664"/>
      <c r="O95" s="1372"/>
    </row>
    <row r="96" spans="3:15" ht="15">
      <c r="C96" s="123"/>
      <c r="D96" s="123"/>
      <c r="E96" s="123"/>
      <c r="F96" s="407"/>
      <c r="G96" s="663"/>
      <c r="H96" s="664"/>
      <c r="I96" s="664"/>
      <c r="J96" s="664"/>
      <c r="K96" s="664"/>
      <c r="L96" s="664"/>
      <c r="M96" s="664"/>
      <c r="N96" s="664"/>
      <c r="O96" s="406"/>
    </row>
    <row r="97" spans="3:15" ht="15" customHeight="1">
      <c r="C97" s="717"/>
      <c r="D97" s="717"/>
      <c r="E97" s="664" t="str">
        <f>$E$82</f>
        <v>CAMPOS BELOS</v>
      </c>
      <c r="F97" s="1398" t="s">
        <v>834</v>
      </c>
      <c r="G97" s="663">
        <v>626</v>
      </c>
      <c r="H97" s="664" t="s">
        <v>833</v>
      </c>
      <c r="I97" s="664"/>
      <c r="J97" s="664"/>
      <c r="K97" s="664"/>
      <c r="L97" s="664"/>
      <c r="M97" s="664"/>
      <c r="N97" s="664"/>
      <c r="O97" s="1397">
        <v>457</v>
      </c>
    </row>
    <row r="98" spans="3:15">
      <c r="C98" s="717"/>
      <c r="D98" s="717"/>
      <c r="E98" s="664" t="str">
        <f>$E$83</f>
        <v>BALIZA</v>
      </c>
      <c r="F98" s="1399"/>
      <c r="G98" s="663">
        <v>407</v>
      </c>
      <c r="H98" s="664" t="s">
        <v>835</v>
      </c>
      <c r="I98" s="664"/>
      <c r="J98" s="664"/>
      <c r="K98" s="664"/>
      <c r="L98" s="664"/>
      <c r="M98" s="664"/>
      <c r="N98" s="664"/>
      <c r="O98" s="1371"/>
    </row>
    <row r="99" spans="3:15">
      <c r="E99" s="664" t="str">
        <f>$E$84</f>
        <v>APORÉ</v>
      </c>
      <c r="F99" s="1399"/>
      <c r="G99" s="663">
        <v>483</v>
      </c>
      <c r="H99" s="664" t="s">
        <v>836</v>
      </c>
      <c r="I99" s="664"/>
      <c r="J99" s="664"/>
      <c r="K99" s="664"/>
      <c r="L99" s="664"/>
      <c r="M99" s="664"/>
      <c r="N99" s="664"/>
      <c r="O99" s="1371"/>
    </row>
    <row r="100" spans="3:15">
      <c r="E100" s="664" t="str">
        <f>$E$85</f>
        <v>CRISTALINA</v>
      </c>
      <c r="F100" s="1400"/>
      <c r="G100" s="663">
        <v>312</v>
      </c>
      <c r="H100" s="664" t="s">
        <v>837</v>
      </c>
      <c r="I100" s="664"/>
      <c r="J100" s="664"/>
      <c r="K100" s="664"/>
      <c r="L100" s="664"/>
      <c r="M100" s="664"/>
      <c r="N100" s="664"/>
      <c r="O100" s="1372"/>
    </row>
  </sheetData>
  <mergeCells count="17">
    <mergeCell ref="W9:X9"/>
    <mergeCell ref="E5:F5"/>
    <mergeCell ref="C2:I2"/>
    <mergeCell ref="G5:I5"/>
    <mergeCell ref="M5:M7"/>
    <mergeCell ref="D9:D10"/>
    <mergeCell ref="E9:I9"/>
    <mergeCell ref="J9:K9"/>
    <mergeCell ref="D11:D14"/>
    <mergeCell ref="O97:O100"/>
    <mergeCell ref="O82:O85"/>
    <mergeCell ref="O87:O90"/>
    <mergeCell ref="O92:O95"/>
    <mergeCell ref="F92:F95"/>
    <mergeCell ref="F87:F90"/>
    <mergeCell ref="F82:F85"/>
    <mergeCell ref="F97:F100"/>
  </mergeCells>
  <conditionalFormatting sqref="AA11:AA14">
    <cfRule type="top10" dxfId="5" priority="190" bottom="1" rank="1"/>
    <cfRule type="top10" dxfId="4" priority="191" bottom="1" rank="1"/>
  </conditionalFormatting>
  <dataValidations count="3">
    <dataValidation type="list" allowBlank="1" showInputMessage="1" showErrorMessage="1" sqref="G11:G14" xr:uid="{00000000-0002-0000-0B00-000001000000}">
      <formula1>$D$24:$D$50</formula1>
    </dataValidation>
    <dataValidation type="list" allowBlank="1" showErrorMessage="1" sqref="J5" xr:uid="{0B457484-14B2-4E96-BC69-523CC9A9DF84}">
      <formula1>$D$23:$D$49</formula1>
    </dataValidation>
    <dataValidation type="list" allowBlank="1" showErrorMessage="1" sqref="F6" xr:uid="{00000000-0002-0000-0B00-000000000000}">
      <formula1>$D$54:$D$80</formula1>
    </dataValidation>
  </dataValidations>
  <hyperlinks>
    <hyperlink ref="H87" r:id="rId1" display="https://www.google.com.br/maps/dir/Av.+Pres.+Wilson+-+Vila+Industrial,+An%C3%A1polis+-+GO,+75115-100/Campos+Belos,+GO,+73840-000/@-14.6894847,-49.1676121,8z/data=!3m1!4b1!4m14!4m13!1m5!1m1!1s0x935ea48f1beb975b:0xeb4fbf0256937b0c!2m2!1d-48.9487569!2d-16.3407178!1m5!1m1!1s0x93491f18c7b13639:0xd1034d7b6ba87906!2m2!1d-46.7722996!2d-13.0370837!3e0?entry=ttu" xr:uid="{30610349-DB4A-45FB-A702-38EE025A3117}"/>
  </hyperlinks>
  <pageMargins left="0.511811024" right="0.511811024" top="0.78740157499999996" bottom="0.78740157499999996" header="0.31496062000000002" footer="0.31496062000000002"/>
  <pageSetup paperSize="9" scale="33" fitToHeight="0" orientation="landscape"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3">
    <tabColor theme="9" tint="-0.499984740745262"/>
    <pageSetUpPr fitToPage="1"/>
  </sheetPr>
  <dimension ref="B1:AA44"/>
  <sheetViews>
    <sheetView showGridLines="0" zoomScale="50" zoomScaleNormal="50" zoomScaleSheetLayoutView="85" workbookViewId="0">
      <pane xSplit="7" ySplit="16" topLeftCell="H17" activePane="bottomRight" state="frozen"/>
      <selection activeCell="E5" sqref="E5:F5"/>
      <selection pane="topRight" activeCell="E5" sqref="E5:F5"/>
      <selection pane="bottomLeft" activeCell="E5" sqref="E5:F5"/>
      <selection pane="bottomRight" activeCell="E9" sqref="E9"/>
    </sheetView>
  </sheetViews>
  <sheetFormatPr defaultColWidth="9.140625" defaultRowHeight="12"/>
  <cols>
    <col min="1" max="1" width="4.42578125" style="650" customWidth="1"/>
    <col min="2" max="3" width="12.7109375" style="650" customWidth="1"/>
    <col min="4" max="4" width="34.140625" style="815" customWidth="1"/>
    <col min="5" max="5" width="34.140625" style="650" customWidth="1"/>
    <col min="6" max="6" width="29.5703125" style="650" customWidth="1"/>
    <col min="7" max="7" width="20.7109375" style="650" customWidth="1"/>
    <col min="8" max="11" width="13.7109375" style="650" customWidth="1"/>
    <col min="12" max="12" width="15.7109375" style="650" customWidth="1"/>
    <col min="13" max="14" width="8.7109375" style="323" customWidth="1"/>
    <col min="15" max="15" width="20.7109375" style="323" customWidth="1"/>
    <col min="16" max="16" width="13.7109375" style="323" customWidth="1"/>
    <col min="17" max="17" width="17.7109375" style="650" customWidth="1"/>
    <col min="18" max="18" width="26.7109375" style="650" customWidth="1"/>
    <col min="19" max="19" width="15.7109375" style="650" customWidth="1"/>
    <col min="20" max="20" width="12.7109375" style="650" customWidth="1"/>
    <col min="21" max="21" width="22.7109375" style="650" customWidth="1"/>
    <col min="22" max="23" width="20.7109375" style="650" customWidth="1"/>
    <col min="24" max="24" width="18.42578125" style="323" customWidth="1"/>
    <col min="25" max="25" width="16.140625" style="323" customWidth="1"/>
    <col min="26" max="26" width="10" style="323" bestFit="1" customWidth="1"/>
    <col min="27" max="27" width="10" style="650" customWidth="1"/>
    <col min="28" max="68" width="9.140625" style="650"/>
    <col min="69" max="69" width="37.7109375" style="650" bestFit="1" customWidth="1"/>
    <col min="70" max="16384" width="9.140625" style="650"/>
  </cols>
  <sheetData>
    <row r="1" spans="2:26" ht="12.75" thickBot="1">
      <c r="B1" s="650">
        <v>12</v>
      </c>
      <c r="C1" s="650">
        <v>12</v>
      </c>
      <c r="D1" s="815">
        <v>33.33</v>
      </c>
      <c r="E1" s="815">
        <v>33.33</v>
      </c>
      <c r="F1" s="650">
        <v>28.78</v>
      </c>
      <c r="G1" s="650">
        <v>19.89</v>
      </c>
      <c r="H1" s="650">
        <v>13</v>
      </c>
      <c r="I1" s="650">
        <v>13</v>
      </c>
      <c r="J1" s="650">
        <v>13</v>
      </c>
      <c r="K1" s="650">
        <v>13</v>
      </c>
      <c r="L1" s="650">
        <v>15</v>
      </c>
      <c r="M1" s="323">
        <v>8</v>
      </c>
      <c r="N1" s="323">
        <v>8</v>
      </c>
      <c r="O1" s="323">
        <v>20</v>
      </c>
      <c r="P1" s="323">
        <v>13</v>
      </c>
      <c r="Q1" s="650">
        <v>17</v>
      </c>
      <c r="R1" s="650">
        <v>26</v>
      </c>
      <c r="S1" s="650">
        <v>15</v>
      </c>
      <c r="T1" s="650">
        <v>12</v>
      </c>
      <c r="U1" s="650">
        <v>22</v>
      </c>
      <c r="V1" s="650">
        <v>20</v>
      </c>
      <c r="W1" s="650">
        <v>20</v>
      </c>
    </row>
    <row r="2" spans="2:26">
      <c r="B2" s="796"/>
      <c r="C2" s="691"/>
      <c r="D2" s="816"/>
      <c r="E2" s="691"/>
      <c r="F2" s="691"/>
      <c r="G2" s="691"/>
      <c r="H2" s="691"/>
      <c r="I2" s="691"/>
      <c r="J2" s="691"/>
      <c r="K2" s="691"/>
      <c r="L2" s="691"/>
      <c r="M2" s="692"/>
      <c r="N2" s="692"/>
      <c r="O2" s="692"/>
      <c r="P2" s="692"/>
      <c r="Q2" s="691"/>
      <c r="R2" s="691"/>
      <c r="S2" s="691"/>
      <c r="T2" s="691"/>
      <c r="U2" s="691"/>
      <c r="V2" s="691"/>
      <c r="W2" s="693"/>
    </row>
    <row r="3" spans="2:26">
      <c r="B3" s="786"/>
      <c r="C3" s="787"/>
      <c r="D3" s="809"/>
      <c r="E3" s="787"/>
      <c r="F3" s="787"/>
      <c r="G3" s="787"/>
      <c r="H3" s="787"/>
      <c r="I3" s="787"/>
      <c r="M3" s="650"/>
      <c r="N3" s="650"/>
      <c r="O3" s="650"/>
      <c r="P3" s="650"/>
      <c r="W3" s="652"/>
    </row>
    <row r="4" spans="2:26">
      <c r="B4" s="786"/>
      <c r="C4" s="787"/>
      <c r="D4" s="809"/>
      <c r="E4" s="787"/>
      <c r="F4" s="787"/>
      <c r="G4" s="787"/>
      <c r="H4" s="787"/>
      <c r="I4" s="787"/>
      <c r="M4" s="650"/>
      <c r="N4" s="650"/>
      <c r="O4" s="650"/>
      <c r="P4" s="650"/>
      <c r="W4" s="652"/>
    </row>
    <row r="5" spans="2:26">
      <c r="B5" s="786"/>
      <c r="C5" s="787"/>
      <c r="D5" s="809"/>
      <c r="E5" s="787"/>
      <c r="F5" s="787"/>
      <c r="G5" s="787"/>
      <c r="H5" s="787"/>
      <c r="I5" s="787"/>
      <c r="M5" s="650"/>
      <c r="N5" s="650"/>
      <c r="O5" s="650"/>
      <c r="P5" s="650"/>
      <c r="W5" s="652"/>
    </row>
    <row r="6" spans="2:26">
      <c r="B6" s="786"/>
      <c r="C6" s="787"/>
      <c r="D6" s="809"/>
      <c r="E6" s="787"/>
      <c r="F6" s="787"/>
      <c r="G6" s="787"/>
      <c r="H6" s="787"/>
      <c r="I6" s="787"/>
      <c r="M6" s="650"/>
      <c r="N6" s="650"/>
      <c r="O6" s="650"/>
      <c r="P6" s="650"/>
      <c r="W6" s="652"/>
    </row>
    <row r="7" spans="2:26">
      <c r="B7" s="786"/>
      <c r="C7" s="787"/>
      <c r="D7" s="809"/>
      <c r="E7" s="787"/>
      <c r="F7" s="787"/>
      <c r="G7" s="787"/>
      <c r="H7" s="787"/>
      <c r="I7" s="787"/>
      <c r="J7" s="787"/>
      <c r="K7" s="787"/>
      <c r="L7" s="787"/>
      <c r="M7" s="787"/>
      <c r="N7" s="787"/>
      <c r="O7" s="787"/>
      <c r="P7" s="787"/>
      <c r="Q7" s="787"/>
      <c r="R7" s="787"/>
      <c r="S7" s="787"/>
      <c r="T7" s="787"/>
      <c r="U7" s="787"/>
      <c r="V7" s="787"/>
      <c r="W7" s="788"/>
    </row>
    <row r="8" spans="2:26" ht="12.75" thickBot="1">
      <c r="B8" s="785"/>
      <c r="C8" s="62"/>
      <c r="D8" s="810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3"/>
    </row>
    <row r="9" spans="2:26" ht="27" customHeight="1" thickBot="1">
      <c r="B9" s="651"/>
      <c r="D9" s="798" t="s">
        <v>168</v>
      </c>
      <c r="E9" s="1130"/>
      <c r="F9" s="797" t="s">
        <v>1061</v>
      </c>
      <c r="G9" s="790" t="s">
        <v>1060</v>
      </c>
      <c r="W9" s="693"/>
    </row>
    <row r="10" spans="2:26" ht="27" customHeight="1">
      <c r="B10" s="651"/>
      <c r="W10" s="652"/>
    </row>
    <row r="11" spans="2:26" ht="27" customHeight="1">
      <c r="B11" s="1410" t="s">
        <v>1062</v>
      </c>
      <c r="C11" s="1388"/>
      <c r="D11" s="1388"/>
      <c r="E11" s="1388" t="s">
        <v>401</v>
      </c>
      <c r="F11" s="1388"/>
      <c r="G11" s="1388"/>
      <c r="K11" s="1404" t="s">
        <v>165</v>
      </c>
      <c r="L11" s="516" t="s">
        <v>166</v>
      </c>
      <c r="M11" s="817">
        <f>'Transp. CAP 50-70'!$O$5</f>
        <v>0</v>
      </c>
      <c r="N11" s="817">
        <f>'Transp. CAP 50-70'!$O$5</f>
        <v>0</v>
      </c>
      <c r="P11" s="650"/>
      <c r="W11" s="652"/>
    </row>
    <row r="12" spans="2:26" ht="27" customHeight="1">
      <c r="B12" s="1410" t="s">
        <v>164</v>
      </c>
      <c r="C12" s="1388"/>
      <c r="D12" s="834" t="s">
        <v>257</v>
      </c>
      <c r="E12" s="833" t="s">
        <v>167</v>
      </c>
      <c r="F12" s="713">
        <v>41821</v>
      </c>
      <c r="G12" s="834">
        <f>'Transp. CAP 50-70'!I6</f>
        <v>270.23700000000002</v>
      </c>
      <c r="K12" s="1404"/>
      <c r="L12" s="516" t="s">
        <v>31</v>
      </c>
      <c r="M12" s="817">
        <f>'Transp. CAP 50-70'!$O$6</f>
        <v>0</v>
      </c>
      <c r="N12" s="817">
        <f>'Transp. CAP 50-70'!$O$6</f>
        <v>0</v>
      </c>
      <c r="P12" s="650"/>
      <c r="W12" s="652"/>
    </row>
    <row r="13" spans="2:26" ht="27" customHeight="1">
      <c r="B13" s="1410" t="s">
        <v>1059</v>
      </c>
      <c r="C13" s="1388" t="s">
        <v>1059</v>
      </c>
      <c r="D13" s="835">
        <f>'Transp. CAP 50-70'!F7</f>
        <v>45383</v>
      </c>
      <c r="E13" s="833" t="s">
        <v>169</v>
      </c>
      <c r="F13" s="713">
        <f>'Transp. RR-1C'!H7</f>
        <v>45383</v>
      </c>
      <c r="G13" s="834">
        <f>'Transp. CAP 50-70'!I7</f>
        <v>567.09199999999998</v>
      </c>
      <c r="K13" s="1404"/>
      <c r="L13" s="516" t="s">
        <v>170</v>
      </c>
      <c r="M13" s="818">
        <f>'Transp. CAP 50-70'!$O$7</f>
        <v>0</v>
      </c>
      <c r="N13" s="818">
        <f>'Transp. CAP 50-70'!$O$7</f>
        <v>0</v>
      </c>
      <c r="P13" s="650"/>
      <c r="W13" s="652"/>
    </row>
    <row r="14" spans="2:26" ht="27" customHeight="1" thickBot="1">
      <c r="B14" s="654"/>
      <c r="D14" s="655"/>
      <c r="E14" s="655"/>
      <c r="F14" s="655"/>
      <c r="G14" s="655"/>
      <c r="K14" s="656"/>
      <c r="L14" s="656"/>
      <c r="W14" s="652"/>
    </row>
    <row r="15" spans="2:26" ht="75" customHeight="1">
      <c r="B15" s="827" t="s">
        <v>172</v>
      </c>
      <c r="C15" s="1408" t="s">
        <v>173</v>
      </c>
      <c r="D15" s="1386" t="s">
        <v>174</v>
      </c>
      <c r="E15" s="1386"/>
      <c r="F15" s="1386"/>
      <c r="G15" s="1386"/>
      <c r="H15" s="1387" t="s">
        <v>175</v>
      </c>
      <c r="I15" s="1387"/>
      <c r="J15" s="705" t="s">
        <v>176</v>
      </c>
      <c r="K15" s="705" t="s">
        <v>177</v>
      </c>
      <c r="L15" s="705" t="s">
        <v>178</v>
      </c>
      <c r="M15" s="705" t="s">
        <v>179</v>
      </c>
      <c r="N15" s="705" t="s">
        <v>179</v>
      </c>
      <c r="O15" s="705" t="s">
        <v>409</v>
      </c>
      <c r="P15" s="705" t="s">
        <v>181</v>
      </c>
      <c r="Q15" s="705" t="s">
        <v>182</v>
      </c>
      <c r="R15" s="705" t="s">
        <v>183</v>
      </c>
      <c r="S15" s="1387" t="s">
        <v>184</v>
      </c>
      <c r="T15" s="1387"/>
      <c r="U15" s="705" t="s">
        <v>185</v>
      </c>
      <c r="V15" s="705" t="s">
        <v>258</v>
      </c>
      <c r="W15" s="706" t="s">
        <v>259</v>
      </c>
      <c r="X15" s="650"/>
      <c r="Y15" s="650"/>
      <c r="Z15" s="650"/>
    </row>
    <row r="16" spans="2:26" ht="40.15" customHeight="1" thickBot="1">
      <c r="B16" s="707">
        <f>F13</f>
        <v>45383</v>
      </c>
      <c r="C16" s="1409"/>
      <c r="D16" s="828" t="s">
        <v>186</v>
      </c>
      <c r="E16" s="702" t="s">
        <v>187</v>
      </c>
      <c r="F16" s="702" t="s">
        <v>260</v>
      </c>
      <c r="G16" s="702" t="s">
        <v>188</v>
      </c>
      <c r="H16" s="709" t="s">
        <v>189</v>
      </c>
      <c r="I16" s="709" t="s">
        <v>190</v>
      </c>
      <c r="J16" s="710" t="s">
        <v>191</v>
      </c>
      <c r="K16" s="710" t="s">
        <v>191</v>
      </c>
      <c r="L16" s="710" t="s">
        <v>191</v>
      </c>
      <c r="M16" s="702" t="s">
        <v>192</v>
      </c>
      <c r="N16" s="702" t="s">
        <v>192</v>
      </c>
      <c r="O16" s="710" t="s">
        <v>191</v>
      </c>
      <c r="P16" s="710" t="s">
        <v>191</v>
      </c>
      <c r="Q16" s="710" t="s">
        <v>191</v>
      </c>
      <c r="R16" s="710" t="s">
        <v>191</v>
      </c>
      <c r="S16" s="710" t="s">
        <v>261</v>
      </c>
      <c r="T16" s="710" t="s">
        <v>191</v>
      </c>
      <c r="U16" s="710" t="s">
        <v>191</v>
      </c>
      <c r="V16" s="710" t="s">
        <v>191</v>
      </c>
      <c r="W16" s="711" t="s">
        <v>191</v>
      </c>
      <c r="X16" s="650"/>
      <c r="Y16" s="650"/>
      <c r="Z16" s="650"/>
    </row>
    <row r="17" spans="2:27" ht="48" customHeight="1">
      <c r="B17" s="718">
        <v>1</v>
      </c>
      <c r="C17" s="1386" t="s">
        <v>194</v>
      </c>
      <c r="D17" s="811" t="e">
        <f>VLOOKUP($W17,'Transp. CAP 50-70'!$B:$AA,4,FALSE)</f>
        <v>#VALUE!</v>
      </c>
      <c r="E17" s="814" t="e">
        <f>VLOOKUP($W17,'Transp. CAP 50-70'!$B:$AA,5,FALSE)</f>
        <v>#VALUE!</v>
      </c>
      <c r="F17" s="762" t="e">
        <f>VLOOKUP($W17,'Transp. CAP 50-70'!$B:$AA,7,FALSE)</f>
        <v>#VALUE!</v>
      </c>
      <c r="G17" s="762" t="e">
        <f>VLOOKUP($W17,'Transp. CAP 50-70'!$B:$AA,8,FALSE)</f>
        <v>#VALUE!</v>
      </c>
      <c r="H17" s="799" t="e">
        <f>VLOOKUP($W17,'Transp. CAP 50-70'!$B:$AA,9,FALSE)</f>
        <v>#VALUE!</v>
      </c>
      <c r="I17" s="799" t="e">
        <f>VLOOKUP($W17,'Transp. CAP 50-70'!$B:$AA,10,FALSE)</f>
        <v>#VALUE!</v>
      </c>
      <c r="J17" s="721" t="e">
        <f>VLOOKUP($W17,'Transp. CAP 50-70'!$B:$AA,11,FALSE)</f>
        <v>#VALUE!</v>
      </c>
      <c r="K17" s="721" t="e">
        <f>VLOOKUP($W17,'Transp. CAP 50-70'!$B:$AA,12,FALSE)</f>
        <v>#VALUE!</v>
      </c>
      <c r="L17" s="723" t="e">
        <f>VLOOKUP($W17,'Transp. CAP 50-70'!$B:$AA,13,FALSE)</f>
        <v>#VALUE!</v>
      </c>
      <c r="M17" s="803" t="e">
        <f>VLOOKUP($W17,'Transp. CAP 50-70'!$B$11:$AA$23,14,FALSE)</f>
        <v>#VALUE!</v>
      </c>
      <c r="N17" s="803" t="e">
        <f>VLOOKUP($W17,'Transp. CAP 50-70'!$B:$AA,15,FALSE)</f>
        <v>#VALUE!</v>
      </c>
      <c r="O17" s="722" t="e">
        <f>VLOOKUP($W17,'Transp. CAP 50-70'!$B:$AA,18,FALSE)</f>
        <v>#VALUE!</v>
      </c>
      <c r="P17" s="722" t="e">
        <f>VLOOKUP($W17,'Transp. CAP 50-70'!$B:$AA,19,FALSE)</f>
        <v>#VALUE!</v>
      </c>
      <c r="Q17" s="722" t="e">
        <f>VLOOKUP($W17,'Transp. CAP 50-70'!$B:$AA,20,FALSE)</f>
        <v>#VALUE!</v>
      </c>
      <c r="R17" s="724" t="e">
        <f>VLOOKUP($W17,'Transp. CAP 50-70'!$B:$AA,21,FALSE)</f>
        <v>#VALUE!</v>
      </c>
      <c r="S17" s="722" t="e">
        <f>VLOOKUP($W17,'Transp. CAP 50-70'!$B:$AA,22,FALSE)</f>
        <v>#VALUE!</v>
      </c>
      <c r="T17" s="722" t="e">
        <f>VLOOKUP($W17,'Transp. CAP 50-70'!$B:$AA,23,FALSE)</f>
        <v>#VALUE!</v>
      </c>
      <c r="U17" s="725" t="e">
        <f>VLOOKUP($W17,'Transp. CAP 50-70'!$B:$AA,24,FALSE)</f>
        <v>#VALUE!</v>
      </c>
      <c r="V17" s="726" t="e">
        <f>VLOOKUP($W17,'Transp. CAP 50-70'!$B:$AA,25,FALSE)</f>
        <v>#VALUE!</v>
      </c>
      <c r="W17" s="727" t="e">
        <f>SMALL('Transp. CAP 50-70'!$AA$11:$AA$23,1)</f>
        <v>#VALUE!</v>
      </c>
      <c r="X17" s="650"/>
      <c r="Y17" s="650"/>
      <c r="Z17" s="650"/>
    </row>
    <row r="18" spans="2:27" ht="48" customHeight="1">
      <c r="B18" s="670">
        <v>2</v>
      </c>
      <c r="C18" s="1405"/>
      <c r="D18" s="812" t="e">
        <f>VLOOKUP($W18,'Transp. CAP 50-70'!$B:$AA,4,FALSE)</f>
        <v>#VALUE!</v>
      </c>
      <c r="E18" s="823" t="e">
        <f>VLOOKUP($W18,'Transp. CAP 50-70'!$B:$AA,5,FALSE)</f>
        <v>#VALUE!</v>
      </c>
      <c r="F18" s="64" t="e">
        <f>VLOOKUP($W18,'Transp. CAP 50-70'!$B:$AA,7,FALSE)</f>
        <v>#VALUE!</v>
      </c>
      <c r="G18" s="64" t="e">
        <f>VLOOKUP($W18,'Transp. CAP 50-70'!$B:$AA,8,FALSE)</f>
        <v>#VALUE!</v>
      </c>
      <c r="H18" s="800" t="e">
        <f>VLOOKUP($W18,'Transp. CAP 50-70'!$B:$AA,9,FALSE)</f>
        <v>#VALUE!</v>
      </c>
      <c r="I18" s="800" t="e">
        <f>VLOOKUP($W18,'Transp. CAP 50-70'!$B:$AA,10,FALSE)</f>
        <v>#VALUE!</v>
      </c>
      <c r="J18" s="665" t="e">
        <f>VLOOKUP($W18,'Transp. CAP 50-70'!$B:$AA,11,FALSE)</f>
        <v>#VALUE!</v>
      </c>
      <c r="K18" s="665" t="e">
        <f>VLOOKUP($W18,'Transp. CAP 50-70'!$B:$AA,12,FALSE)</f>
        <v>#VALUE!</v>
      </c>
      <c r="L18" s="667" t="e">
        <f>VLOOKUP($W18,'Transp. CAP 50-70'!$B:$AA,13,FALSE)</f>
        <v>#VALUE!</v>
      </c>
      <c r="M18" s="804" t="e">
        <f>VLOOKUP($W18,'Transp. CAP 50-70'!$B$11:$AA$23,14,FALSE)</f>
        <v>#VALUE!</v>
      </c>
      <c r="N18" s="804" t="e">
        <f>VLOOKUP($W18,'Transp. CAP 50-70'!$B:$AA,15,FALSE)</f>
        <v>#VALUE!</v>
      </c>
      <c r="O18" s="59" t="e">
        <f>VLOOKUP($W18,'Transp. CAP 50-70'!$B:$AA,18,FALSE)</f>
        <v>#VALUE!</v>
      </c>
      <c r="P18" s="59" t="e">
        <f>VLOOKUP($W18,'Transp. CAP 50-70'!$B:$AA,19,FALSE)</f>
        <v>#VALUE!</v>
      </c>
      <c r="Q18" s="59" t="e">
        <f>VLOOKUP($W18,'Transp. CAP 50-70'!$B:$AA,20,FALSE)</f>
        <v>#VALUE!</v>
      </c>
      <c r="R18" s="60" t="e">
        <f>VLOOKUP($W18,'Transp. CAP 50-70'!$B:$AA,21,FALSE)</f>
        <v>#VALUE!</v>
      </c>
      <c r="S18" s="59" t="e">
        <f>VLOOKUP($W18,'Transp. CAP 50-70'!$B:$AA,22,FALSE)</f>
        <v>#VALUE!</v>
      </c>
      <c r="T18" s="59" t="e">
        <f>VLOOKUP($W18,'Transp. CAP 50-70'!$B:$AA,23,FALSE)</f>
        <v>#VALUE!</v>
      </c>
      <c r="U18" s="61" t="e">
        <f>VLOOKUP($W18,'Transp. CAP 50-70'!$B:$AA,24,FALSE)</f>
        <v>#VALUE!</v>
      </c>
      <c r="V18" s="65" t="e">
        <f>VLOOKUP($W18,'Transp. CAP 50-70'!$B:$AA,25,FALSE)</f>
        <v>#VALUE!</v>
      </c>
      <c r="W18" s="66" t="e">
        <f>SMALL('Transp. CAP 50-70'!$AA$11:$AA$23,2)</f>
        <v>#VALUE!</v>
      </c>
      <c r="X18" s="650"/>
      <c r="Y18" s="650"/>
      <c r="Z18" s="650"/>
    </row>
    <row r="19" spans="2:27" ht="48" customHeight="1">
      <c r="B19" s="670">
        <v>3</v>
      </c>
      <c r="C19" s="1405"/>
      <c r="D19" s="812" t="e">
        <f>VLOOKUP($W19,'Transp. CAP 50-70'!$B:$AA,4,FALSE)</f>
        <v>#VALUE!</v>
      </c>
      <c r="E19" s="823" t="e">
        <f>VLOOKUP($W19,'Transp. CAP 50-70'!$B:$AA,5,FALSE)</f>
        <v>#VALUE!</v>
      </c>
      <c r="F19" s="64" t="e">
        <f>VLOOKUP($W19,'Transp. CAP 50-70'!$B:$AA,7,FALSE)</f>
        <v>#VALUE!</v>
      </c>
      <c r="G19" s="64" t="e">
        <f>VLOOKUP($W19,'Transp. CAP 50-70'!$B:$AA,8,FALSE)</f>
        <v>#VALUE!</v>
      </c>
      <c r="H19" s="800" t="e">
        <f>VLOOKUP($W19,'Transp. CAP 50-70'!$B:$AA,9,FALSE)</f>
        <v>#VALUE!</v>
      </c>
      <c r="I19" s="800" t="e">
        <f>VLOOKUP($W19,'Transp. CAP 50-70'!$B:$AA,10,FALSE)</f>
        <v>#VALUE!</v>
      </c>
      <c r="J19" s="665" t="e">
        <f>VLOOKUP($W19,'Transp. CAP 50-70'!$B:$AA,11,FALSE)</f>
        <v>#VALUE!</v>
      </c>
      <c r="K19" s="665" t="e">
        <f>VLOOKUP($W19,'Transp. CAP 50-70'!$B:$AA,12,FALSE)</f>
        <v>#VALUE!</v>
      </c>
      <c r="L19" s="667" t="e">
        <f>VLOOKUP($W19,'Transp. CAP 50-70'!$B:$AA,13,FALSE)</f>
        <v>#VALUE!</v>
      </c>
      <c r="M19" s="804" t="e">
        <f>VLOOKUP($W19,'Transp. CAP 50-70'!$B$11:$AA$23,14,FALSE)</f>
        <v>#VALUE!</v>
      </c>
      <c r="N19" s="804" t="e">
        <f>VLOOKUP($W19,'Transp. CAP 50-70'!$B:$AA,15,FALSE)</f>
        <v>#VALUE!</v>
      </c>
      <c r="O19" s="59" t="e">
        <f>VLOOKUP($W19,'Transp. CAP 50-70'!$B:$AA,18,FALSE)</f>
        <v>#VALUE!</v>
      </c>
      <c r="P19" s="59" t="e">
        <f>VLOOKUP($W19,'Transp. CAP 50-70'!$B:$AA,19,FALSE)</f>
        <v>#VALUE!</v>
      </c>
      <c r="Q19" s="59" t="e">
        <f>VLOOKUP($W19,'Transp. CAP 50-70'!$B:$AA,20,FALSE)</f>
        <v>#VALUE!</v>
      </c>
      <c r="R19" s="60" t="e">
        <f>VLOOKUP($W19,'Transp. CAP 50-70'!$B:$AA,21,FALSE)</f>
        <v>#VALUE!</v>
      </c>
      <c r="S19" s="59" t="e">
        <f>VLOOKUP($W19,'Transp. CAP 50-70'!$B:$AA,22,FALSE)</f>
        <v>#VALUE!</v>
      </c>
      <c r="T19" s="59" t="e">
        <f>VLOOKUP($W19,'Transp. CAP 50-70'!$B:$AA,23,FALSE)</f>
        <v>#VALUE!</v>
      </c>
      <c r="U19" s="61" t="e">
        <f>VLOOKUP($W19,'Transp. CAP 50-70'!$B:$AA,24,FALSE)</f>
        <v>#VALUE!</v>
      </c>
      <c r="V19" s="65" t="e">
        <f>VLOOKUP($W19,'Transp. CAP 50-70'!$B:$AA,25,FALSE)</f>
        <v>#VALUE!</v>
      </c>
      <c r="W19" s="66" t="e">
        <f>SMALL('Transp. CAP 50-70'!$AA$11:$AA$23,3)</f>
        <v>#VALUE!</v>
      </c>
      <c r="X19" s="650"/>
      <c r="Y19" s="650"/>
      <c r="Z19" s="650"/>
    </row>
    <row r="20" spans="2:27" ht="48" customHeight="1">
      <c r="B20" s="670">
        <v>4</v>
      </c>
      <c r="C20" s="1405"/>
      <c r="D20" s="824" t="e">
        <f>VLOOKUP($W20,'Transp. CAP 50-70'!$B:$AA,4,FALSE)</f>
        <v>#VALUE!</v>
      </c>
      <c r="E20" s="714" t="e">
        <f>VLOOKUP($W20,'Transp. CAP 50-70'!$B:$AA,5,FALSE)</f>
        <v>#VALUE!</v>
      </c>
      <c r="F20" s="64" t="e">
        <f>VLOOKUP($W20,'Transp. CAP 50-70'!$B:$AA,7,FALSE)</f>
        <v>#VALUE!</v>
      </c>
      <c r="G20" s="64" t="e">
        <f>VLOOKUP($W20,'Transp. CAP 50-70'!$B:$AA,8,FALSE)</f>
        <v>#VALUE!</v>
      </c>
      <c r="H20" s="800" t="e">
        <f>VLOOKUP($W20,'Transp. CAP 50-70'!$B:$AA,9,FALSE)</f>
        <v>#VALUE!</v>
      </c>
      <c r="I20" s="800" t="e">
        <f>VLOOKUP($W20,'Transp. CAP 50-70'!$B:$AA,10,FALSE)</f>
        <v>#VALUE!</v>
      </c>
      <c r="J20" s="665" t="e">
        <f>VLOOKUP($W20,'Transp. CAP 50-70'!$B:$AA,11,FALSE)</f>
        <v>#VALUE!</v>
      </c>
      <c r="K20" s="665" t="e">
        <f>VLOOKUP($W20,'Transp. CAP 50-70'!$B:$AA,12,FALSE)</f>
        <v>#VALUE!</v>
      </c>
      <c r="L20" s="667" t="e">
        <f>VLOOKUP($W20,'Transp. CAP 50-70'!$B:$AA,13,FALSE)</f>
        <v>#VALUE!</v>
      </c>
      <c r="M20" s="804" t="e">
        <f>VLOOKUP($W20,'Transp. CAP 50-70'!$B$11:$AA$23,14,FALSE)</f>
        <v>#VALUE!</v>
      </c>
      <c r="N20" s="804" t="e">
        <f>VLOOKUP($W20,'Transp. CAP 50-70'!$B:$AA,15,FALSE)</f>
        <v>#VALUE!</v>
      </c>
      <c r="O20" s="59" t="e">
        <f>VLOOKUP($W20,'Transp. CAP 50-70'!$B:$AA,18,FALSE)</f>
        <v>#VALUE!</v>
      </c>
      <c r="P20" s="59" t="e">
        <f>VLOOKUP($W20,'Transp. CAP 50-70'!$B:$AA,19,FALSE)</f>
        <v>#VALUE!</v>
      </c>
      <c r="Q20" s="59" t="e">
        <f>VLOOKUP($W20,'Transp. CAP 50-70'!$B:$AA,20,FALSE)</f>
        <v>#VALUE!</v>
      </c>
      <c r="R20" s="60" t="e">
        <f>VLOOKUP($W20,'Transp. CAP 50-70'!$B:$AA,21,FALSE)</f>
        <v>#VALUE!</v>
      </c>
      <c r="S20" s="59" t="e">
        <f>VLOOKUP($W20,'Transp. CAP 50-70'!$B:$AA,22,FALSE)</f>
        <v>#VALUE!</v>
      </c>
      <c r="T20" s="59" t="e">
        <f>VLOOKUP($W20,'Transp. CAP 50-70'!$B:$AA,23,FALSE)</f>
        <v>#VALUE!</v>
      </c>
      <c r="U20" s="61" t="e">
        <f>VLOOKUP($W20,'Transp. CAP 50-70'!$B:$AA,24,FALSE)</f>
        <v>#VALUE!</v>
      </c>
      <c r="V20" s="65" t="e">
        <f>VLOOKUP($W20,'Transp. CAP 50-70'!$B:$AA,25,FALSE)</f>
        <v>#VALUE!</v>
      </c>
      <c r="W20" s="66" t="e">
        <f>SMALL('Transp. CAP 50-70'!$AA$11:$AA$23,4)</f>
        <v>#VALUE!</v>
      </c>
      <c r="X20" s="650"/>
      <c r="Y20" s="650"/>
      <c r="Z20" s="650"/>
    </row>
    <row r="21" spans="2:27" ht="48" customHeight="1">
      <c r="B21" s="670">
        <v>5</v>
      </c>
      <c r="C21" s="1405"/>
      <c r="D21" s="824" t="e">
        <f>VLOOKUP($W21,'Transp. CAP 50-70'!$B:$AA,4,FALSE)</f>
        <v>#VALUE!</v>
      </c>
      <c r="E21" s="714" t="e">
        <f>VLOOKUP($W21,'Transp. CAP 50-70'!$B:$AA,5,FALSE)</f>
        <v>#VALUE!</v>
      </c>
      <c r="F21" s="64" t="e">
        <f>VLOOKUP($W21,'Transp. CAP 50-70'!$B:$AA,7,FALSE)</f>
        <v>#VALUE!</v>
      </c>
      <c r="G21" s="64" t="e">
        <f>VLOOKUP($W21,'Transp. CAP 50-70'!$B:$AA,8,FALSE)</f>
        <v>#VALUE!</v>
      </c>
      <c r="H21" s="800" t="e">
        <f>VLOOKUP($W21,'Transp. CAP 50-70'!$B:$AA,9,FALSE)</f>
        <v>#VALUE!</v>
      </c>
      <c r="I21" s="800" t="e">
        <f>VLOOKUP($W21,'Transp. CAP 50-70'!$B:$AA,10,FALSE)</f>
        <v>#VALUE!</v>
      </c>
      <c r="J21" s="665" t="e">
        <f>VLOOKUP($W21,'Transp. CAP 50-70'!$B:$AA,11,FALSE)</f>
        <v>#VALUE!</v>
      </c>
      <c r="K21" s="665" t="e">
        <f>VLOOKUP($W21,'Transp. CAP 50-70'!$B:$AA,12,FALSE)</f>
        <v>#VALUE!</v>
      </c>
      <c r="L21" s="667" t="e">
        <f>VLOOKUP($W21,'Transp. CAP 50-70'!$B:$AA,13,FALSE)</f>
        <v>#VALUE!</v>
      </c>
      <c r="M21" s="804" t="e">
        <f>VLOOKUP($W21,'Transp. CAP 50-70'!$B$11:$AA$23,14,FALSE)</f>
        <v>#VALUE!</v>
      </c>
      <c r="N21" s="804" t="e">
        <f>VLOOKUP($W21,'Transp. CAP 50-70'!$B:$AA,15,FALSE)</f>
        <v>#VALUE!</v>
      </c>
      <c r="O21" s="59" t="e">
        <f>VLOOKUP($W21,'Transp. CAP 50-70'!$B:$AA,18,FALSE)</f>
        <v>#VALUE!</v>
      </c>
      <c r="P21" s="59" t="e">
        <f>VLOOKUP($W21,'Transp. CAP 50-70'!$B:$AA,19,FALSE)</f>
        <v>#VALUE!</v>
      </c>
      <c r="Q21" s="59" t="e">
        <f>VLOOKUP($W21,'Transp. CAP 50-70'!$B:$AA,20,FALSE)</f>
        <v>#VALUE!</v>
      </c>
      <c r="R21" s="60" t="e">
        <f>VLOOKUP($W21,'Transp. CAP 50-70'!$B:$AA,21,FALSE)</f>
        <v>#VALUE!</v>
      </c>
      <c r="S21" s="59" t="e">
        <f>VLOOKUP($W21,'Transp. CAP 50-70'!$B:$AA,22,FALSE)</f>
        <v>#VALUE!</v>
      </c>
      <c r="T21" s="59" t="e">
        <f>VLOOKUP($W21,'Transp. CAP 50-70'!$B:$AA,23,FALSE)</f>
        <v>#VALUE!</v>
      </c>
      <c r="U21" s="61" t="e">
        <f>VLOOKUP($W21,'Transp. CAP 50-70'!$B:$AA,24,FALSE)</f>
        <v>#VALUE!</v>
      </c>
      <c r="V21" s="65" t="e">
        <f>VLOOKUP($W21,'Transp. CAP 50-70'!$B:$AA,25,FALSE)</f>
        <v>#VALUE!</v>
      </c>
      <c r="W21" s="66" t="e">
        <f>SMALL('Transp. CAP 50-70'!$AA$11:$AA$23,5)</f>
        <v>#VALUE!</v>
      </c>
      <c r="X21" s="650"/>
      <c r="Y21" s="650"/>
      <c r="Z21" s="650"/>
    </row>
    <row r="22" spans="2:27" ht="48" customHeight="1" thickBot="1">
      <c r="B22" s="675">
        <v>6</v>
      </c>
      <c r="C22" s="1406"/>
      <c r="D22" s="825" t="e">
        <f>VLOOKUP($W22,'Transp. CAP 50-70'!$B:$AA,4,FALSE)</f>
        <v>#VALUE!</v>
      </c>
      <c r="E22" s="826" t="e">
        <f>VLOOKUP($W22,'Transp. CAP 50-70'!$B:$AA,5,FALSE)</f>
        <v>#VALUE!</v>
      </c>
      <c r="F22" s="781" t="e">
        <f>VLOOKUP($W22,'Transp. CAP 50-70'!$B:$AA,7,FALSE)</f>
        <v>#VALUE!</v>
      </c>
      <c r="G22" s="781" t="e">
        <f>VLOOKUP($W22,'Transp. CAP 50-70'!$B:$AA,8,FALSE)</f>
        <v>#VALUE!</v>
      </c>
      <c r="H22" s="801" t="e">
        <f>VLOOKUP($W22,'Transp. CAP 50-70'!$B:$AA,9,FALSE)</f>
        <v>#VALUE!</v>
      </c>
      <c r="I22" s="801" t="e">
        <f>VLOOKUP($W22,'Transp. CAP 50-70'!$B:$AA,10,FALSE)</f>
        <v>#VALUE!</v>
      </c>
      <c r="J22" s="678" t="e">
        <f>VLOOKUP($W22,'Transp. CAP 50-70'!$B:$AA,11,FALSE)</f>
        <v>#VALUE!</v>
      </c>
      <c r="K22" s="678" t="e">
        <f>VLOOKUP($W22,'Transp. CAP 50-70'!$B:$AA,12,FALSE)</f>
        <v>#VALUE!</v>
      </c>
      <c r="L22" s="680" t="e">
        <f>VLOOKUP($W22,'Transp. CAP 50-70'!$B:$AA,13,FALSE)</f>
        <v>#VALUE!</v>
      </c>
      <c r="M22" s="805" t="e">
        <f>VLOOKUP($W22,'Transp. CAP 50-70'!$B$11:$AA$23,14,FALSE)</f>
        <v>#VALUE!</v>
      </c>
      <c r="N22" s="805" t="e">
        <f>VLOOKUP($W22,'Transp. CAP 50-70'!$B:$AA,15,FALSE)</f>
        <v>#VALUE!</v>
      </c>
      <c r="O22" s="103" t="e">
        <f>VLOOKUP($W22,'Transp. CAP 50-70'!$B:$AA,18,FALSE)</f>
        <v>#VALUE!</v>
      </c>
      <c r="P22" s="103" t="e">
        <f>VLOOKUP($W22,'Transp. CAP 50-70'!$B:$AA,19,FALSE)</f>
        <v>#VALUE!</v>
      </c>
      <c r="Q22" s="103" t="e">
        <f>VLOOKUP($W22,'Transp. CAP 50-70'!$B:$AA,20,FALSE)</f>
        <v>#VALUE!</v>
      </c>
      <c r="R22" s="681" t="e">
        <f>VLOOKUP($W22,'Transp. CAP 50-70'!$B:$AA,21,FALSE)</f>
        <v>#VALUE!</v>
      </c>
      <c r="S22" s="103" t="e">
        <f>VLOOKUP($W22,'Transp. CAP 50-70'!$B:$AA,22,FALSE)</f>
        <v>#VALUE!</v>
      </c>
      <c r="T22" s="103" t="e">
        <f>VLOOKUP($W22,'Transp. CAP 50-70'!$B:$AA,23,FALSE)</f>
        <v>#VALUE!</v>
      </c>
      <c r="U22" s="104" t="e">
        <f>VLOOKUP($W22,'Transp. CAP 50-70'!$B:$AA,24,FALSE)</f>
        <v>#VALUE!</v>
      </c>
      <c r="V22" s="782" t="e">
        <f>VLOOKUP($W22,'Transp. CAP 50-70'!$B:$AA,25,FALSE)</f>
        <v>#VALUE!</v>
      </c>
      <c r="W22" s="784" t="e">
        <f>SMALL('Transp. CAP 50-70'!$AA$11:$AA$23,6)</f>
        <v>#VALUE!</v>
      </c>
      <c r="X22" s="650"/>
      <c r="Y22" s="650"/>
      <c r="Z22" s="650"/>
    </row>
    <row r="23" spans="2:27" ht="20.100000000000001" hidden="1" customHeight="1">
      <c r="B23" s="783"/>
      <c r="C23" s="764"/>
      <c r="F23" s="765"/>
      <c r="G23" s="765"/>
      <c r="H23" s="802"/>
      <c r="I23" s="802"/>
      <c r="J23" s="766"/>
      <c r="K23" s="766"/>
      <c r="L23" s="767"/>
      <c r="M23" s="806"/>
      <c r="N23" s="806"/>
      <c r="O23" s="59" t="e">
        <f>VLOOKUP($W23,'Transp. CAP 50-70'!$B:$AA,18,FALSE)</f>
        <v>#N/A</v>
      </c>
      <c r="P23" s="768"/>
      <c r="Q23" s="768"/>
      <c r="R23" s="60" t="e">
        <f>VLOOKUP($W23,'Transp. CAP 50-70'!$B:$AA,21,FALSE)</f>
        <v>#N/A</v>
      </c>
      <c r="S23" s="768"/>
      <c r="T23" s="768"/>
      <c r="U23" s="769"/>
      <c r="V23" s="770"/>
      <c r="W23" s="67"/>
      <c r="X23" s="650"/>
      <c r="Y23" s="650"/>
      <c r="Z23" s="650"/>
    </row>
    <row r="24" spans="2:27" ht="20.100000000000001" hidden="1" customHeight="1">
      <c r="B24" s="763"/>
      <c r="C24" s="764"/>
      <c r="F24" s="765"/>
      <c r="G24" s="765"/>
      <c r="H24" s="802"/>
      <c r="I24" s="802"/>
      <c r="J24" s="766"/>
      <c r="K24" s="766"/>
      <c r="L24" s="767"/>
      <c r="M24" s="806"/>
      <c r="N24" s="806"/>
      <c r="O24" s="59" t="e">
        <f>VLOOKUP($W24,'Transp. CAP 50-70'!$B:$AA,18,FALSE)</f>
        <v>#N/A</v>
      </c>
      <c r="P24" s="768"/>
      <c r="Q24" s="768"/>
      <c r="R24" s="60" t="e">
        <f>VLOOKUP($W24,'Transp. CAP 50-70'!$B:$AA,21,FALSE)</f>
        <v>#N/A</v>
      </c>
      <c r="S24" s="768"/>
      <c r="T24" s="768"/>
      <c r="U24" s="769"/>
      <c r="V24" s="770"/>
      <c r="W24" s="67"/>
      <c r="X24" s="650"/>
      <c r="Y24" s="650"/>
      <c r="Z24" s="650"/>
    </row>
    <row r="25" spans="2:27" ht="20.100000000000001" hidden="1" customHeight="1">
      <c r="B25" s="763"/>
      <c r="C25" s="764"/>
      <c r="F25" s="765"/>
      <c r="G25" s="765"/>
      <c r="H25" s="802"/>
      <c r="I25" s="802"/>
      <c r="J25" s="766"/>
      <c r="K25" s="766"/>
      <c r="L25" s="767"/>
      <c r="M25" s="806"/>
      <c r="N25" s="806"/>
      <c r="O25" s="59" t="e">
        <f>VLOOKUP($W25,'Transp. CAP 50-70'!$B:$AA,18,FALSE)</f>
        <v>#N/A</v>
      </c>
      <c r="P25" s="768"/>
      <c r="Q25" s="768"/>
      <c r="R25" s="60" t="e">
        <f>VLOOKUP($W25,'Transp. CAP 50-70'!$B:$AA,21,FALSE)</f>
        <v>#N/A</v>
      </c>
      <c r="S25" s="768"/>
      <c r="T25" s="768"/>
      <c r="U25" s="769"/>
      <c r="V25" s="770"/>
      <c r="W25" s="67"/>
      <c r="X25" s="650"/>
      <c r="Y25" s="650"/>
      <c r="Z25" s="650"/>
    </row>
    <row r="26" spans="2:27" ht="20.100000000000001" hidden="1" customHeight="1">
      <c r="B26" s="712"/>
      <c r="F26" s="323"/>
      <c r="G26" s="323"/>
      <c r="H26" s="323"/>
      <c r="I26" s="323"/>
      <c r="J26" s="323"/>
      <c r="K26" s="323"/>
      <c r="L26" s="323"/>
      <c r="O26" s="59" t="e">
        <f>VLOOKUP($W26,'Transp. CAP 50-70'!$B:$AA,18,FALSE)</f>
        <v>#N/A</v>
      </c>
      <c r="Q26" s="323"/>
      <c r="R26" s="60" t="e">
        <f>VLOOKUP($W26,'Transp. CAP 50-70'!$B:$AA,21,FALSE)</f>
        <v>#N/A</v>
      </c>
      <c r="S26" s="323"/>
      <c r="T26" s="323"/>
      <c r="U26" s="323"/>
      <c r="V26" s="323"/>
      <c r="W26" s="68"/>
      <c r="X26" s="650"/>
      <c r="Y26" s="650"/>
      <c r="Z26" s="650"/>
    </row>
    <row r="27" spans="2:27" ht="20.100000000000001" hidden="1" customHeight="1">
      <c r="B27" s="69"/>
      <c r="F27" s="323"/>
      <c r="G27" s="323"/>
      <c r="H27" s="323"/>
      <c r="I27" s="323"/>
      <c r="J27" s="323"/>
      <c r="K27" s="323"/>
      <c r="L27" s="323"/>
      <c r="O27" s="59" t="e">
        <f>VLOOKUP($W27,'Transp. CAP 50-70'!$B:$AA,18,FALSE)</f>
        <v>#N/A</v>
      </c>
      <c r="Q27" s="323"/>
      <c r="R27" s="60" t="e">
        <f>VLOOKUP($W27,'Transp. CAP 50-70'!$B:$AA,21,FALSE)</f>
        <v>#N/A</v>
      </c>
      <c r="S27" s="323"/>
      <c r="T27" s="323"/>
      <c r="U27" s="323"/>
      <c r="V27" s="323"/>
      <c r="W27" s="68"/>
      <c r="X27" s="650"/>
      <c r="Y27" s="650"/>
      <c r="Z27" s="650"/>
    </row>
    <row r="28" spans="2:27" s="819" customFormat="1" ht="20.100000000000001" hidden="1" customHeight="1">
      <c r="B28" s="771">
        <v>1</v>
      </c>
      <c r="C28" s="1407" t="s">
        <v>264</v>
      </c>
      <c r="D28" s="813" t="s">
        <v>195</v>
      </c>
      <c r="E28" s="772" t="s">
        <v>196</v>
      </c>
      <c r="F28" s="773" t="s">
        <v>753</v>
      </c>
      <c r="G28" s="774" t="s">
        <v>282</v>
      </c>
      <c r="H28" s="800">
        <v>2.2618949483203123</v>
      </c>
      <c r="I28" s="800">
        <v>2.3534139050749991</v>
      </c>
      <c r="J28" s="775">
        <v>2261.8949483203123</v>
      </c>
      <c r="K28" s="775">
        <v>393.19</v>
      </c>
      <c r="L28" s="775">
        <v>2655.0849483203124</v>
      </c>
      <c r="M28" s="807">
        <v>1181</v>
      </c>
      <c r="N28" s="807">
        <v>1181</v>
      </c>
      <c r="O28" s="59" t="e">
        <f>VLOOKUP($W28,'Transp. CAP 50-70'!$B:$AA,18,FALSE)</f>
        <v>#N/A</v>
      </c>
      <c r="P28" s="776">
        <v>44.41</v>
      </c>
      <c r="Q28" s="776">
        <v>202.55</v>
      </c>
      <c r="R28" s="60" t="e">
        <f>VLOOKUP($W28,'Transp. CAP 50-70'!$B:$AA,21,FALSE)</f>
        <v>#N/A</v>
      </c>
      <c r="S28" s="666">
        <v>102</v>
      </c>
      <c r="T28" s="666">
        <v>102</v>
      </c>
      <c r="U28" s="777">
        <v>674.69</v>
      </c>
      <c r="V28" s="778">
        <v>2655.0849483203124</v>
      </c>
      <c r="W28" s="779">
        <v>3329.7749483203124</v>
      </c>
      <c r="X28" s="650"/>
      <c r="Y28" s="650"/>
      <c r="Z28" s="650"/>
      <c r="AA28" s="650"/>
    </row>
    <row r="29" spans="2:27" s="819" customFormat="1" ht="20.100000000000001" hidden="1" customHeight="1">
      <c r="B29" s="771">
        <v>2</v>
      </c>
      <c r="C29" s="1407"/>
      <c r="D29" s="813" t="s">
        <v>198</v>
      </c>
      <c r="E29" s="772" t="s">
        <v>199</v>
      </c>
      <c r="F29" s="774" t="s">
        <v>245</v>
      </c>
      <c r="G29" s="774" t="s">
        <v>282</v>
      </c>
      <c r="H29" s="800">
        <v>2.2618949483203123</v>
      </c>
      <c r="I29" s="800">
        <v>2.3534139050749991</v>
      </c>
      <c r="J29" s="775">
        <v>2261.8949483203123</v>
      </c>
      <c r="K29" s="775">
        <v>393.19</v>
      </c>
      <c r="L29" s="775">
        <v>2655.0849483203124</v>
      </c>
      <c r="M29" s="807">
        <v>1182</v>
      </c>
      <c r="N29" s="807">
        <v>1182</v>
      </c>
      <c r="O29" s="59" t="e">
        <f>VLOOKUP($W29,'Transp. CAP 50-70'!$B:$AA,18,FALSE)</f>
        <v>#N/A</v>
      </c>
      <c r="P29" s="776">
        <v>44.45</v>
      </c>
      <c r="Q29" s="776">
        <v>202.71</v>
      </c>
      <c r="R29" s="60" t="e">
        <f>VLOOKUP($W29,'Transp. CAP 50-70'!$B:$AA,21,FALSE)</f>
        <v>#N/A</v>
      </c>
      <c r="S29" s="666">
        <v>102</v>
      </c>
      <c r="T29" s="666">
        <v>102</v>
      </c>
      <c r="U29" s="777">
        <v>675.14</v>
      </c>
      <c r="V29" s="778">
        <v>2655.0849483203124</v>
      </c>
      <c r="W29" s="779">
        <v>3330.2249483203123</v>
      </c>
      <c r="X29" s="650"/>
      <c r="Y29" s="650"/>
      <c r="Z29" s="650"/>
      <c r="AA29" s="650"/>
    </row>
    <row r="30" spans="2:27" s="819" customFormat="1" ht="20.100000000000001" hidden="1" customHeight="1">
      <c r="B30" s="771">
        <v>3</v>
      </c>
      <c r="C30" s="1407"/>
      <c r="D30" s="813" t="s">
        <v>262</v>
      </c>
      <c r="E30" s="772" t="s">
        <v>263</v>
      </c>
      <c r="F30" s="774" t="s">
        <v>244</v>
      </c>
      <c r="G30" s="774" t="s">
        <v>282</v>
      </c>
      <c r="H30" s="800" t="s">
        <v>47</v>
      </c>
      <c r="I30" s="800">
        <v>2.5552069552432553</v>
      </c>
      <c r="J30" s="775">
        <v>2555.2069552432554</v>
      </c>
      <c r="K30" s="775">
        <v>444.18</v>
      </c>
      <c r="L30" s="775">
        <v>2999.3869552432552</v>
      </c>
      <c r="M30" s="807">
        <v>814</v>
      </c>
      <c r="N30" s="807">
        <v>814</v>
      </c>
      <c r="O30" s="59" t="e">
        <f>VLOOKUP($W30,'Transp. CAP 50-70'!$B:$AA,18,FALSE)</f>
        <v>#N/A</v>
      </c>
      <c r="P30" s="776">
        <v>31.75</v>
      </c>
      <c r="Q30" s="776">
        <v>144.81</v>
      </c>
      <c r="R30" s="60" t="e">
        <f>VLOOKUP($W30,'Transp. CAP 50-70'!$B:$AA,21,FALSE)</f>
        <v>#N/A</v>
      </c>
      <c r="S30" s="666">
        <v>0</v>
      </c>
      <c r="T30" s="666">
        <v>0</v>
      </c>
      <c r="U30" s="777">
        <v>409.44</v>
      </c>
      <c r="V30" s="778">
        <v>2999.3869552432552</v>
      </c>
      <c r="W30" s="779">
        <v>3408.8269552432553</v>
      </c>
      <c r="X30" s="650"/>
      <c r="Y30" s="650"/>
      <c r="Z30" s="650"/>
      <c r="AA30" s="650"/>
    </row>
    <row r="31" spans="2:27" s="819" customFormat="1" ht="20.100000000000001" hidden="1" customHeight="1">
      <c r="B31" s="771">
        <v>4</v>
      </c>
      <c r="C31" s="1407"/>
      <c r="D31" s="820"/>
      <c r="E31" s="821"/>
      <c r="F31" s="774" t="s">
        <v>235</v>
      </c>
      <c r="G31" s="774" t="s">
        <v>282</v>
      </c>
      <c r="H31" s="800" t="s">
        <v>47</v>
      </c>
      <c r="I31" s="800">
        <v>2.5552069552432553</v>
      </c>
      <c r="J31" s="775">
        <v>2555.2069552432554</v>
      </c>
      <c r="K31" s="775">
        <v>444.18</v>
      </c>
      <c r="L31" s="775">
        <v>2999.3869552432552</v>
      </c>
      <c r="M31" s="807">
        <v>822</v>
      </c>
      <c r="N31" s="807">
        <v>822</v>
      </c>
      <c r="O31" s="59" t="e">
        <f>VLOOKUP($W31,'Transp. CAP 50-70'!$B:$AA,18,FALSE)</f>
        <v>#N/A</v>
      </c>
      <c r="P31" s="776">
        <v>32.03</v>
      </c>
      <c r="Q31" s="776">
        <v>146.07</v>
      </c>
      <c r="R31" s="60" t="e">
        <f>VLOOKUP($W31,'Transp. CAP 50-70'!$B:$AA,21,FALSE)</f>
        <v>#N/A</v>
      </c>
      <c r="S31" s="666">
        <v>0</v>
      </c>
      <c r="T31" s="666">
        <v>0</v>
      </c>
      <c r="U31" s="777">
        <v>413</v>
      </c>
      <c r="V31" s="778">
        <v>2999.3869552432552</v>
      </c>
      <c r="W31" s="779">
        <v>3412.3869552432552</v>
      </c>
      <c r="X31" s="650"/>
      <c r="Y31" s="650"/>
      <c r="Z31" s="650"/>
      <c r="AA31" s="650"/>
    </row>
    <row r="32" spans="2:27" s="819" customFormat="1" ht="20.100000000000001" hidden="1" customHeight="1">
      <c r="B32" s="771">
        <v>5</v>
      </c>
      <c r="C32" s="1407"/>
      <c r="D32" s="820"/>
      <c r="E32" s="821"/>
      <c r="F32" s="774" t="s">
        <v>241</v>
      </c>
      <c r="G32" s="774" t="s">
        <v>282</v>
      </c>
      <c r="H32" s="800" t="s">
        <v>47</v>
      </c>
      <c r="I32" s="800">
        <v>2.5552069552432553</v>
      </c>
      <c r="J32" s="775">
        <v>2555.2069552432554</v>
      </c>
      <c r="K32" s="775">
        <v>444.18</v>
      </c>
      <c r="L32" s="775">
        <v>2999.3869552432552</v>
      </c>
      <c r="M32" s="807">
        <v>842</v>
      </c>
      <c r="N32" s="807">
        <v>842</v>
      </c>
      <c r="O32" s="59" t="e">
        <f>VLOOKUP($W32,'Transp. CAP 50-70'!$B:$AA,18,FALSE)</f>
        <v>#N/A</v>
      </c>
      <c r="P32" s="776">
        <v>32.72</v>
      </c>
      <c r="Q32" s="776">
        <v>149.22</v>
      </c>
      <c r="R32" s="60" t="e">
        <f>VLOOKUP($W32,'Transp. CAP 50-70'!$B:$AA,21,FALSE)</f>
        <v>#N/A</v>
      </c>
      <c r="S32" s="666">
        <v>0</v>
      </c>
      <c r="T32" s="666">
        <v>0</v>
      </c>
      <c r="U32" s="777">
        <v>421.9</v>
      </c>
      <c r="V32" s="778">
        <v>2999.3869552432552</v>
      </c>
      <c r="W32" s="779">
        <v>3421.2869552432553</v>
      </c>
      <c r="X32" s="650"/>
      <c r="Y32" s="650"/>
      <c r="Z32" s="650"/>
      <c r="AA32" s="650"/>
    </row>
    <row r="33" spans="2:27" s="822" customFormat="1" ht="20.100000000000001" hidden="1" customHeight="1">
      <c r="B33" s="771">
        <v>6</v>
      </c>
      <c r="C33" s="1407"/>
      <c r="D33" s="820"/>
      <c r="E33" s="821"/>
      <c r="F33" s="774" t="s">
        <v>238</v>
      </c>
      <c r="G33" s="774" t="s">
        <v>282</v>
      </c>
      <c r="H33" s="800" t="s">
        <v>47</v>
      </c>
      <c r="I33" s="800">
        <v>2.5552069552432553</v>
      </c>
      <c r="J33" s="775">
        <v>2555.2069552432554</v>
      </c>
      <c r="K33" s="775">
        <v>444.18</v>
      </c>
      <c r="L33" s="775">
        <v>2999.3869552432552</v>
      </c>
      <c r="M33" s="807">
        <v>950</v>
      </c>
      <c r="N33" s="807">
        <v>950</v>
      </c>
      <c r="O33" s="59" t="e">
        <f>VLOOKUP($W33,'Transp. CAP 50-70'!$B:$AA,18,FALSE)</f>
        <v>#N/A</v>
      </c>
      <c r="P33" s="776">
        <v>36.44</v>
      </c>
      <c r="Q33" s="776">
        <v>166.21</v>
      </c>
      <c r="R33" s="60" t="e">
        <f>VLOOKUP($W33,'Transp. CAP 50-70'!$B:$AA,21,FALSE)</f>
        <v>#N/A</v>
      </c>
      <c r="S33" s="666">
        <v>0</v>
      </c>
      <c r="T33" s="666">
        <v>0</v>
      </c>
      <c r="U33" s="777">
        <v>469.92999999999995</v>
      </c>
      <c r="V33" s="778">
        <v>2999.3869552432552</v>
      </c>
      <c r="W33" s="779">
        <v>3469.3169552432551</v>
      </c>
      <c r="X33" s="650"/>
      <c r="Y33" s="650"/>
      <c r="Z33" s="650"/>
      <c r="AA33" s="650"/>
    </row>
    <row r="34" spans="2:27" ht="20.100000000000001" customHeight="1" thickBot="1">
      <c r="B34" s="69"/>
      <c r="F34" s="323"/>
      <c r="G34" s="323"/>
      <c r="H34" s="323"/>
      <c r="I34" s="323"/>
      <c r="J34" s="323"/>
      <c r="K34" s="323"/>
      <c r="L34" s="323"/>
      <c r="Q34" s="323"/>
      <c r="R34" s="323"/>
      <c r="S34" s="323"/>
      <c r="T34" s="323"/>
      <c r="U34" s="323"/>
      <c r="V34" s="323"/>
      <c r="W34" s="68"/>
      <c r="X34" s="650"/>
      <c r="Y34" s="650"/>
      <c r="Z34" s="650"/>
    </row>
    <row r="35" spans="2:27" ht="48" customHeight="1">
      <c r="B35" s="718">
        <v>1</v>
      </c>
      <c r="C35" s="1386" t="s">
        <v>162</v>
      </c>
      <c r="D35" s="811" t="e">
        <f>VLOOKUP($W35,'Transp. EAI'!$B:$AA,4,FALSE)</f>
        <v>#VALUE!</v>
      </c>
      <c r="E35" s="814" t="e">
        <f>VLOOKUP($W35,'Transp. EAI'!$B:$AA,5,FALSE)</f>
        <v>#VALUE!</v>
      </c>
      <c r="F35" s="762" t="e">
        <f>VLOOKUP($W35,'Transp. EAI'!$B$11:$AA$14,7,FALSE)</f>
        <v>#VALUE!</v>
      </c>
      <c r="G35" s="762" t="e">
        <f>VLOOKUP($W35,'Transp. EAI'!$B$11:$AA$14,8,FALSE)</f>
        <v>#VALUE!</v>
      </c>
      <c r="H35" s="799" t="e">
        <f>VLOOKUP($W35,'Transp. EAI'!$B$11:$AA$14,9,FALSE)</f>
        <v>#VALUE!</v>
      </c>
      <c r="I35" s="799" t="e">
        <f>VLOOKUP($W35,'Transp. EAI'!$B$11:$AA$14,10,FALSE)</f>
        <v>#VALUE!</v>
      </c>
      <c r="J35" s="721" t="e">
        <f>VLOOKUP($W35,'Transp. EAI'!$B$11:$AA$14,11,FALSE)</f>
        <v>#VALUE!</v>
      </c>
      <c r="K35" s="721" t="e">
        <f>VLOOKUP($W35,'Transp. EAI'!$B$11:$AA$14,12,FALSE)</f>
        <v>#VALUE!</v>
      </c>
      <c r="L35" s="723" t="e">
        <f>VLOOKUP($W35,'Transp. EAI'!$B$11:$AA$14,13,FALSE)</f>
        <v>#VALUE!</v>
      </c>
      <c r="M35" s="803" t="e">
        <f>VLOOKUP($W35,'Transp. EAI'!$B$11:$AA$14,14,FALSE)</f>
        <v>#VALUE!</v>
      </c>
      <c r="N35" s="803" t="e">
        <f>VLOOKUP($W35,'Transp. EAI'!$B$11:$AA$14,15,FALSE)</f>
        <v>#VALUE!</v>
      </c>
      <c r="O35" s="722" t="e">
        <f>VLOOKUP($W35,'Transp. EAI'!$B$11:$AA$14,18,FALSE)</f>
        <v>#VALUE!</v>
      </c>
      <c r="P35" s="722" t="e">
        <f>VLOOKUP($W35,'Transp. EAI'!$B$11:$AA$14,19,FALSE)</f>
        <v>#VALUE!</v>
      </c>
      <c r="Q35" s="722" t="e">
        <f>VLOOKUP($W35,'Transp. EAI'!$B$11:$AA$14,20,FALSE)</f>
        <v>#VALUE!</v>
      </c>
      <c r="R35" s="724" t="e">
        <f>VLOOKUP($W35,'Transp. EAI'!$B$11:$AA$14,21,FALSE)</f>
        <v>#VALUE!</v>
      </c>
      <c r="S35" s="722" t="e">
        <f>VLOOKUP($W35,'Transp. EAI'!$B$11:$AA$14,22,FALSE)</f>
        <v>#VALUE!</v>
      </c>
      <c r="T35" s="722" t="e">
        <f>VLOOKUP($W35,'Transp. EAI'!$B$11:$AA$14,23,FALSE)</f>
        <v>#VALUE!</v>
      </c>
      <c r="U35" s="725" t="e">
        <f>VLOOKUP($W35,'Transp. EAI'!$B$11:$AA$14,24,FALSE)</f>
        <v>#VALUE!</v>
      </c>
      <c r="V35" s="726" t="e">
        <f>VLOOKUP($W35,'Transp. EAI'!$B$11:$AA$14,25,FALSE)</f>
        <v>#VALUE!</v>
      </c>
      <c r="W35" s="727" t="e">
        <f>SMALL('Transp. EAI'!$AA$11:$AA$14,1)</f>
        <v>#VALUE!</v>
      </c>
      <c r="X35" s="650"/>
      <c r="Y35" s="650"/>
      <c r="Z35" s="650"/>
    </row>
    <row r="36" spans="2:27" ht="48" customHeight="1">
      <c r="B36" s="670">
        <v>2</v>
      </c>
      <c r="C36" s="1405"/>
      <c r="D36" s="812" t="e">
        <f>VLOOKUP($W36,'Transp. EAI'!$B:$AA,4,FALSE)</f>
        <v>#VALUE!</v>
      </c>
      <c r="E36" s="823" t="e">
        <f>VLOOKUP($W36,'Transp. EAI'!$B:$AA,5,FALSE)</f>
        <v>#VALUE!</v>
      </c>
      <c r="F36" s="780" t="e">
        <f>VLOOKUP($W36,'Transp. EAI'!$B$11:$AA$14,7,FALSE)</f>
        <v>#VALUE!</v>
      </c>
      <c r="G36" s="780" t="e">
        <f>VLOOKUP($W36,'Transp. EAI'!$B$11:$AA$14,8,FALSE)</f>
        <v>#VALUE!</v>
      </c>
      <c r="H36" s="800" t="e">
        <f>VLOOKUP($W36,'Transp. EAI'!$B$11:$AA$14,9,FALSE)</f>
        <v>#VALUE!</v>
      </c>
      <c r="I36" s="800" t="e">
        <f>VLOOKUP($W36,'Transp. EAI'!$B$11:$AA$14,10,FALSE)</f>
        <v>#VALUE!</v>
      </c>
      <c r="J36" s="665" t="e">
        <f>VLOOKUP($W36,'Transp. EAI'!$B$11:$AA$14,11,FALSE)</f>
        <v>#VALUE!</v>
      </c>
      <c r="K36" s="665" t="e">
        <f>VLOOKUP($W36,'Transp. EAI'!$B$11:$AA$14,12,FALSE)</f>
        <v>#VALUE!</v>
      </c>
      <c r="L36" s="667" t="e">
        <f>VLOOKUP($W36,'Transp. EAI'!$B$11:$AA$14,13,FALSE)</f>
        <v>#VALUE!</v>
      </c>
      <c r="M36" s="807" t="e">
        <f>VLOOKUP($W36,'Transp. EAI'!$B$11:$AA$14,14,FALSE)</f>
        <v>#VALUE!</v>
      </c>
      <c r="N36" s="807" t="e">
        <f>VLOOKUP($W36,'Transp. EAI'!$B$11:$AA$14,15,FALSE)</f>
        <v>#VALUE!</v>
      </c>
      <c r="O36" s="666" t="e">
        <f>VLOOKUP($W36,'Transp. EAI'!$B$11:$AA$14,18,FALSE)</f>
        <v>#VALUE!</v>
      </c>
      <c r="P36" s="666" t="e">
        <f>VLOOKUP($W36,'Transp. EAI'!$B$11:$AA$14,19,FALSE)</f>
        <v>#VALUE!</v>
      </c>
      <c r="Q36" s="666" t="e">
        <f>VLOOKUP($W36,'Transp. EAI'!$B$11:$AA$14,20,FALSE)</f>
        <v>#VALUE!</v>
      </c>
      <c r="R36" s="758" t="e">
        <f>VLOOKUP($W36,'Transp. EAI'!$B$11:$AA$14,21,FALSE)</f>
        <v>#VALUE!</v>
      </c>
      <c r="S36" s="666" t="e">
        <f>VLOOKUP($W36,'Transp. EAI'!$B$11:$AA$14,22,FALSE)</f>
        <v>#VALUE!</v>
      </c>
      <c r="T36" s="666" t="e">
        <f>VLOOKUP($W36,'Transp. EAI'!$B$11:$AA$14,23,FALSE)</f>
        <v>#VALUE!</v>
      </c>
      <c r="U36" s="759" t="e">
        <f>VLOOKUP($W36,'Transp. EAI'!$B$11:$AA$14,24,FALSE)</f>
        <v>#VALUE!</v>
      </c>
      <c r="V36" s="668" t="e">
        <f>VLOOKUP($W36,'Transp. EAI'!$B:$AA,25,FALSE)</f>
        <v>#VALUE!</v>
      </c>
      <c r="W36" s="669" t="e">
        <f>SMALL('Transp. EAI'!$AA$11:$AA$14,2)</f>
        <v>#VALUE!</v>
      </c>
      <c r="X36" s="650"/>
      <c r="Y36" s="650"/>
      <c r="Z36" s="650"/>
    </row>
    <row r="37" spans="2:27" ht="48" customHeight="1">
      <c r="B37" s="670">
        <v>3</v>
      </c>
      <c r="C37" s="1405"/>
      <c r="D37" s="812" t="e">
        <f>VLOOKUP($W37,'Transp. EAI'!$B:$AA,4,FALSE)</f>
        <v>#VALUE!</v>
      </c>
      <c r="E37" s="823" t="e">
        <f>VLOOKUP($W37,'Transp. EAI'!$B:$AA,5,FALSE)</f>
        <v>#VALUE!</v>
      </c>
      <c r="F37" s="780" t="e">
        <f>VLOOKUP($W37,'Transp. EAI'!$B$11:$AA$14,7,FALSE)</f>
        <v>#VALUE!</v>
      </c>
      <c r="G37" s="780" t="e">
        <f>VLOOKUP($W37,'Transp. EAI'!$B$11:$AA$14,8,FALSE)</f>
        <v>#VALUE!</v>
      </c>
      <c r="H37" s="800" t="e">
        <f>VLOOKUP($W37,'Transp. EAI'!$B$11:$AA$14,9,FALSE)</f>
        <v>#VALUE!</v>
      </c>
      <c r="I37" s="800" t="e">
        <f>VLOOKUP($W37,'Transp. EAI'!$B$11:$AA$14,10,FALSE)</f>
        <v>#VALUE!</v>
      </c>
      <c r="J37" s="665" t="e">
        <f>VLOOKUP($W37,'Transp. EAI'!$B$11:$AA$14,11,FALSE)</f>
        <v>#VALUE!</v>
      </c>
      <c r="K37" s="665" t="e">
        <f>VLOOKUP($W37,'Transp. EAI'!$B$11:$AA$14,12,FALSE)</f>
        <v>#VALUE!</v>
      </c>
      <c r="L37" s="667" t="e">
        <f>VLOOKUP($W37,'Transp. EAI'!$B$11:$AA$14,13,FALSE)</f>
        <v>#VALUE!</v>
      </c>
      <c r="M37" s="807" t="e">
        <f>VLOOKUP($W37,'Transp. EAI'!$B$11:$AA$14,14,FALSE)</f>
        <v>#VALUE!</v>
      </c>
      <c r="N37" s="807" t="e">
        <f>VLOOKUP($W37,'Transp. EAI'!$B$11:$AA$14,15,FALSE)</f>
        <v>#VALUE!</v>
      </c>
      <c r="O37" s="666" t="e">
        <f>VLOOKUP($W37,'Transp. EAI'!$B$11:$AA$14,18,FALSE)</f>
        <v>#VALUE!</v>
      </c>
      <c r="P37" s="666" t="e">
        <f>VLOOKUP($W37,'Transp. EAI'!$B$11:$AA$14,19,FALSE)</f>
        <v>#VALUE!</v>
      </c>
      <c r="Q37" s="666" t="e">
        <f>VLOOKUP($W37,'Transp. EAI'!$B$11:$AA$14,20,FALSE)</f>
        <v>#VALUE!</v>
      </c>
      <c r="R37" s="758" t="e">
        <f>VLOOKUP($W37,'Transp. EAI'!$B$11:$AA$14,21,FALSE)</f>
        <v>#VALUE!</v>
      </c>
      <c r="S37" s="666" t="e">
        <f>VLOOKUP($W37,'Transp. EAI'!$B$11:$AA$14,22,FALSE)</f>
        <v>#VALUE!</v>
      </c>
      <c r="T37" s="666" t="e">
        <f>VLOOKUP($W37,'Transp. EAI'!$B$11:$AA$14,23,FALSE)</f>
        <v>#VALUE!</v>
      </c>
      <c r="U37" s="759" t="e">
        <f>VLOOKUP($W37,'Transp. EAI'!$B$11:$AA$14,24,FALSE)</f>
        <v>#VALUE!</v>
      </c>
      <c r="V37" s="668" t="e">
        <f>VLOOKUP($W37,'Transp. EAI'!$B:$AA,25,FALSE)</f>
        <v>#VALUE!</v>
      </c>
      <c r="W37" s="669" t="e">
        <f>SMALL('Transp. EAI'!$AA$11:$AA$14,3)</f>
        <v>#VALUE!</v>
      </c>
      <c r="X37" s="650"/>
      <c r="Y37" s="650"/>
      <c r="Z37" s="650"/>
    </row>
    <row r="38" spans="2:27" ht="48" customHeight="1" thickBot="1">
      <c r="B38" s="675">
        <v>4</v>
      </c>
      <c r="C38" s="1406"/>
      <c r="D38" s="829" t="e">
        <f>VLOOKUP($W38,'Transp. EAI'!$B:$AA,4,FALSE)</f>
        <v>#VALUE!</v>
      </c>
      <c r="E38" s="830" t="e">
        <f>VLOOKUP($W38,'Transp. EAI'!$B:$AA,5,FALSE)</f>
        <v>#VALUE!</v>
      </c>
      <c r="F38" s="708" t="e">
        <f>VLOOKUP($W38,'Transp. EAI'!$B$11:$AA$14,7,FALSE)</f>
        <v>#VALUE!</v>
      </c>
      <c r="G38" s="708" t="e">
        <f>VLOOKUP($W38,'Transp. EAI'!$B$11:$AA$14,8,FALSE)</f>
        <v>#VALUE!</v>
      </c>
      <c r="H38" s="801" t="e">
        <f>VLOOKUP($W38,'Transp. EAI'!$B$11:$AA$14,9,FALSE)</f>
        <v>#VALUE!</v>
      </c>
      <c r="I38" s="801" t="e">
        <f>VLOOKUP($W38,'Transp. EAI'!$B$11:$AA$14,10,FALSE)</f>
        <v>#VALUE!</v>
      </c>
      <c r="J38" s="678" t="e">
        <f>VLOOKUP($W38,'Transp. EAI'!$B$11:$AA$14,11,FALSE)</f>
        <v>#VALUE!</v>
      </c>
      <c r="K38" s="678" t="e">
        <f>VLOOKUP($W38,'Transp. EAI'!$B$11:$AA$14,12,FALSE)</f>
        <v>#VALUE!</v>
      </c>
      <c r="L38" s="680" t="e">
        <f>VLOOKUP($W38,'Transp. EAI'!$B$11:$AA$14,13,FALSE)</f>
        <v>#VALUE!</v>
      </c>
      <c r="M38" s="808" t="e">
        <f>VLOOKUP($W38,'Transp. EAI'!$B$11:$AA$14,14,FALSE)</f>
        <v>#VALUE!</v>
      </c>
      <c r="N38" s="808" t="e">
        <f>VLOOKUP($W38,'Transp. EAI'!$B$11:$AA$14,15,FALSE)</f>
        <v>#VALUE!</v>
      </c>
      <c r="O38" s="679" t="e">
        <f>VLOOKUP($W38,'Transp. EAI'!$B$11:$AA$14,18,FALSE)</f>
        <v>#VALUE!</v>
      </c>
      <c r="P38" s="679" t="e">
        <f>VLOOKUP($W38,'Transp. EAI'!$B$11:$AA$14,19,FALSE)</f>
        <v>#VALUE!</v>
      </c>
      <c r="Q38" s="679" t="e">
        <f>VLOOKUP($W38,'Transp. EAI'!$B$11:$AA$14,20,FALSE)</f>
        <v>#VALUE!</v>
      </c>
      <c r="R38" s="760" t="e">
        <f>VLOOKUP($W38,'Transp. EAI'!$B$11:$AA$14,21,FALSE)</f>
        <v>#VALUE!</v>
      </c>
      <c r="S38" s="679" t="e">
        <f>VLOOKUP($W38,'Transp. EAI'!$B$11:$AA$14,22,FALSE)</f>
        <v>#VALUE!</v>
      </c>
      <c r="T38" s="679" t="e">
        <f>VLOOKUP($W38,'Transp. EAI'!$B$11:$AA$14,23,FALSE)</f>
        <v>#VALUE!</v>
      </c>
      <c r="U38" s="761" t="e">
        <f>VLOOKUP($W38,'Transp. EAI'!$B$11:$AA$14,24,FALSE)</f>
        <v>#VALUE!</v>
      </c>
      <c r="V38" s="682" t="e">
        <f>VLOOKUP($W38,'Transp. EAI'!$B:$AA,25,FALSE)</f>
        <v>#VALUE!</v>
      </c>
      <c r="W38" s="683" t="e">
        <f>SMALL('Transp. EAI'!$AA$11:$AA$14,4)</f>
        <v>#VALUE!</v>
      </c>
      <c r="X38" s="650"/>
      <c r="Y38" s="650"/>
      <c r="Z38" s="650"/>
    </row>
    <row r="39" spans="2:27" ht="12.75" thickBot="1">
      <c r="B39" s="651"/>
      <c r="W39" s="652"/>
      <c r="X39" s="650"/>
      <c r="Y39" s="650"/>
      <c r="Z39" s="650"/>
    </row>
    <row r="40" spans="2:27" ht="48" customHeight="1">
      <c r="B40" s="718">
        <v>1</v>
      </c>
      <c r="C40" s="1386" t="s">
        <v>265</v>
      </c>
      <c r="D40" s="811" t="e">
        <f>VLOOKUP($W40,'Transp. RR-1C'!$B:$AA,4,FALSE)</f>
        <v>#VALUE!</v>
      </c>
      <c r="E40" s="814" t="e">
        <f>VLOOKUP($W40,'Transp. RR-1C'!$B:$AA,5,FALSE)</f>
        <v>#VALUE!</v>
      </c>
      <c r="F40" s="762" t="e">
        <f>VLOOKUP($W40,'Transp. RR-1C'!$B:$AA,7,FALSE)</f>
        <v>#VALUE!</v>
      </c>
      <c r="G40" s="762" t="e">
        <f>VLOOKUP($W40,'Transp. RR-1C'!$B:$AA,8,FALSE)</f>
        <v>#VALUE!</v>
      </c>
      <c r="H40" s="799" t="e">
        <f>VLOOKUP($W40,'Transp. RR-1C'!$B:$AA,9,FALSE)</f>
        <v>#VALUE!</v>
      </c>
      <c r="I40" s="799" t="e">
        <f>VLOOKUP($W40,'Transp. RR-1C'!$B:$AA,10,FALSE)</f>
        <v>#VALUE!</v>
      </c>
      <c r="J40" s="721" t="e">
        <f>VLOOKUP($W40,'Transp. RR-1C'!$B:$AA,11,FALSE)</f>
        <v>#VALUE!</v>
      </c>
      <c r="K40" s="721" t="e">
        <f>VLOOKUP($W40,'Transp. RR-1C'!$B:$AA,12,FALSE)</f>
        <v>#VALUE!</v>
      </c>
      <c r="L40" s="723" t="e">
        <f>VLOOKUP($W40,'Transp. RR-1C'!$B:$AA,13,FALSE)</f>
        <v>#VALUE!</v>
      </c>
      <c r="M40" s="803" t="e">
        <f>VLOOKUP($W40,'Transp. RR-1C'!$B:$AA,14,FALSE)</f>
        <v>#VALUE!</v>
      </c>
      <c r="N40" s="803" t="e">
        <f>VLOOKUP($W40,'Transp. RR-1C'!$B:$AA,15,FALSE)</f>
        <v>#VALUE!</v>
      </c>
      <c r="O40" s="722" t="e">
        <f>VLOOKUP($W40,'Transp. RR-1C'!$B:$AA,18,FALSE)</f>
        <v>#VALUE!</v>
      </c>
      <c r="P40" s="722" t="e">
        <f>VLOOKUP($W40,'Transp. RR-1C'!$B:$AA,19,FALSE)</f>
        <v>#VALUE!</v>
      </c>
      <c r="Q40" s="722" t="e">
        <f>VLOOKUP($W40,'Transp. RR-1C'!$B:$AA,20,FALSE)</f>
        <v>#VALUE!</v>
      </c>
      <c r="R40" s="724" t="e">
        <f>VLOOKUP($W40,'Transp. RR-1C'!$B:$AA,21,FALSE)</f>
        <v>#VALUE!</v>
      </c>
      <c r="S40" s="722" t="e">
        <f>VLOOKUP($W40,'Transp. RR-1C'!$B:$AA,22,FALSE)</f>
        <v>#VALUE!</v>
      </c>
      <c r="T40" s="722" t="e">
        <f>VLOOKUP($W40,'Transp. RR-1C'!$B:$AA,23,FALSE)</f>
        <v>#VALUE!</v>
      </c>
      <c r="U40" s="725" t="e">
        <f>VLOOKUP($W40,'Transp. RR-1C'!$B:$AA,24,FALSE)</f>
        <v>#VALUE!</v>
      </c>
      <c r="V40" s="726" t="e">
        <f>VLOOKUP($W40,'Transp. RR-1C'!$B:$AA,25,FALSE)</f>
        <v>#VALUE!</v>
      </c>
      <c r="W40" s="727" t="e">
        <f>SMALL('Transp. RR-1C'!$AA$11:$AA$14,1)</f>
        <v>#VALUE!</v>
      </c>
      <c r="X40" s="650"/>
      <c r="Y40" s="650"/>
      <c r="Z40" s="650"/>
    </row>
    <row r="41" spans="2:27" ht="48" customHeight="1">
      <c r="B41" s="670">
        <v>2</v>
      </c>
      <c r="C41" s="1405"/>
      <c r="D41" s="812" t="e">
        <f>VLOOKUP($W41,'Transp. RR-1C'!$B:$AA,4,FALSE)</f>
        <v>#VALUE!</v>
      </c>
      <c r="E41" s="823" t="e">
        <f>VLOOKUP($W41,'Transp. RR-1C'!$B:$AA,5,FALSE)</f>
        <v>#VALUE!</v>
      </c>
      <c r="F41" s="780" t="e">
        <f>VLOOKUP($W41,'Transp. RR-1C'!$B:$AA,7,FALSE)</f>
        <v>#VALUE!</v>
      </c>
      <c r="G41" s="780" t="e">
        <f>VLOOKUP($W41,'Transp. RR-1C'!$B:$AA,8,FALSE)</f>
        <v>#VALUE!</v>
      </c>
      <c r="H41" s="800" t="e">
        <f>VLOOKUP($W41,'Transp. RR-1C'!$B:$AA,9,FALSE)</f>
        <v>#VALUE!</v>
      </c>
      <c r="I41" s="800" t="e">
        <f>VLOOKUP($W41,'Transp. RR-1C'!$B:$AA,10,FALSE)</f>
        <v>#VALUE!</v>
      </c>
      <c r="J41" s="665" t="e">
        <f>VLOOKUP($W41,'Transp. RR-1C'!$B:$AA,11,FALSE)</f>
        <v>#VALUE!</v>
      </c>
      <c r="K41" s="665" t="e">
        <f>VLOOKUP($W41,'Transp. RR-1C'!$B:$AA,12,FALSE)</f>
        <v>#VALUE!</v>
      </c>
      <c r="L41" s="667" t="e">
        <f>VLOOKUP($W41,'Transp. RR-1C'!$B:$AA,13,FALSE)</f>
        <v>#VALUE!</v>
      </c>
      <c r="M41" s="807" t="e">
        <f>VLOOKUP($W41,'Transp. RR-1C'!$B:$AA,14,FALSE)</f>
        <v>#VALUE!</v>
      </c>
      <c r="N41" s="807" t="e">
        <f>VLOOKUP($W41,'Transp. RR-1C'!$B:$AA,15,FALSE)</f>
        <v>#VALUE!</v>
      </c>
      <c r="O41" s="666" t="e">
        <f>VLOOKUP($W41,'Transp. RR-1C'!$B:$AA,18,FALSE)</f>
        <v>#VALUE!</v>
      </c>
      <c r="P41" s="666" t="e">
        <f>VLOOKUP($W41,'Transp. RR-1C'!$B:$AA,19,FALSE)</f>
        <v>#VALUE!</v>
      </c>
      <c r="Q41" s="666" t="e">
        <f>VLOOKUP($W41,'Transp. RR-1C'!$B:$AA,20,FALSE)</f>
        <v>#VALUE!</v>
      </c>
      <c r="R41" s="758" t="e">
        <f>VLOOKUP($W41,'Transp. RR-1C'!$B:$AA,21,FALSE)</f>
        <v>#VALUE!</v>
      </c>
      <c r="S41" s="666" t="e">
        <f>VLOOKUP($W41,'Transp. RR-1C'!$B:$AA,22,FALSE)</f>
        <v>#VALUE!</v>
      </c>
      <c r="T41" s="666" t="e">
        <f>VLOOKUP($W41,'Transp. RR-1C'!$B:$AA,23,FALSE)</f>
        <v>#VALUE!</v>
      </c>
      <c r="U41" s="759" t="e">
        <f>VLOOKUP($W41,'Transp. RR-1C'!$B:$AA,24,FALSE)</f>
        <v>#VALUE!</v>
      </c>
      <c r="V41" s="668" t="e">
        <f>VLOOKUP($W41,'Transp. RR-1C'!$B:$AA,25,FALSE)</f>
        <v>#VALUE!</v>
      </c>
      <c r="W41" s="669" t="e">
        <f>SMALL('Transp. RR-1C'!$AA$11:$AA$14,2)</f>
        <v>#VALUE!</v>
      </c>
    </row>
    <row r="42" spans="2:27" ht="48" customHeight="1">
      <c r="B42" s="670">
        <v>3</v>
      </c>
      <c r="C42" s="1405"/>
      <c r="D42" s="812" t="e">
        <f>VLOOKUP($W42,'Transp. RR-1C'!$B:$AA,4,FALSE)</f>
        <v>#VALUE!</v>
      </c>
      <c r="E42" s="823" t="e">
        <f>VLOOKUP($W42,'Transp. RR-1C'!$B:$AA,5,FALSE)</f>
        <v>#VALUE!</v>
      </c>
      <c r="F42" s="780" t="e">
        <f>VLOOKUP($W42,'Transp. RR-1C'!$B:$AA,7,FALSE)</f>
        <v>#VALUE!</v>
      </c>
      <c r="G42" s="780" t="e">
        <f>VLOOKUP($W42,'Transp. RR-1C'!$B:$AA,8,FALSE)</f>
        <v>#VALUE!</v>
      </c>
      <c r="H42" s="800" t="e">
        <f>VLOOKUP($W42,'Transp. RR-1C'!$B:$AA,9,FALSE)</f>
        <v>#VALUE!</v>
      </c>
      <c r="I42" s="800" t="e">
        <f>VLOOKUP($W42,'Transp. RR-1C'!$B:$AA,10,FALSE)</f>
        <v>#VALUE!</v>
      </c>
      <c r="J42" s="665" t="e">
        <f>VLOOKUP($W42,'Transp. RR-1C'!$B:$AA,11,FALSE)</f>
        <v>#VALUE!</v>
      </c>
      <c r="K42" s="665" t="e">
        <f>VLOOKUP($W42,'Transp. RR-1C'!$B:$AA,12,FALSE)</f>
        <v>#VALUE!</v>
      </c>
      <c r="L42" s="667" t="e">
        <f>VLOOKUP($W42,'Transp. RR-1C'!$B:$AA,13,FALSE)</f>
        <v>#VALUE!</v>
      </c>
      <c r="M42" s="807" t="e">
        <f>VLOOKUP($W42,'Transp. RR-1C'!$B:$AA,14,FALSE)</f>
        <v>#VALUE!</v>
      </c>
      <c r="N42" s="807" t="e">
        <f>VLOOKUP($W42,'Transp. RR-1C'!$B:$AA,15,FALSE)</f>
        <v>#VALUE!</v>
      </c>
      <c r="O42" s="666" t="e">
        <f>VLOOKUP($W42,'Transp. RR-1C'!$B:$AA,18,FALSE)</f>
        <v>#VALUE!</v>
      </c>
      <c r="P42" s="666" t="e">
        <f>VLOOKUP($W42,'Transp. RR-1C'!$B:$AA,19,FALSE)</f>
        <v>#VALUE!</v>
      </c>
      <c r="Q42" s="666" t="e">
        <f>VLOOKUP($W42,'Transp. RR-1C'!$B:$AA,20,FALSE)</f>
        <v>#VALUE!</v>
      </c>
      <c r="R42" s="758" t="e">
        <f>VLOOKUP($W42,'Transp. RR-1C'!$B:$AA,21,FALSE)</f>
        <v>#VALUE!</v>
      </c>
      <c r="S42" s="666" t="e">
        <f>VLOOKUP($W42,'Transp. RR-1C'!$B:$AA,22,FALSE)</f>
        <v>#VALUE!</v>
      </c>
      <c r="T42" s="666" t="e">
        <f>VLOOKUP($W42,'Transp. RR-1C'!$B:$AA,23,FALSE)</f>
        <v>#VALUE!</v>
      </c>
      <c r="U42" s="759" t="e">
        <f>VLOOKUP($W42,'Transp. RR-1C'!$B:$AA,24,FALSE)</f>
        <v>#VALUE!</v>
      </c>
      <c r="V42" s="668" t="e">
        <f>VLOOKUP($W42,'Transp. RR-1C'!$B:$AA,25,FALSE)</f>
        <v>#VALUE!</v>
      </c>
      <c r="W42" s="669" t="e">
        <f>SMALL('Transp. RR-1C'!$AA$11:$AA$14,3)</f>
        <v>#VALUE!</v>
      </c>
    </row>
    <row r="43" spans="2:27" ht="48" customHeight="1" thickBot="1">
      <c r="B43" s="675">
        <v>4</v>
      </c>
      <c r="C43" s="1406"/>
      <c r="D43" s="831" t="e">
        <f>VLOOKUP($W43,'Transp. RR-1C'!$B:$AA,4,FALSE)</f>
        <v>#VALUE!</v>
      </c>
      <c r="E43" s="832" t="e">
        <f>VLOOKUP($W43,'Transp. RR-1C'!$B:$AA,5,FALSE)</f>
        <v>#VALUE!</v>
      </c>
      <c r="F43" s="708" t="e">
        <f>VLOOKUP($W43,'Transp. RR-1C'!$B:$AA,7,FALSE)</f>
        <v>#VALUE!</v>
      </c>
      <c r="G43" s="708" t="e">
        <f>VLOOKUP($W43,'Transp. RR-1C'!$B:$AA,8,FALSE)</f>
        <v>#VALUE!</v>
      </c>
      <c r="H43" s="801" t="e">
        <f>VLOOKUP($W43,'Transp. RR-1C'!$B:$AA,9,FALSE)</f>
        <v>#VALUE!</v>
      </c>
      <c r="I43" s="801" t="e">
        <f>VLOOKUP($W43,'Transp. RR-1C'!$B:$AA,10,FALSE)</f>
        <v>#VALUE!</v>
      </c>
      <c r="J43" s="678" t="e">
        <f>VLOOKUP($W43,'Transp. RR-1C'!$B:$AA,11,FALSE)</f>
        <v>#VALUE!</v>
      </c>
      <c r="K43" s="678" t="e">
        <f>VLOOKUP($W43,'Transp. RR-1C'!$B:$AA,12,FALSE)</f>
        <v>#VALUE!</v>
      </c>
      <c r="L43" s="680" t="e">
        <f>VLOOKUP($W43,'Transp. RR-1C'!$B:$AA,13,FALSE)</f>
        <v>#VALUE!</v>
      </c>
      <c r="M43" s="808" t="e">
        <f>VLOOKUP($W43,'Transp. RR-1C'!$B:$AA,14,FALSE)</f>
        <v>#VALUE!</v>
      </c>
      <c r="N43" s="808" t="e">
        <f>VLOOKUP($W43,'Transp. RR-1C'!$B:$AA,15,FALSE)</f>
        <v>#VALUE!</v>
      </c>
      <c r="O43" s="679" t="e">
        <f>VLOOKUP($W43,'Transp. RR-1C'!$B:$AA,18,FALSE)</f>
        <v>#VALUE!</v>
      </c>
      <c r="P43" s="679" t="e">
        <f>VLOOKUP($W43,'Transp. RR-1C'!$B:$AA,19,FALSE)</f>
        <v>#VALUE!</v>
      </c>
      <c r="Q43" s="679" t="e">
        <f>VLOOKUP($W43,'Transp. RR-1C'!$B:$AA,20,FALSE)</f>
        <v>#VALUE!</v>
      </c>
      <c r="R43" s="760" t="e">
        <f>VLOOKUP($W43,'Transp. RR-1C'!$B:$AA,21,FALSE)</f>
        <v>#VALUE!</v>
      </c>
      <c r="S43" s="679" t="e">
        <f>VLOOKUP($W43,'Transp. RR-1C'!$B:$AA,22,FALSE)</f>
        <v>#VALUE!</v>
      </c>
      <c r="T43" s="679" t="e">
        <f>VLOOKUP($W43,'Transp. RR-1C'!$B:$AA,23,FALSE)</f>
        <v>#VALUE!</v>
      </c>
      <c r="U43" s="761" t="e">
        <f>VLOOKUP($W43,'Transp. RR-1C'!$B:$AA,24,FALSE)</f>
        <v>#VALUE!</v>
      </c>
      <c r="V43" s="682" t="e">
        <f>VLOOKUP($W43,'Transp. RR-1C'!$B:$AA,25,FALSE)</f>
        <v>#VALUE!</v>
      </c>
      <c r="W43" s="683" t="e">
        <f>SMALL('Transp. RR-1C'!$AA$11:$AA$14,4)</f>
        <v>#VALUE!</v>
      </c>
      <c r="X43" s="650"/>
      <c r="Y43" s="650"/>
      <c r="Z43" s="650"/>
    </row>
    <row r="44" spans="2:27">
      <c r="M44" s="650"/>
      <c r="N44" s="650"/>
      <c r="O44" s="650"/>
      <c r="P44" s="650"/>
    </row>
  </sheetData>
  <mergeCells count="13">
    <mergeCell ref="K11:K13"/>
    <mergeCell ref="C40:C43"/>
    <mergeCell ref="S15:T15"/>
    <mergeCell ref="C17:C22"/>
    <mergeCell ref="C28:C33"/>
    <mergeCell ref="C35:C38"/>
    <mergeCell ref="D15:G15"/>
    <mergeCell ref="H15:I15"/>
    <mergeCell ref="C15:C16"/>
    <mergeCell ref="E11:G11"/>
    <mergeCell ref="B12:C12"/>
    <mergeCell ref="B13:C13"/>
    <mergeCell ref="B11:D11"/>
  </mergeCells>
  <conditionalFormatting sqref="W17:W25">
    <cfRule type="top10" dxfId="3" priority="5" bottom="1" rank="1"/>
  </conditionalFormatting>
  <conditionalFormatting sqref="W28:W33">
    <cfRule type="top10" dxfId="2" priority="3" bottom="1" rank="1"/>
  </conditionalFormatting>
  <conditionalFormatting sqref="W35:W38">
    <cfRule type="top10" dxfId="1" priority="21" bottom="1" rank="1"/>
  </conditionalFormatting>
  <conditionalFormatting sqref="W40:W43">
    <cfRule type="top10" dxfId="0" priority="20" bottom="1" rank="1"/>
  </conditionalFormatting>
  <dataValidations count="1">
    <dataValidation type="list" allowBlank="1" showErrorMessage="1" sqref="D12" xr:uid="{00000000-0002-0000-0C00-000000000000}">
      <formula1>$BQ$15:$BQ$19</formula1>
    </dataValidation>
  </dataValidations>
  <pageMargins left="0.511811024" right="0.511811024" top="0.78740157499999996" bottom="0.78740157499999996" header="0.31496062000000002" footer="0.31496062000000002"/>
  <pageSetup paperSize="9" scale="42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10D9-C15A-4C7B-A647-CE0D5023BD13}">
  <sheetPr>
    <tabColor rgb="FF00B050"/>
    <pageSetUpPr fitToPage="1"/>
  </sheetPr>
  <dimension ref="A1:O326"/>
  <sheetViews>
    <sheetView showGridLines="0" zoomScale="60" zoomScaleNormal="60" zoomScaleSheetLayoutView="85" workbookViewId="0">
      <pane ySplit="20" topLeftCell="A81" activePane="bottomLeft" state="frozen"/>
      <selection pane="bottomLeft" activeCell="A31" sqref="A31"/>
    </sheetView>
  </sheetViews>
  <sheetFormatPr defaultColWidth="8.85546875" defaultRowHeight="15"/>
  <cols>
    <col min="1" max="1" width="3.28515625" style="234" customWidth="1"/>
    <col min="2" max="2" width="16.140625" customWidth="1"/>
    <col min="3" max="3" width="85.7109375" customWidth="1"/>
    <col min="4" max="4" width="23.85546875" style="399" customWidth="1"/>
    <col min="5" max="5" width="20.28515625" style="399" customWidth="1"/>
    <col min="6" max="15" width="17.7109375" customWidth="1"/>
    <col min="16" max="16" width="29.28515625" customWidth="1"/>
    <col min="17" max="17" width="21.42578125" bestFit="1" customWidth="1"/>
    <col min="18" max="18" width="20.28515625" customWidth="1"/>
    <col min="20" max="20" width="13.85546875" customWidth="1"/>
    <col min="21" max="21" width="96.85546875" customWidth="1"/>
  </cols>
  <sheetData>
    <row r="1" spans="1:15" s="1" customFormat="1" ht="13.9" customHeight="1">
      <c r="B1" s="204"/>
      <c r="C1" s="433"/>
      <c r="D1" s="436"/>
      <c r="E1" s="436"/>
      <c r="F1" s="205"/>
      <c r="G1" s="205"/>
      <c r="H1" s="205"/>
      <c r="I1" s="205"/>
      <c r="J1" s="205"/>
      <c r="K1" s="205"/>
      <c r="L1" s="205"/>
      <c r="M1" s="205"/>
      <c r="N1" s="205"/>
      <c r="O1" s="206"/>
    </row>
    <row r="2" spans="1:15" s="1" customFormat="1" ht="13.9" customHeight="1">
      <c r="B2" s="207"/>
      <c r="C2" s="434"/>
      <c r="D2" s="424"/>
      <c r="E2" s="424"/>
      <c r="F2" s="208"/>
      <c r="G2" s="208"/>
      <c r="H2" s="208"/>
      <c r="I2" s="208"/>
      <c r="J2" s="208"/>
      <c r="K2" s="208"/>
      <c r="L2" s="208"/>
      <c r="M2" s="208"/>
      <c r="N2" s="208"/>
      <c r="O2" s="209"/>
    </row>
    <row r="3" spans="1:15" s="1" customFormat="1" ht="13.9" customHeight="1">
      <c r="B3" s="207"/>
      <c r="C3" s="434"/>
      <c r="D3" s="424"/>
      <c r="E3" s="424"/>
      <c r="F3" s="208"/>
      <c r="G3" s="208"/>
      <c r="H3" s="208"/>
      <c r="I3" s="208"/>
      <c r="J3" s="208"/>
      <c r="K3" s="208"/>
      <c r="L3" s="208"/>
      <c r="M3" s="208"/>
      <c r="N3" s="208"/>
      <c r="O3" s="209"/>
    </row>
    <row r="4" spans="1:15" s="1" customFormat="1" ht="13.9" customHeight="1" thickBot="1">
      <c r="B4" s="207"/>
      <c r="C4" s="434"/>
      <c r="D4" s="424"/>
      <c r="E4" s="424"/>
      <c r="F4" s="208"/>
      <c r="G4" s="208"/>
      <c r="H4" s="208"/>
      <c r="I4" s="208"/>
      <c r="J4" s="208"/>
      <c r="K4" s="208"/>
      <c r="L4" s="208"/>
      <c r="M4" s="208"/>
      <c r="N4" s="208"/>
      <c r="O4" s="209"/>
    </row>
    <row r="5" spans="1:15" s="1" customFormat="1" ht="42" customHeight="1" thickBot="1">
      <c r="B5" s="977" t="str">
        <f>'RESUMO MODULO TOTAL'!C5</f>
        <v>Contratação de serviços de pavimentação asfáltica com concreto betuminoso usinado a quente (CBUQ) em vias urbanas e rurais inseridas na área de atuação da Codevasf, no estado de Goiás</v>
      </c>
      <c r="C5" s="435"/>
      <c r="D5" s="425"/>
      <c r="E5" s="425"/>
      <c r="F5" s="431"/>
      <c r="G5" s="431"/>
      <c r="H5" s="431"/>
      <c r="I5" s="431"/>
      <c r="J5" s="431"/>
      <c r="K5" s="431"/>
      <c r="L5" s="431"/>
      <c r="M5" s="431"/>
      <c r="N5" s="431"/>
      <c r="O5" s="432"/>
    </row>
    <row r="6" spans="1:15" ht="18" customHeight="1">
      <c r="A6" s="210"/>
      <c r="B6" s="978"/>
      <c r="C6" s="979" t="s">
        <v>702</v>
      </c>
      <c r="D6" s="979"/>
      <c r="E6" s="980"/>
      <c r="F6" s="980" t="s">
        <v>705</v>
      </c>
      <c r="G6" s="980"/>
      <c r="H6" s="981"/>
      <c r="I6" s="480"/>
      <c r="J6" s="478" t="s">
        <v>1001</v>
      </c>
      <c r="K6" s="483"/>
      <c r="L6" s="518"/>
      <c r="M6" s="478" t="s">
        <v>1053</v>
      </c>
      <c r="N6" s="519"/>
      <c r="O6" s="483"/>
    </row>
    <row r="7" spans="1:15" ht="18" customHeight="1" thickBot="1">
      <c r="A7" s="210"/>
      <c r="B7" s="982" t="s">
        <v>703</v>
      </c>
      <c r="C7" s="983" t="s">
        <v>625</v>
      </c>
      <c r="D7" s="983" t="s">
        <v>704</v>
      </c>
      <c r="E7" s="984"/>
      <c r="F7" s="985" t="s">
        <v>1052</v>
      </c>
      <c r="G7" s="984"/>
      <c r="H7" s="429"/>
      <c r="I7" s="447" t="s">
        <v>62</v>
      </c>
      <c r="J7" s="440" t="s">
        <v>63</v>
      </c>
      <c r="K7" s="449" t="s">
        <v>64</v>
      </c>
      <c r="L7" s="517" t="s">
        <v>62</v>
      </c>
      <c r="M7" s="520" t="s">
        <v>63</v>
      </c>
      <c r="N7" s="521" t="s">
        <v>64</v>
      </c>
      <c r="O7" s="493"/>
    </row>
    <row r="8" spans="1:15" ht="18" customHeight="1">
      <c r="A8" s="210"/>
      <c r="B8" s="986">
        <v>5914359</v>
      </c>
      <c r="C8" s="987" t="s">
        <v>316</v>
      </c>
      <c r="D8" s="988">
        <f>ROUND(SUMIF($F$22:$F$94,B8,$L$22:$L$94),2)</f>
        <v>122260.36</v>
      </c>
      <c r="E8" s="989">
        <v>4016096</v>
      </c>
      <c r="F8" s="491" t="s">
        <v>1004</v>
      </c>
      <c r="G8" s="430"/>
      <c r="H8" s="430"/>
      <c r="I8" s="990">
        <v>10</v>
      </c>
      <c r="J8" s="990">
        <v>10</v>
      </c>
      <c r="K8" s="990">
        <v>10</v>
      </c>
      <c r="O8" s="494"/>
    </row>
    <row r="9" spans="1:15" ht="18" customHeight="1">
      <c r="A9" s="210"/>
      <c r="B9" s="986">
        <v>5914374</v>
      </c>
      <c r="C9" s="987" t="s">
        <v>317</v>
      </c>
      <c r="D9" s="991">
        <f>ROUND(SUMIF($G$22:$G$94,B9,$M$22:$M$94),2)</f>
        <v>122260.36</v>
      </c>
      <c r="E9" s="989" t="s">
        <v>284</v>
      </c>
      <c r="F9" s="992" t="s">
        <v>1003</v>
      </c>
      <c r="G9" s="107"/>
      <c r="H9" s="107"/>
      <c r="I9" s="990">
        <v>10</v>
      </c>
      <c r="J9" s="990">
        <v>10</v>
      </c>
      <c r="K9" s="990">
        <v>10</v>
      </c>
      <c r="L9" s="993">
        <v>0.1</v>
      </c>
      <c r="M9" s="994">
        <v>0.1</v>
      </c>
      <c r="N9" s="993">
        <v>0.8</v>
      </c>
      <c r="O9" s="494"/>
    </row>
    <row r="10" spans="1:15" ht="18" customHeight="1">
      <c r="A10" s="210"/>
      <c r="B10" s="986">
        <v>5914389</v>
      </c>
      <c r="C10" s="987" t="s">
        <v>318</v>
      </c>
      <c r="D10" s="991">
        <f>ROUND(SUMIF($H$22:$H$94,B10,$N$22:$N$94),2)</f>
        <v>978082.77</v>
      </c>
      <c r="E10" s="989" t="s">
        <v>285</v>
      </c>
      <c r="F10" s="992" t="s">
        <v>290</v>
      </c>
      <c r="G10" s="107"/>
      <c r="H10" s="107"/>
      <c r="I10" s="990">
        <v>10</v>
      </c>
      <c r="J10" s="990">
        <v>10</v>
      </c>
      <c r="K10" s="990">
        <v>10</v>
      </c>
      <c r="O10" s="494"/>
    </row>
    <row r="11" spans="1:15" ht="18" customHeight="1">
      <c r="A11" s="210"/>
      <c r="B11" s="986">
        <v>5914449</v>
      </c>
      <c r="C11" s="987" t="s">
        <v>319</v>
      </c>
      <c r="D11" s="988">
        <f>ROUND(SUMIF($F$22:$F$94,B11,$L$22:$L$94),2)</f>
        <v>455.63</v>
      </c>
      <c r="E11" s="989" t="s">
        <v>303</v>
      </c>
      <c r="F11" s="992" t="s">
        <v>305</v>
      </c>
      <c r="G11" s="107"/>
      <c r="H11" s="107"/>
      <c r="I11" s="990">
        <v>10</v>
      </c>
      <c r="J11" s="990">
        <v>10</v>
      </c>
      <c r="K11" s="990">
        <v>10</v>
      </c>
      <c r="O11" s="494"/>
    </row>
    <row r="12" spans="1:15" ht="18" customHeight="1">
      <c r="A12" s="210"/>
      <c r="B12" s="986">
        <v>5914464</v>
      </c>
      <c r="C12" s="987" t="s">
        <v>320</v>
      </c>
      <c r="D12" s="991">
        <f>ROUND(SUMIF($G$22:$G$94,B12,$M$22:$M$94),2)</f>
        <v>455.63</v>
      </c>
      <c r="E12" s="989" t="s">
        <v>286</v>
      </c>
      <c r="F12" s="992" t="s">
        <v>291</v>
      </c>
      <c r="G12" s="107"/>
      <c r="H12" s="107"/>
      <c r="I12" s="990">
        <v>10</v>
      </c>
      <c r="J12" s="990">
        <v>10</v>
      </c>
      <c r="K12" s="990">
        <v>10</v>
      </c>
      <c r="O12" s="494"/>
    </row>
    <row r="13" spans="1:15" ht="18" customHeight="1">
      <c r="A13" s="210"/>
      <c r="B13" s="986">
        <v>5914479</v>
      </c>
      <c r="C13" s="987" t="s">
        <v>321</v>
      </c>
      <c r="D13" s="991">
        <f>ROUND(SUMIF($H$22:$H$94,B13,$N$22:$N$94),2)</f>
        <v>3645.03</v>
      </c>
      <c r="E13" s="989" t="s">
        <v>287</v>
      </c>
      <c r="F13" s="992" t="s">
        <v>292</v>
      </c>
      <c r="G13" s="107"/>
      <c r="H13" s="107"/>
      <c r="I13" s="990">
        <v>10</v>
      </c>
      <c r="J13" s="990">
        <v>10</v>
      </c>
      <c r="K13" s="990">
        <v>10</v>
      </c>
      <c r="O13" s="494"/>
    </row>
    <row r="14" spans="1:15" ht="18" customHeight="1">
      <c r="A14" s="210"/>
      <c r="B14" s="986">
        <v>5914364</v>
      </c>
      <c r="C14" s="987" t="s">
        <v>397</v>
      </c>
      <c r="D14" s="988">
        <f>ROUND(SUMIF($F$22:$F$94,B14,$L$22:$L$94),2)</f>
        <v>963.04</v>
      </c>
      <c r="E14" s="989" t="s">
        <v>295</v>
      </c>
      <c r="F14" s="992" t="s">
        <v>296</v>
      </c>
      <c r="G14" s="107"/>
      <c r="H14" s="107"/>
      <c r="I14" s="990">
        <v>10</v>
      </c>
      <c r="J14" s="990">
        <v>10</v>
      </c>
      <c r="K14" s="990">
        <v>10</v>
      </c>
      <c r="O14" s="494"/>
    </row>
    <row r="15" spans="1:15" ht="18" customHeight="1">
      <c r="A15" s="210"/>
      <c r="B15" s="986">
        <v>5914365</v>
      </c>
      <c r="C15" s="987" t="s">
        <v>398</v>
      </c>
      <c r="D15" s="991">
        <f>ROUND(SUMIF($G$22:$G$94,B15,$M$22:$M$94),2)</f>
        <v>963.04</v>
      </c>
      <c r="E15" s="989" t="s">
        <v>289</v>
      </c>
      <c r="F15" s="992" t="s">
        <v>294</v>
      </c>
      <c r="G15" s="107"/>
      <c r="H15" s="107"/>
      <c r="I15" s="990">
        <v>10</v>
      </c>
      <c r="J15" s="990">
        <v>10</v>
      </c>
      <c r="K15" s="990">
        <v>10</v>
      </c>
      <c r="O15" s="494"/>
    </row>
    <row r="16" spans="1:15" ht="18" customHeight="1">
      <c r="A16" s="210"/>
      <c r="B16" s="986">
        <v>5914366</v>
      </c>
      <c r="C16" s="987" t="s">
        <v>399</v>
      </c>
      <c r="D16" s="991">
        <f>ROUND(SUMIF($H$22:$H$94,B16,$N$22:$N$94),2)</f>
        <v>7704.35</v>
      </c>
      <c r="E16" s="989" t="s">
        <v>302</v>
      </c>
      <c r="F16" s="995" t="s">
        <v>1005</v>
      </c>
      <c r="G16" s="107"/>
      <c r="H16" s="107"/>
      <c r="I16" s="990">
        <v>10</v>
      </c>
      <c r="J16" s="990">
        <v>10</v>
      </c>
      <c r="K16" s="990">
        <v>10</v>
      </c>
      <c r="O16" s="494"/>
    </row>
    <row r="17" spans="1:15" ht="18" customHeight="1">
      <c r="A17" s="210"/>
      <c r="B17" s="1037"/>
      <c r="C17" s="1038"/>
      <c r="D17" s="1039"/>
      <c r="E17" s="989" t="s">
        <v>288</v>
      </c>
      <c r="F17" s="995" t="s">
        <v>293</v>
      </c>
      <c r="G17" s="107"/>
      <c r="H17" s="107"/>
      <c r="I17" s="990">
        <v>10</v>
      </c>
      <c r="J17" s="990">
        <v>10</v>
      </c>
      <c r="K17" s="990">
        <v>10</v>
      </c>
      <c r="O17" s="494"/>
    </row>
    <row r="18" spans="1:15" ht="18" customHeight="1">
      <c r="A18" s="210"/>
      <c r="B18" s="210"/>
      <c r="C18" s="992"/>
      <c r="D18" s="1040"/>
      <c r="E18" s="989" t="s">
        <v>304</v>
      </c>
      <c r="F18" s="995" t="s">
        <v>1006</v>
      </c>
      <c r="G18" s="107"/>
      <c r="H18" s="107"/>
      <c r="I18" s="990">
        <v>10</v>
      </c>
      <c r="J18" s="990">
        <v>10</v>
      </c>
      <c r="K18" s="990">
        <v>10</v>
      </c>
      <c r="O18" s="494"/>
    </row>
    <row r="19" spans="1:15" ht="18" customHeight="1">
      <c r="A19" s="210"/>
      <c r="B19" s="210"/>
      <c r="C19" s="992"/>
      <c r="D19" s="1040"/>
      <c r="E19" s="989" t="s">
        <v>396</v>
      </c>
      <c r="F19" s="995" t="s">
        <v>1007</v>
      </c>
      <c r="G19" s="107"/>
      <c r="H19" s="107"/>
      <c r="I19" s="990">
        <v>10</v>
      </c>
      <c r="J19" s="990">
        <v>10</v>
      </c>
      <c r="K19" s="990">
        <v>10</v>
      </c>
      <c r="O19" s="494"/>
    </row>
    <row r="20" spans="1:15" ht="18" customHeight="1">
      <c r="A20" s="210"/>
      <c r="B20" s="211"/>
      <c r="C20" s="124"/>
      <c r="D20" s="124"/>
      <c r="E20" s="996"/>
      <c r="F20" s="107"/>
      <c r="G20" s="107"/>
      <c r="H20" s="107"/>
      <c r="I20" s="107"/>
      <c r="J20" s="107"/>
      <c r="K20" s="107"/>
      <c r="L20" s="107"/>
      <c r="M20" s="107"/>
      <c r="N20" s="107"/>
      <c r="O20" s="212"/>
    </row>
    <row r="21" spans="1:15" ht="18" customHeight="1" thickBot="1">
      <c r="A21" s="210"/>
      <c r="B21" s="213"/>
      <c r="C21" s="124"/>
      <c r="F21" s="107"/>
      <c r="G21" s="107"/>
      <c r="H21" s="107"/>
      <c r="I21" s="107"/>
      <c r="J21" s="107"/>
      <c r="K21" s="107"/>
      <c r="L21" s="107"/>
      <c r="M21" s="107"/>
      <c r="N21" s="107"/>
      <c r="O21" s="212"/>
    </row>
    <row r="22" spans="1:15" ht="18">
      <c r="A22" s="121"/>
      <c r="B22" s="456" t="s">
        <v>48</v>
      </c>
      <c r="C22" s="457"/>
      <c r="D22" s="458"/>
      <c r="E22" s="459"/>
      <c r="F22" s="457"/>
      <c r="G22" s="457"/>
      <c r="H22" s="460"/>
      <c r="I22" s="460"/>
      <c r="J22" s="460"/>
      <c r="K22" s="460"/>
      <c r="L22" s="460"/>
      <c r="M22" s="460"/>
      <c r="N22" s="460"/>
      <c r="O22" s="461"/>
    </row>
    <row r="23" spans="1:15" ht="15.75">
      <c r="A23" s="121"/>
      <c r="B23" s="462" t="s">
        <v>49</v>
      </c>
      <c r="C23" s="463"/>
      <c r="D23" s="464" t="s">
        <v>269</v>
      </c>
      <c r="E23" s="464" t="s">
        <v>55</v>
      </c>
      <c r="F23" s="463"/>
      <c r="G23" s="463"/>
      <c r="H23" s="465"/>
      <c r="I23" s="465"/>
      <c r="J23" s="465"/>
      <c r="K23" s="465"/>
      <c r="L23" s="465"/>
      <c r="M23" s="465"/>
      <c r="N23" s="465"/>
      <c r="O23" s="466"/>
    </row>
    <row r="24" spans="1:15" ht="16.5" thickBot="1">
      <c r="A24" s="121"/>
      <c r="B24" s="467">
        <v>4011463</v>
      </c>
      <c r="C24" s="468" t="s">
        <v>50</v>
      </c>
      <c r="D24" s="469">
        <f>SUMIF('RESUMO MODULO TOTAL'!C:C,B24,'RESUMO MODULO TOTAL'!H:H)</f>
        <v>16800</v>
      </c>
      <c r="E24" s="470" t="s">
        <v>9</v>
      </c>
      <c r="F24" s="471"/>
      <c r="G24" s="471"/>
      <c r="H24" s="471"/>
      <c r="I24" s="471"/>
      <c r="J24" s="471"/>
      <c r="K24" s="471"/>
      <c r="L24" s="471"/>
      <c r="M24" s="471"/>
      <c r="N24" s="471"/>
      <c r="O24" s="472"/>
    </row>
    <row r="25" spans="1:15" ht="15.75" thickBot="1">
      <c r="A25" s="121"/>
      <c r="B25" s="836" t="s">
        <v>56</v>
      </c>
      <c r="C25" s="837"/>
      <c r="D25" s="837" t="s">
        <v>51</v>
      </c>
      <c r="E25" s="837" t="s">
        <v>55</v>
      </c>
      <c r="F25" s="837"/>
      <c r="G25" s="837"/>
      <c r="H25" s="838"/>
      <c r="I25" s="838"/>
      <c r="J25" s="838"/>
      <c r="K25" s="838"/>
      <c r="L25" s="838"/>
      <c r="M25" s="838"/>
      <c r="N25" s="838"/>
      <c r="O25" s="839" t="s">
        <v>1002</v>
      </c>
    </row>
    <row r="26" spans="1:15">
      <c r="A26" s="121"/>
      <c r="B26" s="840">
        <v>6416078</v>
      </c>
      <c r="C26" s="841" t="s">
        <v>57</v>
      </c>
      <c r="D26" s="842">
        <v>1.02</v>
      </c>
      <c r="E26" s="843" t="s">
        <v>9</v>
      </c>
      <c r="F26" s="844"/>
      <c r="G26" s="845"/>
      <c r="H26" s="844"/>
      <c r="I26" s="844"/>
      <c r="J26" s="844"/>
      <c r="K26" s="844"/>
      <c r="L26" s="844"/>
      <c r="M26" s="844"/>
      <c r="N26" s="844"/>
      <c r="O26" s="846">
        <f>ROUND(D24*D26,2)</f>
        <v>17136</v>
      </c>
    </row>
    <row r="27" spans="1:15" ht="15.75" thickBot="1">
      <c r="A27" s="121"/>
      <c r="B27" s="847"/>
      <c r="C27" s="837"/>
      <c r="D27" s="837"/>
      <c r="E27" s="837"/>
      <c r="F27" s="848"/>
      <c r="G27" s="848"/>
      <c r="H27" s="848"/>
      <c r="I27" s="848"/>
      <c r="J27" s="848"/>
      <c r="K27" s="848"/>
      <c r="L27" s="849"/>
      <c r="M27" s="849"/>
      <c r="N27" s="849"/>
      <c r="O27" s="850"/>
    </row>
    <row r="28" spans="1:15">
      <c r="A28" s="121"/>
      <c r="B28" s="480" t="s">
        <v>60</v>
      </c>
      <c r="C28" s="481"/>
      <c r="D28" s="478" t="s">
        <v>51</v>
      </c>
      <c r="E28" s="479" t="s">
        <v>55</v>
      </c>
      <c r="F28" s="480"/>
      <c r="G28" s="478" t="s">
        <v>394</v>
      </c>
      <c r="H28" s="481"/>
      <c r="I28" s="480"/>
      <c r="J28" s="478" t="s">
        <v>1001</v>
      </c>
      <c r="K28" s="483"/>
      <c r="L28" s="480"/>
      <c r="M28" s="478" t="s">
        <v>395</v>
      </c>
      <c r="N28" s="483"/>
      <c r="O28" s="232"/>
    </row>
    <row r="29" spans="1:15" ht="15.75" thickBot="1">
      <c r="A29" s="121"/>
      <c r="B29" s="438"/>
      <c r="C29" s="439"/>
      <c r="D29" s="440"/>
      <c r="E29" s="449"/>
      <c r="F29" s="447" t="s">
        <v>62</v>
      </c>
      <c r="G29" s="440" t="s">
        <v>63</v>
      </c>
      <c r="H29" s="440" t="s">
        <v>64</v>
      </c>
      <c r="I29" s="447" t="s">
        <v>62</v>
      </c>
      <c r="J29" s="440" t="s">
        <v>63</v>
      </c>
      <c r="K29" s="449" t="s">
        <v>64</v>
      </c>
      <c r="L29" s="447" t="s">
        <v>62</v>
      </c>
      <c r="M29" s="440" t="s">
        <v>63</v>
      </c>
      <c r="N29" s="449" t="s">
        <v>64</v>
      </c>
      <c r="O29" s="484"/>
    </row>
    <row r="30" spans="1:15">
      <c r="A30" s="122"/>
      <c r="B30" s="441" t="s">
        <v>284</v>
      </c>
      <c r="C30" s="442" t="s">
        <v>1003</v>
      </c>
      <c r="D30" s="443">
        <v>1.02</v>
      </c>
      <c r="E30" s="444" t="s">
        <v>65</v>
      </c>
      <c r="F30" s="444">
        <v>5914359</v>
      </c>
      <c r="G30" s="444">
        <v>5914374</v>
      </c>
      <c r="H30" s="444">
        <v>5914389</v>
      </c>
      <c r="I30" s="492">
        <f>INDEX($E$6:$K$19,MATCH(B30,$E$6:$E$19,0),5)</f>
        <v>10</v>
      </c>
      <c r="J30" s="492">
        <f>INDEX($E$6:$K$19,MATCH(B30,$E$6:$E$19,0),6)</f>
        <v>10</v>
      </c>
      <c r="K30" s="492">
        <f>INDEX($E$6:$K$19,MATCH(B30,$E$6:$E$19,0),7)</f>
        <v>10</v>
      </c>
      <c r="L30" s="489">
        <f>ROUND(I30*D30*D24*$L$9,2)</f>
        <v>17136</v>
      </c>
      <c r="M30" s="445">
        <f>ROUND(J30*D30*D24*$M$9,2)</f>
        <v>17136</v>
      </c>
      <c r="N30" s="445">
        <f>ROUND(K30*D30*D24*$N$9,2)</f>
        <v>137088</v>
      </c>
      <c r="O30" s="446"/>
    </row>
    <row r="31" spans="1:15" ht="18.75" customHeight="1" thickBot="1">
      <c r="A31" s="122"/>
      <c r="B31" s="447"/>
      <c r="C31" s="440"/>
      <c r="D31" s="440"/>
      <c r="E31" s="440"/>
      <c r="F31" s="439"/>
      <c r="G31" s="439"/>
      <c r="H31" s="439"/>
      <c r="I31" s="439"/>
      <c r="J31" s="439"/>
      <c r="K31" s="439"/>
      <c r="L31" s="448"/>
      <c r="M31" s="448"/>
      <c r="N31" s="448"/>
      <c r="O31" s="449"/>
    </row>
    <row r="32" spans="1:15" ht="18">
      <c r="A32" s="122"/>
      <c r="B32" s="456" t="s">
        <v>48</v>
      </c>
      <c r="C32" s="454"/>
      <c r="D32" s="455"/>
      <c r="E32" s="459"/>
      <c r="F32" s="454"/>
      <c r="G32" s="454"/>
      <c r="H32" s="454"/>
      <c r="I32" s="454"/>
      <c r="J32" s="454"/>
      <c r="K32" s="454"/>
      <c r="L32" s="454"/>
      <c r="M32" s="454"/>
      <c r="N32" s="454"/>
      <c r="O32" s="473"/>
    </row>
    <row r="33" spans="1:15" ht="15.75">
      <c r="A33" s="122"/>
      <c r="B33" s="462" t="s">
        <v>49</v>
      </c>
      <c r="C33" s="474"/>
      <c r="D33" s="464" t="s">
        <v>269</v>
      </c>
      <c r="E33" s="464" t="s">
        <v>55</v>
      </c>
      <c r="F33" s="474"/>
      <c r="G33" s="474"/>
      <c r="H33" s="465"/>
      <c r="I33" s="465"/>
      <c r="J33" s="465"/>
      <c r="K33" s="465"/>
      <c r="L33" s="465"/>
      <c r="M33" s="465"/>
      <c r="N33" s="465"/>
      <c r="O33" s="475"/>
    </row>
    <row r="34" spans="1:15" ht="16.5" customHeight="1" thickBot="1">
      <c r="A34" s="122"/>
      <c r="B34" s="467">
        <v>4011256</v>
      </c>
      <c r="C34" s="468" t="s">
        <v>310</v>
      </c>
      <c r="D34" s="469">
        <f>SUMIF('RESUMO MODULO TOTAL'!C:C,B34,'RESUMO MODULO TOTAL'!H:H)</f>
        <v>21000</v>
      </c>
      <c r="E34" s="470" t="s">
        <v>7</v>
      </c>
      <c r="F34" s="471"/>
      <c r="G34" s="471"/>
      <c r="H34" s="471"/>
      <c r="I34" s="471"/>
      <c r="J34" s="471"/>
      <c r="K34" s="471"/>
      <c r="L34" s="476"/>
      <c r="M34" s="476"/>
      <c r="N34" s="476"/>
      <c r="O34" s="472"/>
    </row>
    <row r="35" spans="1:15">
      <c r="A35" s="122"/>
      <c r="B35" s="480" t="s">
        <v>60</v>
      </c>
      <c r="C35" s="481"/>
      <c r="D35" s="478" t="s">
        <v>51</v>
      </c>
      <c r="E35" s="479" t="s">
        <v>55</v>
      </c>
      <c r="F35" s="480"/>
      <c r="G35" s="478" t="s">
        <v>394</v>
      </c>
      <c r="H35" s="481"/>
      <c r="I35" s="480"/>
      <c r="J35" s="478" t="s">
        <v>1001</v>
      </c>
      <c r="K35" s="483"/>
      <c r="L35" s="480"/>
      <c r="M35" s="478" t="s">
        <v>395</v>
      </c>
      <c r="N35" s="483"/>
      <c r="O35" s="232"/>
    </row>
    <row r="36" spans="1:15" ht="15.75" thickBot="1">
      <c r="A36" s="122"/>
      <c r="B36" s="438"/>
      <c r="C36" s="439"/>
      <c r="D36" s="440"/>
      <c r="E36" s="449"/>
      <c r="F36" s="447" t="s">
        <v>62</v>
      </c>
      <c r="G36" s="440" t="s">
        <v>63</v>
      </c>
      <c r="H36" s="440" t="s">
        <v>64</v>
      </c>
      <c r="I36" s="447" t="s">
        <v>62</v>
      </c>
      <c r="J36" s="440" t="s">
        <v>63</v>
      </c>
      <c r="K36" s="449" t="s">
        <v>64</v>
      </c>
      <c r="L36" s="447" t="s">
        <v>62</v>
      </c>
      <c r="M36" s="440" t="s">
        <v>63</v>
      </c>
      <c r="N36" s="449" t="s">
        <v>64</v>
      </c>
      <c r="O36" s="484"/>
    </row>
    <row r="37" spans="1:15">
      <c r="A37" s="122"/>
      <c r="B37" s="441">
        <v>4016096</v>
      </c>
      <c r="C37" s="442" t="s">
        <v>1004</v>
      </c>
      <c r="D37" s="444">
        <v>1.44411</v>
      </c>
      <c r="E37" s="444" t="s">
        <v>65</v>
      </c>
      <c r="F37" s="444">
        <v>5914359</v>
      </c>
      <c r="G37" s="444">
        <v>5914374</v>
      </c>
      <c r="H37" s="444">
        <v>5914389</v>
      </c>
      <c r="I37" s="492">
        <f>INDEX($E$6:$K$19,MATCH(B37,$E$6:$E$19,0),5)</f>
        <v>10</v>
      </c>
      <c r="J37" s="492">
        <f>INDEX($E$6:$K$19,MATCH(B37,$E$6:$E$19,0),6)</f>
        <v>10</v>
      </c>
      <c r="K37" s="492">
        <f>INDEX($E$6:$K$19,MATCH(B37,$E$6:$E$19,0),7)</f>
        <v>10</v>
      </c>
      <c r="L37" s="489">
        <f>ROUND(I37*D37*D34*$L$9,2)</f>
        <v>30326.31</v>
      </c>
      <c r="M37" s="445">
        <f>ROUND(J37*D37*D34*$M$9,2)</f>
        <v>30326.31</v>
      </c>
      <c r="N37" s="445">
        <f>ROUND(K37*D37*D34*$N$9,2)</f>
        <v>242610.48</v>
      </c>
      <c r="O37" s="446"/>
    </row>
    <row r="38" spans="1:15">
      <c r="A38" s="122"/>
      <c r="B38" s="441" t="s">
        <v>287</v>
      </c>
      <c r="C38" s="442" t="s">
        <v>292</v>
      </c>
      <c r="D38" s="444">
        <v>0.61890000000000001</v>
      </c>
      <c r="E38" s="444" t="s">
        <v>65</v>
      </c>
      <c r="F38" s="444">
        <v>5914359</v>
      </c>
      <c r="G38" s="444">
        <v>5914374</v>
      </c>
      <c r="H38" s="444">
        <v>5914389</v>
      </c>
      <c r="I38" s="492">
        <f>INDEX($E$6:$K$19,MATCH(B38,$E$6:$E$19,0),5)</f>
        <v>10</v>
      </c>
      <c r="J38" s="492">
        <f>INDEX($E$6:$K$19,MATCH(B38,$E$6:$E$19,0),6)</f>
        <v>10</v>
      </c>
      <c r="K38" s="492">
        <f>INDEX($E$6:$K$19,MATCH(B38,$E$6:$E$19,0),7)</f>
        <v>10</v>
      </c>
      <c r="L38" s="490">
        <f>ROUND(I38*D38*D34*$L$9,2)</f>
        <v>12996.9</v>
      </c>
      <c r="M38" s="445">
        <f>ROUND(J38*D38*D34*$M$9,2)</f>
        <v>12996.9</v>
      </c>
      <c r="N38" s="445">
        <f>ROUND(K38*D38*D34*$N$9,2)</f>
        <v>103975.2</v>
      </c>
      <c r="O38" s="446"/>
    </row>
    <row r="39" spans="1:15" ht="15.75" thickBot="1">
      <c r="A39" s="122"/>
      <c r="B39" s="447"/>
      <c r="C39" s="440"/>
      <c r="D39" s="440"/>
      <c r="E39" s="440"/>
      <c r="F39" s="439"/>
      <c r="G39" s="439"/>
      <c r="H39" s="439"/>
      <c r="I39" s="439"/>
      <c r="J39" s="439"/>
      <c r="K39" s="439"/>
      <c r="L39" s="448"/>
      <c r="M39" s="448"/>
      <c r="N39" s="448"/>
      <c r="O39" s="449"/>
    </row>
    <row r="40" spans="1:15" ht="18">
      <c r="A40" s="122"/>
      <c r="B40" s="456" t="s">
        <v>48</v>
      </c>
      <c r="C40" s="454"/>
      <c r="D40" s="455"/>
      <c r="E40" s="459"/>
      <c r="F40" s="454"/>
      <c r="G40" s="454"/>
      <c r="H40" s="454"/>
      <c r="I40" s="454"/>
      <c r="J40" s="454"/>
      <c r="K40" s="454"/>
      <c r="L40" s="454"/>
      <c r="M40" s="454"/>
      <c r="N40" s="454"/>
      <c r="O40" s="473"/>
    </row>
    <row r="41" spans="1:15" ht="15.75">
      <c r="A41" s="122"/>
      <c r="B41" s="462" t="s">
        <v>49</v>
      </c>
      <c r="C41" s="474"/>
      <c r="D41" s="464" t="s">
        <v>269</v>
      </c>
      <c r="E41" s="464" t="s">
        <v>55</v>
      </c>
      <c r="F41" s="474"/>
      <c r="G41" s="474"/>
      <c r="H41" s="465"/>
      <c r="I41" s="465"/>
      <c r="J41" s="465"/>
      <c r="K41" s="465"/>
      <c r="L41" s="465"/>
      <c r="M41" s="465"/>
      <c r="N41" s="465"/>
      <c r="O41" s="475"/>
    </row>
    <row r="42" spans="1:15" ht="16.5" customHeight="1" thickBot="1">
      <c r="A42" s="122"/>
      <c r="B42" s="467">
        <v>4011233</v>
      </c>
      <c r="C42" s="468" t="s">
        <v>311</v>
      </c>
      <c r="D42" s="469">
        <f>SUMIF('RESUMO MODULO TOTAL'!C:C,B42,'RESUMO MODULO TOTAL'!H:H)</f>
        <v>21000</v>
      </c>
      <c r="E42" s="470" t="s">
        <v>7</v>
      </c>
      <c r="F42" s="471"/>
      <c r="G42" s="471"/>
      <c r="H42" s="471"/>
      <c r="I42" s="471"/>
      <c r="J42" s="471"/>
      <c r="K42" s="471"/>
      <c r="L42" s="476"/>
      <c r="M42" s="476"/>
      <c r="N42" s="476"/>
      <c r="O42" s="472"/>
    </row>
    <row r="43" spans="1:15">
      <c r="A43" s="122"/>
      <c r="B43" s="480" t="s">
        <v>60</v>
      </c>
      <c r="C43" s="481"/>
      <c r="D43" s="478" t="s">
        <v>51</v>
      </c>
      <c r="E43" s="479" t="s">
        <v>55</v>
      </c>
      <c r="F43" s="480"/>
      <c r="G43" s="478" t="s">
        <v>394</v>
      </c>
      <c r="H43" s="481"/>
      <c r="I43" s="480"/>
      <c r="J43" s="478" t="s">
        <v>1001</v>
      </c>
      <c r="K43" s="483"/>
      <c r="L43" s="480"/>
      <c r="M43" s="478" t="s">
        <v>395</v>
      </c>
      <c r="N43" s="483"/>
      <c r="O43" s="232"/>
    </row>
    <row r="44" spans="1:15" ht="15.75" thickBot="1">
      <c r="A44" s="122"/>
      <c r="B44" s="438"/>
      <c r="C44" s="439"/>
      <c r="D44" s="440"/>
      <c r="E44" s="449"/>
      <c r="F44" s="447" t="s">
        <v>62</v>
      </c>
      <c r="G44" s="440" t="s">
        <v>63</v>
      </c>
      <c r="H44" s="440" t="s">
        <v>64</v>
      </c>
      <c r="I44" s="447" t="s">
        <v>62</v>
      </c>
      <c r="J44" s="440" t="s">
        <v>63</v>
      </c>
      <c r="K44" s="449" t="s">
        <v>64</v>
      </c>
      <c r="L44" s="447" t="s">
        <v>62</v>
      </c>
      <c r="M44" s="440" t="s">
        <v>63</v>
      </c>
      <c r="N44" s="449" t="s">
        <v>64</v>
      </c>
      <c r="O44" s="484"/>
    </row>
    <row r="45" spans="1:15">
      <c r="A45" s="122"/>
      <c r="B45" s="441">
        <v>4016096</v>
      </c>
      <c r="C45" s="442" t="s">
        <v>1004</v>
      </c>
      <c r="D45" s="444">
        <v>1.44411</v>
      </c>
      <c r="E45" s="444" t="s">
        <v>65</v>
      </c>
      <c r="F45" s="444">
        <v>5914359</v>
      </c>
      <c r="G45" s="444">
        <v>5914374</v>
      </c>
      <c r="H45" s="444">
        <v>5914389</v>
      </c>
      <c r="I45" s="492">
        <f>INDEX($E$6:$K$19,MATCH(B45,$E$6:$E$19,0),5)</f>
        <v>10</v>
      </c>
      <c r="J45" s="492">
        <f>INDEX($E$6:$K$19,MATCH(B45,$E$6:$E$19,0),6)</f>
        <v>10</v>
      </c>
      <c r="K45" s="492">
        <f>INDEX($E$6:$K$19,MATCH(B45,$E$6:$E$19,0),7)</f>
        <v>10</v>
      </c>
      <c r="L45" s="489">
        <f>ROUND(I45*D45*D42*$L$9,2)</f>
        <v>30326.31</v>
      </c>
      <c r="M45" s="445">
        <f>ROUND(J45*D45*D42*$M$9,2)</f>
        <v>30326.31</v>
      </c>
      <c r="N45" s="445">
        <f>ROUND(K45*D45*D42*$N$9,2)</f>
        <v>242610.48</v>
      </c>
      <c r="O45" s="446"/>
    </row>
    <row r="46" spans="1:15">
      <c r="A46" s="122"/>
      <c r="B46" s="441" t="s">
        <v>287</v>
      </c>
      <c r="C46" s="442" t="s">
        <v>292</v>
      </c>
      <c r="D46" s="444">
        <v>0.61890000000000001</v>
      </c>
      <c r="E46" s="444" t="s">
        <v>65</v>
      </c>
      <c r="F46" s="444">
        <v>5914359</v>
      </c>
      <c r="G46" s="444">
        <v>5914374</v>
      </c>
      <c r="H46" s="444">
        <v>5914389</v>
      </c>
      <c r="I46" s="492">
        <f>INDEX($E$6:$K$19,MATCH(B46,$E$6:$E$19,0),5)</f>
        <v>10</v>
      </c>
      <c r="J46" s="492">
        <f>INDEX($E$6:$K$19,MATCH(B46,$E$6:$E$19,0),6)</f>
        <v>10</v>
      </c>
      <c r="K46" s="492">
        <f>INDEX($E$6:$K$19,MATCH(B46,$E$6:$E$19,0),7)</f>
        <v>10</v>
      </c>
      <c r="L46" s="490">
        <f>ROUND(I46*D46*D42*$L$9,2)</f>
        <v>12996.9</v>
      </c>
      <c r="M46" s="445">
        <f>ROUND(J46*D46*D42*$M$9,2)</f>
        <v>12996.9</v>
      </c>
      <c r="N46" s="445">
        <f>ROUND(K46*D46*D42*$N$9,2)</f>
        <v>103975.2</v>
      </c>
      <c r="O46" s="446"/>
    </row>
    <row r="47" spans="1:15" ht="15.75" thickBot="1">
      <c r="A47" s="122"/>
      <c r="B47" s="447"/>
      <c r="C47" s="440"/>
      <c r="D47" s="440"/>
      <c r="E47" s="440"/>
      <c r="F47" s="439"/>
      <c r="G47" s="439"/>
      <c r="H47" s="439"/>
      <c r="I47" s="439"/>
      <c r="J47" s="439"/>
      <c r="K47" s="439"/>
      <c r="L47" s="448"/>
      <c r="M47" s="448"/>
      <c r="N47" s="448"/>
      <c r="O47" s="449"/>
    </row>
    <row r="48" spans="1:15" ht="18">
      <c r="A48" s="122"/>
      <c r="B48" s="456" t="s">
        <v>48</v>
      </c>
      <c r="C48" s="454"/>
      <c r="D48" s="455"/>
      <c r="E48" s="459"/>
      <c r="F48" s="454"/>
      <c r="G48" s="454"/>
      <c r="H48" s="454"/>
      <c r="I48" s="454"/>
      <c r="J48" s="454"/>
      <c r="K48" s="454"/>
      <c r="L48" s="454"/>
      <c r="M48" s="454"/>
      <c r="N48" s="454"/>
      <c r="O48" s="473"/>
    </row>
    <row r="49" spans="1:15" ht="15.75">
      <c r="A49" s="122"/>
      <c r="B49" s="462" t="s">
        <v>49</v>
      </c>
      <c r="C49" s="474"/>
      <c r="D49" s="464" t="s">
        <v>269</v>
      </c>
      <c r="E49" s="464" t="s">
        <v>55</v>
      </c>
      <c r="F49" s="474"/>
      <c r="G49" s="474"/>
      <c r="H49" s="465"/>
      <c r="I49" s="465"/>
      <c r="J49" s="465"/>
      <c r="K49" s="465"/>
      <c r="L49" s="465"/>
      <c r="M49" s="465"/>
      <c r="N49" s="465"/>
      <c r="O49" s="475"/>
    </row>
    <row r="50" spans="1:15" ht="16.149999999999999" customHeight="1" thickBot="1">
      <c r="A50" s="122"/>
      <c r="B50" s="467" t="s">
        <v>814</v>
      </c>
      <c r="C50" s="468" t="s">
        <v>920</v>
      </c>
      <c r="D50" s="469">
        <f>SUMIF('RESUMO MODULO TOTAL'!C:C,B50,'RESUMO MODULO TOTAL'!H:H)</f>
        <v>36000</v>
      </c>
      <c r="E50" s="470" t="s">
        <v>14</v>
      </c>
      <c r="F50" s="471"/>
      <c r="G50" s="471"/>
      <c r="H50" s="471"/>
      <c r="I50" s="471"/>
      <c r="J50" s="471"/>
      <c r="K50" s="471"/>
      <c r="L50" s="476"/>
      <c r="M50" s="476"/>
      <c r="N50" s="476"/>
      <c r="O50" s="472"/>
    </row>
    <row r="51" spans="1:15" ht="15.75" thickBot="1">
      <c r="A51" s="122"/>
      <c r="B51" s="836" t="s">
        <v>56</v>
      </c>
      <c r="C51" s="837"/>
      <c r="D51" s="837" t="s">
        <v>51</v>
      </c>
      <c r="E51" s="837" t="s">
        <v>55</v>
      </c>
      <c r="F51" s="837"/>
      <c r="G51" s="837"/>
      <c r="H51" s="838"/>
      <c r="I51" s="838"/>
      <c r="J51" s="838"/>
      <c r="K51" s="838"/>
      <c r="L51" s="838"/>
      <c r="M51" s="838"/>
      <c r="N51" s="838"/>
      <c r="O51" s="839" t="s">
        <v>1002</v>
      </c>
    </row>
    <row r="52" spans="1:15">
      <c r="A52" s="121"/>
      <c r="B52" s="840">
        <v>1107892</v>
      </c>
      <c r="C52" s="841" t="s">
        <v>300</v>
      </c>
      <c r="D52" s="842">
        <v>4.2000000000000003E-2</v>
      </c>
      <c r="E52" s="843" t="s">
        <v>7</v>
      </c>
      <c r="F52" s="844"/>
      <c r="G52" s="845"/>
      <c r="H52" s="844"/>
      <c r="I52" s="844"/>
      <c r="J52" s="844"/>
      <c r="K52" s="844"/>
      <c r="L52" s="844"/>
      <c r="M52" s="844"/>
      <c r="N52" s="844"/>
      <c r="O52" s="851">
        <f>ROUND(D50*D52,2)</f>
        <v>1512</v>
      </c>
    </row>
    <row r="53" spans="1:15">
      <c r="A53" s="121"/>
      <c r="B53" s="840">
        <v>2003842</v>
      </c>
      <c r="C53" s="841" t="s">
        <v>306</v>
      </c>
      <c r="D53" s="842">
        <v>5.9499999999999997E-2</v>
      </c>
      <c r="E53" s="843" t="s">
        <v>22</v>
      </c>
      <c r="F53" s="844"/>
      <c r="G53" s="845"/>
      <c r="H53" s="844"/>
      <c r="I53" s="844"/>
      <c r="J53" s="844"/>
      <c r="K53" s="844"/>
      <c r="L53" s="844"/>
      <c r="M53" s="844"/>
      <c r="N53" s="844"/>
      <c r="O53" s="846">
        <f>ROUND(D50*D53,2)</f>
        <v>2142</v>
      </c>
    </row>
    <row r="54" spans="1:15">
      <c r="A54" s="121"/>
      <c r="B54" s="840">
        <v>4805750</v>
      </c>
      <c r="C54" s="841" t="s">
        <v>301</v>
      </c>
      <c r="D54" s="842">
        <v>0.03</v>
      </c>
      <c r="E54" s="843" t="s">
        <v>7</v>
      </c>
      <c r="F54" s="844"/>
      <c r="G54" s="845"/>
      <c r="H54" s="844"/>
      <c r="I54" s="844"/>
      <c r="J54" s="844"/>
      <c r="K54" s="844"/>
      <c r="L54" s="844"/>
      <c r="M54" s="844"/>
      <c r="N54" s="844"/>
      <c r="O54" s="846">
        <f>ROUND(D50*D54,2)</f>
        <v>1080</v>
      </c>
    </row>
    <row r="55" spans="1:15" ht="15.75" thickBot="1">
      <c r="A55" s="122"/>
      <c r="B55" s="847"/>
      <c r="C55" s="852"/>
      <c r="D55" s="837"/>
      <c r="E55" s="837"/>
      <c r="F55" s="848"/>
      <c r="G55" s="848"/>
      <c r="H55" s="848"/>
      <c r="I55" s="848"/>
      <c r="J55" s="848"/>
      <c r="K55" s="848"/>
      <c r="L55" s="849"/>
      <c r="M55" s="849"/>
      <c r="N55" s="849"/>
      <c r="O55" s="850"/>
    </row>
    <row r="56" spans="1:15" ht="18">
      <c r="A56" s="122"/>
      <c r="B56" s="456" t="s">
        <v>48</v>
      </c>
      <c r="C56" s="454"/>
      <c r="D56" s="455"/>
      <c r="E56" s="459"/>
      <c r="F56" s="454"/>
      <c r="G56" s="454"/>
      <c r="H56" s="454"/>
      <c r="I56" s="454"/>
      <c r="J56" s="454"/>
      <c r="K56" s="454"/>
      <c r="L56" s="454"/>
      <c r="M56" s="454"/>
      <c r="N56" s="454"/>
      <c r="O56" s="473"/>
    </row>
    <row r="57" spans="1:15" ht="15.75">
      <c r="A57" s="122"/>
      <c r="B57" s="462" t="s">
        <v>49</v>
      </c>
      <c r="C57" s="474"/>
      <c r="D57" s="464" t="s">
        <v>269</v>
      </c>
      <c r="E57" s="464" t="s">
        <v>55</v>
      </c>
      <c r="F57" s="474"/>
      <c r="G57" s="474"/>
      <c r="H57" s="465"/>
      <c r="I57" s="465"/>
      <c r="J57" s="465"/>
      <c r="K57" s="465"/>
      <c r="L57" s="465"/>
      <c r="M57" s="465"/>
      <c r="N57" s="465"/>
      <c r="O57" s="475"/>
    </row>
    <row r="58" spans="1:15" ht="16.149999999999999" customHeight="1" thickBot="1">
      <c r="A58" s="122"/>
      <c r="B58" s="467" t="s">
        <v>919</v>
      </c>
      <c r="C58" s="468" t="s">
        <v>923</v>
      </c>
      <c r="D58" s="469">
        <f>SUMIF('RESUMO MODULO TOTAL'!C:C,B58,'RESUMO MODULO TOTAL'!H:H)</f>
        <v>4000</v>
      </c>
      <c r="E58" s="470" t="s">
        <v>14</v>
      </c>
      <c r="F58" s="471"/>
      <c r="G58" s="471"/>
      <c r="H58" s="471"/>
      <c r="I58" s="471"/>
      <c r="J58" s="471"/>
      <c r="K58" s="471"/>
      <c r="L58" s="476"/>
      <c r="M58" s="476"/>
      <c r="N58" s="476"/>
      <c r="O58" s="472"/>
    </row>
    <row r="59" spans="1:15" ht="15.75" thickBot="1">
      <c r="A59" s="122"/>
      <c r="B59" s="853" t="s">
        <v>56</v>
      </c>
      <c r="C59" s="837"/>
      <c r="D59" s="854" t="s">
        <v>51</v>
      </c>
      <c r="E59" s="854" t="s">
        <v>55</v>
      </c>
      <c r="F59" s="837"/>
      <c r="G59" s="854"/>
      <c r="H59" s="855"/>
      <c r="I59" s="855"/>
      <c r="J59" s="855"/>
      <c r="K59" s="855"/>
      <c r="L59" s="855"/>
      <c r="M59" s="855"/>
      <c r="N59" s="855"/>
      <c r="O59" s="839" t="s">
        <v>1002</v>
      </c>
    </row>
    <row r="60" spans="1:15">
      <c r="A60" s="121"/>
      <c r="B60" s="840">
        <v>1107892</v>
      </c>
      <c r="C60" s="841" t="s">
        <v>300</v>
      </c>
      <c r="D60" s="842">
        <v>3.3399999999999999E-2</v>
      </c>
      <c r="E60" s="843" t="s">
        <v>7</v>
      </c>
      <c r="F60" s="844"/>
      <c r="G60" s="845"/>
      <c r="H60" s="844"/>
      <c r="I60" s="844"/>
      <c r="J60" s="844"/>
      <c r="K60" s="844"/>
      <c r="L60" s="844"/>
      <c r="M60" s="844"/>
      <c r="N60" s="844"/>
      <c r="O60" s="851">
        <f>ROUND(D58*D60,2)</f>
        <v>133.6</v>
      </c>
    </row>
    <row r="61" spans="1:15">
      <c r="A61" s="121"/>
      <c r="B61" s="840">
        <v>2003842</v>
      </c>
      <c r="C61" s="841" t="s">
        <v>306</v>
      </c>
      <c r="D61" s="842">
        <v>4.7300000000000002E-2</v>
      </c>
      <c r="E61" s="843" t="s">
        <v>22</v>
      </c>
      <c r="F61" s="844"/>
      <c r="G61" s="845"/>
      <c r="H61" s="844"/>
      <c r="I61" s="844"/>
      <c r="J61" s="844"/>
      <c r="K61" s="844"/>
      <c r="L61" s="844"/>
      <c r="M61" s="844"/>
      <c r="N61" s="844"/>
      <c r="O61" s="846">
        <f>ROUND(D58*D61,2)</f>
        <v>189.2</v>
      </c>
    </row>
    <row r="62" spans="1:15">
      <c r="A62" s="121"/>
      <c r="B62" s="840">
        <v>4805750</v>
      </c>
      <c r="C62" s="841" t="s">
        <v>301</v>
      </c>
      <c r="D62" s="842">
        <v>1.7999999999999999E-2</v>
      </c>
      <c r="E62" s="843" t="s">
        <v>7</v>
      </c>
      <c r="F62" s="844"/>
      <c r="G62" s="845"/>
      <c r="H62" s="844"/>
      <c r="I62" s="844"/>
      <c r="J62" s="844"/>
      <c r="K62" s="844"/>
      <c r="L62" s="844"/>
      <c r="M62" s="844"/>
      <c r="N62" s="844"/>
      <c r="O62" s="846">
        <f>ROUND(D58*D62,2)</f>
        <v>72</v>
      </c>
    </row>
    <row r="63" spans="1:15" ht="15.75" thickBot="1">
      <c r="A63" s="122"/>
      <c r="B63" s="847"/>
      <c r="C63" s="852"/>
      <c r="D63" s="854"/>
      <c r="E63" s="854"/>
      <c r="F63" s="856"/>
      <c r="G63" s="856"/>
      <c r="H63" s="856"/>
      <c r="I63" s="856"/>
      <c r="J63" s="856"/>
      <c r="K63" s="856"/>
      <c r="L63" s="857"/>
      <c r="M63" s="857"/>
      <c r="N63" s="857"/>
      <c r="O63" s="850"/>
    </row>
    <row r="64" spans="1:15" ht="15.75" thickBot="1">
      <c r="A64" s="233"/>
      <c r="B64" s="447"/>
      <c r="C64" s="453"/>
      <c r="D64" s="450"/>
      <c r="E64" s="450"/>
      <c r="F64" s="451"/>
      <c r="G64" s="451"/>
      <c r="H64" s="451"/>
      <c r="I64" s="451"/>
      <c r="J64" s="451"/>
      <c r="K64" s="451"/>
      <c r="L64" s="451"/>
      <c r="M64" s="451"/>
      <c r="N64" s="451"/>
      <c r="O64" s="449"/>
    </row>
    <row r="65" spans="1:15" ht="18">
      <c r="A65" s="122"/>
      <c r="B65" s="858" t="s">
        <v>48</v>
      </c>
      <c r="C65" s="859"/>
      <c r="D65" s="860"/>
      <c r="E65" s="861"/>
      <c r="F65" s="859"/>
      <c r="G65" s="859"/>
      <c r="H65" s="859"/>
      <c r="I65" s="859"/>
      <c r="J65" s="859"/>
      <c r="K65" s="859"/>
      <c r="L65" s="859"/>
      <c r="M65" s="859"/>
      <c r="N65" s="859"/>
      <c r="O65" s="862"/>
    </row>
    <row r="66" spans="1:15" ht="15.75">
      <c r="A66" s="122"/>
      <c r="B66" s="863" t="s">
        <v>49</v>
      </c>
      <c r="C66" s="864"/>
      <c r="D66" s="865" t="s">
        <v>269</v>
      </c>
      <c r="E66" s="865" t="s">
        <v>55</v>
      </c>
      <c r="F66" s="864"/>
      <c r="G66" s="864"/>
      <c r="H66" s="866"/>
      <c r="I66" s="866"/>
      <c r="J66" s="866"/>
      <c r="K66" s="866"/>
      <c r="L66" s="866"/>
      <c r="M66" s="866"/>
      <c r="N66" s="866"/>
      <c r="O66" s="867"/>
    </row>
    <row r="67" spans="1:15" ht="16.5" thickBot="1">
      <c r="B67" s="868">
        <v>6416078</v>
      </c>
      <c r="C67" s="869" t="s">
        <v>57</v>
      </c>
      <c r="D67" s="870">
        <f>SUMIF($B$22:$B$63,B67,$O$22:$O$63)</f>
        <v>17136</v>
      </c>
      <c r="E67" s="871" t="s">
        <v>9</v>
      </c>
      <c r="F67" s="869"/>
      <c r="G67" s="869"/>
      <c r="H67" s="869"/>
      <c r="I67" s="869"/>
      <c r="J67" s="869"/>
      <c r="K67" s="869"/>
      <c r="L67" s="872"/>
      <c r="M67" s="872"/>
      <c r="N67" s="872"/>
      <c r="O67" s="873"/>
    </row>
    <row r="68" spans="1:15">
      <c r="B68" s="480" t="s">
        <v>60</v>
      </c>
      <c r="C68" s="481"/>
      <c r="D68" s="478" t="s">
        <v>51</v>
      </c>
      <c r="E68" s="479" t="s">
        <v>55</v>
      </c>
      <c r="F68" s="480"/>
      <c r="G68" s="478" t="s">
        <v>394</v>
      </c>
      <c r="H68" s="481"/>
      <c r="I68" s="480"/>
      <c r="J68" s="478" t="s">
        <v>1001</v>
      </c>
      <c r="K68" s="483"/>
      <c r="L68" s="480"/>
      <c r="M68" s="478" t="s">
        <v>395</v>
      </c>
      <c r="N68" s="483"/>
      <c r="O68" s="232"/>
    </row>
    <row r="69" spans="1:15" ht="15.75" thickBot="1">
      <c r="B69" s="438"/>
      <c r="C69" s="439"/>
      <c r="D69" s="440"/>
      <c r="E69" s="449"/>
      <c r="F69" s="447" t="s">
        <v>62</v>
      </c>
      <c r="G69" s="440" t="s">
        <v>63</v>
      </c>
      <c r="H69" s="440" t="s">
        <v>64</v>
      </c>
      <c r="I69" s="447" t="s">
        <v>62</v>
      </c>
      <c r="J69" s="440" t="s">
        <v>63</v>
      </c>
      <c r="K69" s="449" t="s">
        <v>64</v>
      </c>
      <c r="L69" s="447" t="s">
        <v>62</v>
      </c>
      <c r="M69" s="440" t="s">
        <v>63</v>
      </c>
      <c r="N69" s="449" t="s">
        <v>64</v>
      </c>
      <c r="O69" s="484"/>
    </row>
    <row r="70" spans="1:15">
      <c r="B70" s="441" t="s">
        <v>285</v>
      </c>
      <c r="C70" s="477" t="s">
        <v>290</v>
      </c>
      <c r="D70" s="443">
        <v>0.48713000000000001</v>
      </c>
      <c r="E70" s="444" t="s">
        <v>65</v>
      </c>
      <c r="F70" s="444">
        <v>5914359</v>
      </c>
      <c r="G70" s="444">
        <v>5914374</v>
      </c>
      <c r="H70" s="444">
        <v>5914389</v>
      </c>
      <c r="I70" s="492">
        <f>INDEX($E$6:$K$19,MATCH(B70,$E$6:$E$19,0),5)</f>
        <v>10</v>
      </c>
      <c r="J70" s="492">
        <f>INDEX($E$6:$K$19,MATCH(B70,$E$6:$E$19,0),6)</f>
        <v>10</v>
      </c>
      <c r="K70" s="492">
        <f>INDEX($E$6:$K$19,MATCH(B70,$E$6:$E$19,0),7)</f>
        <v>10</v>
      </c>
      <c r="L70" s="489">
        <f>ROUND(I70*D70*D67*$L$9,2)</f>
        <v>8347.4599999999991</v>
      </c>
      <c r="M70" s="445">
        <f>ROUND(J70*D70*D67*$M$9,2)</f>
        <v>8347.4599999999991</v>
      </c>
      <c r="N70" s="445">
        <f>ROUND(K70*D70*D67*$N$9,2)</f>
        <v>66779.679999999993</v>
      </c>
      <c r="O70" s="485"/>
    </row>
    <row r="71" spans="1:15">
      <c r="B71" s="441" t="s">
        <v>286</v>
      </c>
      <c r="C71" s="477" t="s">
        <v>291</v>
      </c>
      <c r="D71" s="443">
        <v>9.3679999999999999E-2</v>
      </c>
      <c r="E71" s="444" t="s">
        <v>65</v>
      </c>
      <c r="F71" s="444">
        <v>5914359</v>
      </c>
      <c r="G71" s="444">
        <v>5914374</v>
      </c>
      <c r="H71" s="444">
        <v>5914389</v>
      </c>
      <c r="I71" s="492">
        <f>INDEX($E$6:$K$19,MATCH(B71,$E$6:$E$19,0),5)</f>
        <v>10</v>
      </c>
      <c r="J71" s="492">
        <f>INDEX($E$6:$K$19,MATCH(B71,$E$6:$E$19,0),6)</f>
        <v>10</v>
      </c>
      <c r="K71" s="492">
        <f>INDEX($E$6:$K$19,MATCH(B71,$E$6:$E$19,0),7)</f>
        <v>10</v>
      </c>
      <c r="L71" s="490">
        <f>ROUND(I71*D71*D67*$L$9,2)</f>
        <v>1605.3</v>
      </c>
      <c r="M71" s="445">
        <f>ROUND(J71*D71*D67*$M$9,2)</f>
        <v>1605.3</v>
      </c>
      <c r="N71" s="445">
        <f>ROUND(K71*D71*D67*$N$9,2)</f>
        <v>12842.4</v>
      </c>
      <c r="O71" s="486"/>
    </row>
    <row r="72" spans="1:15">
      <c r="B72" s="441" t="s">
        <v>287</v>
      </c>
      <c r="C72" s="477" t="s">
        <v>292</v>
      </c>
      <c r="D72" s="443">
        <v>9.3679999999999999E-2</v>
      </c>
      <c r="E72" s="444" t="s">
        <v>65</v>
      </c>
      <c r="F72" s="444">
        <v>5914359</v>
      </c>
      <c r="G72" s="444">
        <v>5914374</v>
      </c>
      <c r="H72" s="444">
        <v>5914389</v>
      </c>
      <c r="I72" s="492">
        <f>INDEX($E$6:$K$19,MATCH(B72,$E$6:$E$19,0),5)</f>
        <v>10</v>
      </c>
      <c r="J72" s="492">
        <f>INDEX($E$6:$K$19,MATCH(B72,$E$6:$E$19,0),6)</f>
        <v>10</v>
      </c>
      <c r="K72" s="492">
        <f>INDEX($E$6:$K$19,MATCH(B72,$E$6:$E$19,0),7)</f>
        <v>10</v>
      </c>
      <c r="L72" s="490">
        <f>ROUND(I72*D72*D67*$L$9,2)</f>
        <v>1605.3</v>
      </c>
      <c r="M72" s="445">
        <f>ROUND(J72*D72*D67*$M$9,2)</f>
        <v>1605.3</v>
      </c>
      <c r="N72" s="445">
        <f>ROUND(K72*D72*D67*$N$9,2)</f>
        <v>12842.4</v>
      </c>
      <c r="O72" s="486"/>
    </row>
    <row r="73" spans="1:15">
      <c r="B73" s="441" t="s">
        <v>288</v>
      </c>
      <c r="C73" s="477" t="s">
        <v>293</v>
      </c>
      <c r="D73" s="443">
        <v>5.62E-2</v>
      </c>
      <c r="E73" s="444" t="s">
        <v>65</v>
      </c>
      <c r="F73" s="444">
        <v>5914364</v>
      </c>
      <c r="G73" s="444">
        <v>5914365</v>
      </c>
      <c r="H73" s="444">
        <v>5914366</v>
      </c>
      <c r="I73" s="492">
        <f>INDEX($E$6:$K$19,MATCH(B73,$E$6:$E$19,0),5)</f>
        <v>10</v>
      </c>
      <c r="J73" s="492">
        <f>INDEX($E$6:$K$19,MATCH(B73,$E$6:$E$19,0),6)</f>
        <v>10</v>
      </c>
      <c r="K73" s="492">
        <f>INDEX($E$6:$K$19,MATCH(B73,$E$6:$E$19,0),7)</f>
        <v>10</v>
      </c>
      <c r="L73" s="490">
        <f>ROUND(I73*D73*D67*$L$9,2)</f>
        <v>963.04</v>
      </c>
      <c r="M73" s="445">
        <f>ROUND(J73*D73*D67*$M$9,2)</f>
        <v>963.04</v>
      </c>
      <c r="N73" s="445">
        <f>ROUND(K73*D73*D67*$N$9,2)</f>
        <v>7704.35</v>
      </c>
      <c r="O73" s="486"/>
    </row>
    <row r="74" spans="1:15">
      <c r="B74" s="441" t="s">
        <v>289</v>
      </c>
      <c r="C74" s="477" t="s">
        <v>294</v>
      </c>
      <c r="D74" s="443">
        <v>0.20609</v>
      </c>
      <c r="E74" s="444" t="s">
        <v>65</v>
      </c>
      <c r="F74" s="444">
        <v>5914359</v>
      </c>
      <c r="G74" s="444">
        <v>5914374</v>
      </c>
      <c r="H74" s="444">
        <v>5914389</v>
      </c>
      <c r="I74" s="492">
        <f>INDEX($E$6:$K$19,MATCH(B74,$E$6:$E$19,0),5)</f>
        <v>10</v>
      </c>
      <c r="J74" s="492">
        <f>INDEX($E$6:$K$19,MATCH(B74,$E$6:$E$19,0),6)</f>
        <v>10</v>
      </c>
      <c r="K74" s="492">
        <f>INDEX($E$6:$K$19,MATCH(B74,$E$6:$E$19,0),7)</f>
        <v>10</v>
      </c>
      <c r="L74" s="490">
        <f>ROUND(I74*D74*D67*$L$9,2)</f>
        <v>3531.56</v>
      </c>
      <c r="M74" s="445">
        <f>ROUND(J74*D74*D67*$M$9,2)</f>
        <v>3531.56</v>
      </c>
      <c r="N74" s="445">
        <f>ROUND(K74*D74*D67*$N$9,2)</f>
        <v>28252.47</v>
      </c>
      <c r="O74" s="486"/>
    </row>
    <row r="75" spans="1:15" ht="15.75" thickBot="1">
      <c r="B75" s="447"/>
      <c r="C75" s="440"/>
      <c r="D75" s="440"/>
      <c r="E75" s="440"/>
      <c r="F75" s="451"/>
      <c r="G75" s="451"/>
      <c r="H75" s="451"/>
      <c r="I75" s="451"/>
      <c r="J75" s="451"/>
      <c r="K75" s="451"/>
      <c r="L75" s="451"/>
      <c r="M75" s="451"/>
      <c r="N75" s="451"/>
      <c r="O75" s="482"/>
    </row>
    <row r="76" spans="1:15" ht="18">
      <c r="A76" s="122"/>
      <c r="B76" s="858" t="s">
        <v>48</v>
      </c>
      <c r="C76" s="859"/>
      <c r="D76" s="860"/>
      <c r="E76" s="861"/>
      <c r="F76" s="859"/>
      <c r="G76" s="859"/>
      <c r="H76" s="859"/>
      <c r="I76" s="859"/>
      <c r="J76" s="859"/>
      <c r="K76" s="859"/>
      <c r="L76" s="859"/>
      <c r="M76" s="859"/>
      <c r="N76" s="859"/>
      <c r="O76" s="862"/>
    </row>
    <row r="77" spans="1:15" ht="15.75">
      <c r="A77" s="122"/>
      <c r="B77" s="863" t="s">
        <v>49</v>
      </c>
      <c r="C77" s="864"/>
      <c r="D77" s="865" t="s">
        <v>269</v>
      </c>
      <c r="E77" s="865" t="s">
        <v>55</v>
      </c>
      <c r="F77" s="864"/>
      <c r="G77" s="864"/>
      <c r="H77" s="866"/>
      <c r="I77" s="866"/>
      <c r="J77" s="866"/>
      <c r="K77" s="866"/>
      <c r="L77" s="866"/>
      <c r="M77" s="866"/>
      <c r="N77" s="866"/>
      <c r="O77" s="867"/>
    </row>
    <row r="78" spans="1:15" ht="16.5" thickBot="1">
      <c r="B78" s="868">
        <v>1107892</v>
      </c>
      <c r="C78" s="874" t="s">
        <v>300</v>
      </c>
      <c r="D78" s="870">
        <f>SUMIF($B$22:$B$63,B78,$O$22:$O$63)</f>
        <v>1645.6</v>
      </c>
      <c r="E78" s="871" t="s">
        <v>7</v>
      </c>
      <c r="F78" s="869"/>
      <c r="G78" s="869"/>
      <c r="H78" s="869"/>
      <c r="I78" s="869"/>
      <c r="J78" s="869"/>
      <c r="K78" s="869"/>
      <c r="L78" s="872"/>
      <c r="M78" s="872"/>
      <c r="N78" s="872"/>
      <c r="O78" s="873"/>
    </row>
    <row r="79" spans="1:15">
      <c r="B79" s="480" t="s">
        <v>60</v>
      </c>
      <c r="C79" s="481"/>
      <c r="D79" s="478" t="s">
        <v>51</v>
      </c>
      <c r="E79" s="479" t="s">
        <v>55</v>
      </c>
      <c r="F79" s="480"/>
      <c r="G79" s="478" t="s">
        <v>394</v>
      </c>
      <c r="H79" s="481"/>
      <c r="I79" s="480"/>
      <c r="J79" s="478" t="s">
        <v>1001</v>
      </c>
      <c r="K79" s="483"/>
      <c r="L79" s="480"/>
      <c r="M79" s="478" t="s">
        <v>395</v>
      </c>
      <c r="N79" s="483"/>
      <c r="O79" s="232"/>
    </row>
    <row r="80" spans="1:15" ht="15.75" thickBot="1">
      <c r="B80" s="438"/>
      <c r="C80" s="439"/>
      <c r="D80" s="440"/>
      <c r="E80" s="449"/>
      <c r="F80" s="447" t="s">
        <v>62</v>
      </c>
      <c r="G80" s="440" t="s">
        <v>63</v>
      </c>
      <c r="H80" s="440" t="s">
        <v>64</v>
      </c>
      <c r="I80" s="447" t="s">
        <v>62</v>
      </c>
      <c r="J80" s="440" t="s">
        <v>63</v>
      </c>
      <c r="K80" s="449" t="s">
        <v>64</v>
      </c>
      <c r="L80" s="447" t="s">
        <v>62</v>
      </c>
      <c r="M80" s="440" t="s">
        <v>63</v>
      </c>
      <c r="N80" s="449" t="s">
        <v>64</v>
      </c>
      <c r="O80" s="484"/>
    </row>
    <row r="81" spans="1:15">
      <c r="B81" s="487" t="s">
        <v>302</v>
      </c>
      <c r="C81" s="477" t="s">
        <v>1005</v>
      </c>
      <c r="D81" s="488">
        <v>8.1999999999999998E-4</v>
      </c>
      <c r="E81" s="478" t="s">
        <v>65</v>
      </c>
      <c r="F81" s="478">
        <v>5914449</v>
      </c>
      <c r="G81" s="478">
        <v>5914464</v>
      </c>
      <c r="H81" s="478">
        <v>5914479</v>
      </c>
      <c r="I81" s="492">
        <f>INDEX($E$6:$K$19,MATCH(B81,$E$6:$E$19,0),5)</f>
        <v>10</v>
      </c>
      <c r="J81" s="492">
        <f>INDEX($E$6:$K$19,MATCH(B81,$E$6:$E$19,0),6)</f>
        <v>10</v>
      </c>
      <c r="K81" s="492">
        <f>INDEX($E$6:$K$19,MATCH(B81,$E$6:$E$19,0),7)</f>
        <v>10</v>
      </c>
      <c r="L81" s="489">
        <f>ROUND(I81*D81*D78*$L$9,2)</f>
        <v>1.35</v>
      </c>
      <c r="M81" s="445">
        <f>ROUND(J81*D81*D78*$M$9,2)</f>
        <v>1.35</v>
      </c>
      <c r="N81" s="445">
        <f>ROUND(K81*D81*D78*$N$9,2)</f>
        <v>10.8</v>
      </c>
      <c r="O81" s="485"/>
    </row>
    <row r="82" spans="1:15">
      <c r="B82" s="441" t="s">
        <v>303</v>
      </c>
      <c r="C82" s="477" t="s">
        <v>305</v>
      </c>
      <c r="D82" s="443">
        <v>0.95638999999999996</v>
      </c>
      <c r="E82" s="444" t="s">
        <v>65</v>
      </c>
      <c r="F82" s="444">
        <v>5914359</v>
      </c>
      <c r="G82" s="444">
        <v>5914374</v>
      </c>
      <c r="H82" s="444">
        <v>5914389</v>
      </c>
      <c r="I82" s="492">
        <f>INDEX($E$6:$K$19,MATCH(B82,$E$6:$E$19,0),5)</f>
        <v>10</v>
      </c>
      <c r="J82" s="492">
        <f>INDEX($E$6:$K$19,MATCH(B82,$E$6:$E$19,0),6)</f>
        <v>10</v>
      </c>
      <c r="K82" s="492">
        <f>INDEX($E$6:$K$19,MATCH(B82,$E$6:$E$19,0),7)</f>
        <v>10</v>
      </c>
      <c r="L82" s="490">
        <f>ROUND(I82*D82*D78*$L$9,2)</f>
        <v>1573.84</v>
      </c>
      <c r="M82" s="445">
        <f>ROUND(J82*D82*D78*$M$9,2)</f>
        <v>1573.84</v>
      </c>
      <c r="N82" s="445">
        <f>ROUND(K82*D82*D78*$N$9,2)</f>
        <v>12590.68</v>
      </c>
      <c r="O82" s="486"/>
    </row>
    <row r="83" spans="1:15">
      <c r="B83" s="441" t="s">
        <v>287</v>
      </c>
      <c r="C83" s="477" t="s">
        <v>292</v>
      </c>
      <c r="D83" s="443">
        <v>0.55130999999999997</v>
      </c>
      <c r="E83" s="444" t="s">
        <v>65</v>
      </c>
      <c r="F83" s="444">
        <v>5914359</v>
      </c>
      <c r="G83" s="444">
        <v>5914374</v>
      </c>
      <c r="H83" s="444">
        <v>5914389</v>
      </c>
      <c r="I83" s="492">
        <f>INDEX($E$6:$K$19,MATCH(B83,$E$6:$E$19,0),5)</f>
        <v>10</v>
      </c>
      <c r="J83" s="492">
        <f>INDEX($E$6:$K$19,MATCH(B83,$E$6:$E$19,0),6)</f>
        <v>10</v>
      </c>
      <c r="K83" s="492">
        <f>INDEX($E$6:$K$19,MATCH(B83,$E$6:$E$19,0),7)</f>
        <v>10</v>
      </c>
      <c r="L83" s="490">
        <f>ROUND(I83*D83*D78*$L$9,2)</f>
        <v>907.24</v>
      </c>
      <c r="M83" s="445">
        <f>ROUND(J83*D83*D78*$M$9,2)</f>
        <v>907.24</v>
      </c>
      <c r="N83" s="445">
        <f>ROUND(K83*D83*D78*$N$9,2)</f>
        <v>7257.89</v>
      </c>
      <c r="O83" s="486"/>
    </row>
    <row r="84" spans="1:15">
      <c r="B84" s="441" t="s">
        <v>295</v>
      </c>
      <c r="C84" s="477" t="s">
        <v>296</v>
      </c>
      <c r="D84" s="443">
        <v>0.55130999999999997</v>
      </c>
      <c r="E84" s="444" t="s">
        <v>65</v>
      </c>
      <c r="F84" s="444">
        <v>5914359</v>
      </c>
      <c r="G84" s="444">
        <v>5914374</v>
      </c>
      <c r="H84" s="444">
        <v>5914389</v>
      </c>
      <c r="I84" s="492">
        <f>INDEX($E$6:$K$19,MATCH(B84,$E$6:$E$19,0),5)</f>
        <v>10</v>
      </c>
      <c r="J84" s="492">
        <f>INDEX($E$6:$K$19,MATCH(B84,$E$6:$E$19,0),6)</f>
        <v>10</v>
      </c>
      <c r="K84" s="492">
        <f>INDEX($E$6:$K$19,MATCH(B84,$E$6:$E$19,0),7)</f>
        <v>10</v>
      </c>
      <c r="L84" s="490">
        <f>ROUND(I84*D84*D78*$L$9,2)</f>
        <v>907.24</v>
      </c>
      <c r="M84" s="445">
        <f>ROUND(J84*D84*D78*$M$9,2)</f>
        <v>907.24</v>
      </c>
      <c r="N84" s="445">
        <f>ROUND(K84*D84*D78*$N$9,2)</f>
        <v>7257.89</v>
      </c>
      <c r="O84" s="486"/>
    </row>
    <row r="85" spans="1:15">
      <c r="B85" s="441" t="s">
        <v>304</v>
      </c>
      <c r="C85" s="477" t="s">
        <v>1006</v>
      </c>
      <c r="D85" s="443">
        <v>0.27464</v>
      </c>
      <c r="E85" s="444" t="s">
        <v>65</v>
      </c>
      <c r="F85" s="444">
        <v>5914449</v>
      </c>
      <c r="G85" s="444">
        <v>5914464</v>
      </c>
      <c r="H85" s="444">
        <v>5914479</v>
      </c>
      <c r="I85" s="492">
        <f>INDEX($E$6:$K$19,MATCH(B85,$E$6:$E$19,0),5)</f>
        <v>10</v>
      </c>
      <c r="J85" s="492">
        <f>INDEX($E$6:$K$19,MATCH(B85,$E$6:$E$19,0),6)</f>
        <v>10</v>
      </c>
      <c r="K85" s="492">
        <f>INDEX($E$6:$K$19,MATCH(B85,$E$6:$E$19,0),7)</f>
        <v>10</v>
      </c>
      <c r="L85" s="490">
        <f>ROUND(I85*D85*D78*$L$9,2)</f>
        <v>451.95</v>
      </c>
      <c r="M85" s="445">
        <f>ROUND(J85*D85*D78*$M$9,2)</f>
        <v>451.95</v>
      </c>
      <c r="N85" s="445">
        <f>ROUND(K85*D85*D78*$N$9,2)</f>
        <v>3615.58</v>
      </c>
      <c r="O85" s="486"/>
    </row>
    <row r="86" spans="1:15" ht="15.75" thickBot="1">
      <c r="B86" s="447"/>
      <c r="C86" s="440"/>
      <c r="D86" s="440"/>
      <c r="E86" s="440"/>
      <c r="F86" s="1411"/>
      <c r="G86" s="1411"/>
      <c r="H86" s="1411"/>
      <c r="I86" s="452"/>
      <c r="J86" s="452"/>
      <c r="K86" s="452"/>
      <c r="L86" s="451"/>
      <c r="M86" s="451"/>
      <c r="N86" s="451"/>
      <c r="O86" s="482"/>
    </row>
    <row r="87" spans="1:15" ht="18">
      <c r="A87" s="122"/>
      <c r="B87" s="875" t="s">
        <v>48</v>
      </c>
      <c r="C87" s="864"/>
      <c r="D87" s="876"/>
      <c r="E87" s="877"/>
      <c r="F87" s="864"/>
      <c r="G87" s="864"/>
      <c r="H87" s="864"/>
      <c r="I87" s="864"/>
      <c r="J87" s="864"/>
      <c r="K87" s="864"/>
      <c r="L87" s="864"/>
      <c r="M87" s="864"/>
      <c r="N87" s="864"/>
      <c r="O87" s="878"/>
    </row>
    <row r="88" spans="1:15" ht="15.75">
      <c r="A88" s="122"/>
      <c r="B88" s="863" t="s">
        <v>49</v>
      </c>
      <c r="C88" s="864"/>
      <c r="D88" s="865" t="s">
        <v>269</v>
      </c>
      <c r="E88" s="865" t="s">
        <v>55</v>
      </c>
      <c r="F88" s="864"/>
      <c r="G88" s="864"/>
      <c r="H88" s="866"/>
      <c r="I88" s="866"/>
      <c r="J88" s="866"/>
      <c r="K88" s="866"/>
      <c r="L88" s="866"/>
      <c r="M88" s="866"/>
      <c r="N88" s="866"/>
      <c r="O88" s="867"/>
    </row>
    <row r="89" spans="1:15" ht="16.5" thickBot="1">
      <c r="B89" s="868">
        <v>2003842</v>
      </c>
      <c r="C89" s="874" t="s">
        <v>306</v>
      </c>
      <c r="D89" s="870">
        <f>SUMIF($B$22:$B$63,B89,$O$22:$O$63)</f>
        <v>2331.1999999999998</v>
      </c>
      <c r="E89" s="871" t="s">
        <v>22</v>
      </c>
      <c r="F89" s="869"/>
      <c r="G89" s="869"/>
      <c r="H89" s="869"/>
      <c r="I89" s="869"/>
      <c r="J89" s="869"/>
      <c r="K89" s="869"/>
      <c r="L89" s="872"/>
      <c r="M89" s="872"/>
      <c r="N89" s="872"/>
      <c r="O89" s="873"/>
    </row>
    <row r="90" spans="1:15">
      <c r="B90" s="480" t="s">
        <v>60</v>
      </c>
      <c r="C90" s="481"/>
      <c r="D90" s="478" t="s">
        <v>51</v>
      </c>
      <c r="E90" s="479" t="s">
        <v>55</v>
      </c>
      <c r="F90" s="480"/>
      <c r="G90" s="478" t="s">
        <v>394</v>
      </c>
      <c r="H90" s="481"/>
      <c r="I90" s="480"/>
      <c r="J90" s="478" t="s">
        <v>1001</v>
      </c>
      <c r="K90" s="483"/>
      <c r="L90" s="480"/>
      <c r="M90" s="478" t="s">
        <v>395</v>
      </c>
      <c r="N90" s="483"/>
      <c r="O90" s="232"/>
    </row>
    <row r="91" spans="1:15" ht="15.75" thickBot="1">
      <c r="B91" s="438"/>
      <c r="C91" s="439"/>
      <c r="D91" s="440"/>
      <c r="E91" s="449"/>
      <c r="F91" s="447" t="s">
        <v>62</v>
      </c>
      <c r="G91" s="440" t="s">
        <v>63</v>
      </c>
      <c r="H91" s="440" t="s">
        <v>64</v>
      </c>
      <c r="I91" s="447" t="s">
        <v>62</v>
      </c>
      <c r="J91" s="440" t="s">
        <v>63</v>
      </c>
      <c r="K91" s="449" t="s">
        <v>64</v>
      </c>
      <c r="L91" s="447" t="s">
        <v>62</v>
      </c>
      <c r="M91" s="440" t="s">
        <v>63</v>
      </c>
      <c r="N91" s="449" t="s">
        <v>64</v>
      </c>
      <c r="O91" s="484"/>
    </row>
    <row r="92" spans="1:15">
      <c r="B92" s="441" t="s">
        <v>396</v>
      </c>
      <c r="C92" s="477" t="s">
        <v>1007</v>
      </c>
      <c r="D92" s="443">
        <v>1E-3</v>
      </c>
      <c r="E92" s="444" t="s">
        <v>65</v>
      </c>
      <c r="F92" s="444">
        <v>5914449</v>
      </c>
      <c r="G92" s="444">
        <v>5914464</v>
      </c>
      <c r="H92" s="444">
        <v>5914479</v>
      </c>
      <c r="I92" s="492">
        <f>INDEX($E$6:$K$19,MATCH(B92,$E$6:$E$19,0),5)</f>
        <v>10</v>
      </c>
      <c r="J92" s="492">
        <f>INDEX($E$6:$K$19,MATCH(B92,$E$6:$E$19,0),6)</f>
        <v>10</v>
      </c>
      <c r="K92" s="492">
        <f>INDEX($E$6:$K$19,MATCH(B92,$E$6:$E$19,0),7)</f>
        <v>10</v>
      </c>
      <c r="L92" s="489">
        <f>ROUND(I92*D92*D89*$L$9,2)</f>
        <v>2.33</v>
      </c>
      <c r="M92" s="445">
        <f>ROUND(J92*D92*D89*$M$9,2)</f>
        <v>2.33</v>
      </c>
      <c r="N92" s="445">
        <f>ROUND(K92*D92*D89*$N$9,2)</f>
        <v>18.649999999999999</v>
      </c>
      <c r="O92" s="485"/>
    </row>
    <row r="93" spans="1:15" ht="15.75" thickBot="1">
      <c r="B93" s="447"/>
      <c r="C93" s="440"/>
      <c r="D93" s="440"/>
      <c r="E93" s="440"/>
      <c r="F93" s="1411"/>
      <c r="G93" s="1411"/>
      <c r="H93" s="1411"/>
      <c r="I93" s="452"/>
      <c r="J93" s="452"/>
      <c r="K93" s="452"/>
      <c r="L93" s="451"/>
      <c r="M93" s="451"/>
      <c r="N93" s="451"/>
      <c r="O93" s="482"/>
    </row>
    <row r="94" spans="1:15">
      <c r="B94" s="239"/>
      <c r="C94" s="239"/>
      <c r="D94" s="240"/>
      <c r="E94" s="240"/>
      <c r="F94" s="239"/>
      <c r="G94" s="239"/>
      <c r="H94" s="239"/>
      <c r="I94" s="239"/>
      <c r="J94" s="239"/>
      <c r="K94" s="239"/>
      <c r="L94" s="239"/>
      <c r="M94" s="239"/>
      <c r="N94" s="239"/>
      <c r="O94" s="240"/>
    </row>
    <row r="95" spans="1:15">
      <c r="B95" s="239"/>
      <c r="C95" s="239"/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</row>
    <row r="96" spans="1:15">
      <c r="B96" s="238"/>
      <c r="C96" s="242"/>
      <c r="D96" s="235"/>
      <c r="E96" s="238"/>
      <c r="F96" s="238"/>
      <c r="G96" s="238"/>
      <c r="H96" s="236"/>
      <c r="I96" s="236"/>
      <c r="J96" s="236"/>
      <c r="K96" s="236"/>
      <c r="L96" s="236"/>
      <c r="M96" s="236"/>
      <c r="N96" s="236"/>
      <c r="O96" s="238"/>
    </row>
    <row r="97" spans="2:15">
      <c r="B97" s="238"/>
      <c r="C97" s="242"/>
      <c r="D97" s="235"/>
      <c r="E97" s="238"/>
      <c r="F97" s="238"/>
      <c r="G97" s="238"/>
      <c r="H97" s="236"/>
      <c r="I97" s="236"/>
      <c r="J97" s="236"/>
      <c r="K97" s="236"/>
      <c r="L97" s="236"/>
      <c r="M97" s="236"/>
      <c r="N97" s="236"/>
      <c r="O97" s="238"/>
    </row>
    <row r="98" spans="2:15">
      <c r="B98" s="238"/>
      <c r="C98" s="242"/>
      <c r="D98" s="235"/>
      <c r="E98" s="238"/>
      <c r="F98" s="238"/>
      <c r="G98" s="238"/>
      <c r="H98" s="236"/>
      <c r="I98" s="236"/>
      <c r="J98" s="236"/>
      <c r="K98" s="236"/>
      <c r="L98" s="236"/>
      <c r="M98" s="236"/>
      <c r="N98" s="236"/>
      <c r="O98" s="238"/>
    </row>
    <row r="99" spans="2:15">
      <c r="B99" s="238"/>
      <c r="C99" s="242"/>
      <c r="D99" s="235"/>
      <c r="E99" s="238"/>
      <c r="F99" s="238"/>
      <c r="G99" s="238"/>
      <c r="H99" s="236"/>
      <c r="I99" s="236"/>
      <c r="J99" s="236"/>
      <c r="K99" s="236"/>
      <c r="L99" s="236"/>
      <c r="M99" s="236"/>
      <c r="N99" s="236"/>
      <c r="O99" s="238"/>
    </row>
    <row r="100" spans="2:15">
      <c r="B100" s="238"/>
      <c r="C100" s="242"/>
      <c r="D100" s="235"/>
      <c r="E100" s="238"/>
      <c r="F100" s="238"/>
      <c r="G100" s="238"/>
      <c r="H100" s="236"/>
      <c r="I100" s="236"/>
      <c r="J100" s="236"/>
      <c r="K100" s="236"/>
      <c r="L100" s="236"/>
      <c r="M100" s="236"/>
      <c r="N100" s="236"/>
      <c r="O100" s="238"/>
    </row>
    <row r="101" spans="2:15">
      <c r="B101" s="239"/>
      <c r="C101" s="239"/>
      <c r="D101" s="240"/>
      <c r="E101" s="240"/>
      <c r="F101" s="240"/>
      <c r="G101" s="239"/>
      <c r="H101" s="239"/>
      <c r="I101" s="239"/>
      <c r="J101" s="239"/>
      <c r="K101" s="239"/>
      <c r="L101" s="239"/>
      <c r="M101" s="239"/>
      <c r="N101" s="239"/>
      <c r="O101" s="240"/>
    </row>
    <row r="102" spans="2:15">
      <c r="B102" s="239"/>
      <c r="C102" s="239"/>
      <c r="D102" s="240"/>
      <c r="E102" s="240"/>
      <c r="F102" s="239"/>
      <c r="G102" s="239"/>
      <c r="H102" s="239"/>
      <c r="I102" s="239"/>
      <c r="J102" s="239"/>
      <c r="K102" s="239"/>
      <c r="L102" s="239"/>
      <c r="M102" s="239"/>
      <c r="N102" s="239"/>
      <c r="O102" s="240"/>
    </row>
    <row r="103" spans="2:15">
      <c r="B103" s="239"/>
      <c r="C103" s="239"/>
      <c r="D103" s="240"/>
      <c r="E103" s="240"/>
      <c r="F103" s="239"/>
      <c r="G103" s="239"/>
      <c r="H103" s="239"/>
      <c r="I103" s="239"/>
      <c r="J103" s="239"/>
      <c r="K103" s="239"/>
      <c r="L103" s="239"/>
      <c r="M103" s="239"/>
      <c r="N103" s="239"/>
      <c r="O103" s="240"/>
    </row>
    <row r="104" spans="2:15">
      <c r="B104" s="239"/>
      <c r="C104" s="239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</row>
    <row r="105" spans="2:15">
      <c r="B105" s="239"/>
      <c r="C105" s="239"/>
      <c r="D105" s="240"/>
      <c r="E105" s="240"/>
      <c r="F105" s="239"/>
      <c r="G105" s="239"/>
      <c r="H105" s="239"/>
      <c r="I105" s="239"/>
      <c r="J105" s="239"/>
      <c r="K105" s="239"/>
      <c r="L105" s="239"/>
      <c r="M105" s="239"/>
      <c r="N105" s="239"/>
      <c r="O105" s="240"/>
    </row>
    <row r="106" spans="2:15">
      <c r="B106" s="239"/>
      <c r="C106" s="239"/>
      <c r="D106" s="240"/>
      <c r="E106" s="240"/>
      <c r="F106" s="239"/>
      <c r="G106" s="239"/>
      <c r="H106" s="239"/>
      <c r="I106" s="239"/>
      <c r="J106" s="239"/>
      <c r="K106" s="239"/>
      <c r="L106" s="239"/>
      <c r="M106" s="239"/>
      <c r="N106" s="239"/>
      <c r="O106" s="240"/>
    </row>
    <row r="107" spans="2:15">
      <c r="B107" s="380"/>
    </row>
    <row r="109" spans="2:15" ht="22.5">
      <c r="B109" s="365"/>
      <c r="C109" s="366"/>
      <c r="D109" s="367"/>
      <c r="E109" s="367"/>
      <c r="F109" s="366"/>
      <c r="G109" s="366"/>
      <c r="H109" s="366"/>
      <c r="I109" s="366"/>
      <c r="J109" s="366"/>
      <c r="K109" s="366"/>
      <c r="L109" s="366"/>
      <c r="M109" s="366"/>
      <c r="N109" s="366"/>
      <c r="O109" s="367"/>
    </row>
    <row r="110" spans="2:15" ht="18">
      <c r="B110" s="368"/>
      <c r="C110" s="368"/>
      <c r="D110" s="369"/>
      <c r="E110" s="369"/>
      <c r="F110" s="368"/>
      <c r="G110" s="368"/>
      <c r="H110" s="368"/>
      <c r="I110" s="368"/>
      <c r="J110" s="368"/>
      <c r="K110" s="368"/>
      <c r="L110" s="368"/>
      <c r="M110" s="368"/>
      <c r="N110" s="368"/>
      <c r="O110" s="369"/>
    </row>
    <row r="111" spans="2:15" ht="15.75">
      <c r="B111" s="370"/>
      <c r="C111" s="370"/>
      <c r="D111" s="437"/>
      <c r="E111" s="371"/>
      <c r="F111" s="370"/>
      <c r="G111" s="370"/>
      <c r="H111" s="372"/>
      <c r="I111" s="372"/>
      <c r="J111" s="372"/>
      <c r="K111" s="372"/>
      <c r="L111" s="372"/>
      <c r="M111" s="372"/>
      <c r="N111" s="372"/>
      <c r="O111" s="373"/>
    </row>
    <row r="112" spans="2:15" ht="15.75">
      <c r="B112" s="370"/>
      <c r="C112" s="370"/>
      <c r="D112" s="375"/>
      <c r="E112" s="375"/>
      <c r="F112" s="374"/>
      <c r="G112" s="374"/>
      <c r="H112" s="374"/>
      <c r="I112" s="374"/>
      <c r="J112" s="374"/>
      <c r="K112" s="374"/>
      <c r="L112" s="374"/>
      <c r="M112" s="374"/>
      <c r="N112" s="374"/>
      <c r="O112" s="376"/>
    </row>
    <row r="113" spans="2:15">
      <c r="B113" s="239"/>
      <c r="C113" s="239"/>
      <c r="D113" s="240"/>
      <c r="E113" s="240"/>
      <c r="F113" s="239"/>
      <c r="G113" s="239"/>
      <c r="H113" s="239"/>
      <c r="I113" s="239"/>
      <c r="J113" s="239"/>
      <c r="K113" s="239"/>
      <c r="L113" s="239"/>
      <c r="M113" s="239"/>
      <c r="N113" s="239"/>
      <c r="O113" s="240"/>
    </row>
    <row r="114" spans="2:15">
      <c r="B114" s="239"/>
      <c r="C114" s="239"/>
      <c r="D114" s="240"/>
      <c r="E114" s="240"/>
      <c r="F114" s="240"/>
      <c r="G114" s="240"/>
      <c r="H114" s="240"/>
      <c r="I114" s="240"/>
      <c r="J114" s="240"/>
      <c r="K114" s="240"/>
      <c r="L114" s="240"/>
      <c r="M114" s="240"/>
      <c r="N114" s="240"/>
      <c r="O114" s="240"/>
    </row>
    <row r="115" spans="2:15">
      <c r="B115" s="238"/>
      <c r="C115" s="242"/>
      <c r="D115" s="235"/>
      <c r="E115" s="236"/>
      <c r="F115" s="236"/>
      <c r="G115" s="237"/>
      <c r="H115" s="237"/>
      <c r="I115" s="237"/>
      <c r="J115" s="237"/>
      <c r="K115" s="237"/>
      <c r="L115" s="237"/>
      <c r="M115" s="237"/>
      <c r="N115" s="237"/>
      <c r="O115" s="238"/>
    </row>
    <row r="116" spans="2:15">
      <c r="B116" s="238"/>
      <c r="C116" s="242"/>
      <c r="D116" s="235"/>
      <c r="E116" s="236"/>
      <c r="F116" s="236"/>
      <c r="G116" s="237"/>
      <c r="H116" s="237"/>
      <c r="I116" s="237"/>
      <c r="J116" s="237"/>
      <c r="K116" s="237"/>
      <c r="L116" s="237"/>
      <c r="M116" s="237"/>
      <c r="N116" s="237"/>
      <c r="O116" s="238"/>
    </row>
    <row r="117" spans="2:15">
      <c r="B117" s="238"/>
      <c r="C117" s="242"/>
      <c r="D117" s="235"/>
      <c r="E117" s="236"/>
      <c r="F117" s="236"/>
      <c r="G117" s="237"/>
      <c r="H117" s="237"/>
      <c r="I117" s="237"/>
      <c r="J117" s="237"/>
      <c r="K117" s="237"/>
      <c r="L117" s="237"/>
      <c r="M117" s="237"/>
      <c r="N117" s="237"/>
      <c r="O117" s="238"/>
    </row>
    <row r="118" spans="2:15">
      <c r="B118" s="238"/>
      <c r="C118" s="242"/>
      <c r="D118" s="235"/>
      <c r="E118" s="236"/>
      <c r="F118" s="236"/>
      <c r="G118" s="237"/>
      <c r="H118" s="237"/>
      <c r="I118" s="237"/>
      <c r="J118" s="237"/>
      <c r="K118" s="237"/>
      <c r="L118" s="237"/>
      <c r="M118" s="237"/>
      <c r="N118" s="237"/>
      <c r="O118" s="238"/>
    </row>
    <row r="119" spans="2:15">
      <c r="B119" s="238"/>
      <c r="C119" s="242"/>
      <c r="D119" s="235"/>
      <c r="E119" s="236"/>
      <c r="F119" s="236"/>
      <c r="G119" s="237"/>
      <c r="H119" s="237"/>
      <c r="I119" s="237"/>
      <c r="J119" s="237"/>
      <c r="K119" s="237"/>
      <c r="L119" s="237"/>
      <c r="M119" s="237"/>
      <c r="N119" s="237"/>
      <c r="O119" s="238"/>
    </row>
    <row r="120" spans="2:15">
      <c r="B120" s="242"/>
      <c r="C120" s="242"/>
      <c r="D120" s="238"/>
      <c r="E120" s="238"/>
      <c r="F120" s="242"/>
      <c r="G120" s="242"/>
      <c r="H120" s="377"/>
      <c r="I120" s="377"/>
      <c r="J120" s="377"/>
      <c r="K120" s="377"/>
      <c r="L120" s="377"/>
      <c r="M120" s="377"/>
      <c r="N120" s="377"/>
      <c r="O120" s="238"/>
    </row>
    <row r="121" spans="2:15">
      <c r="B121" s="239"/>
      <c r="C121" s="239"/>
      <c r="D121" s="240"/>
      <c r="E121" s="240"/>
      <c r="F121" s="239"/>
      <c r="G121" s="239"/>
      <c r="H121" s="239"/>
      <c r="I121" s="239"/>
      <c r="J121" s="239"/>
      <c r="K121" s="239"/>
      <c r="L121" s="239"/>
      <c r="M121" s="239"/>
      <c r="N121" s="239"/>
      <c r="O121" s="240"/>
    </row>
    <row r="122" spans="2:15">
      <c r="B122" s="238"/>
      <c r="C122" s="242"/>
      <c r="D122" s="235"/>
      <c r="E122" s="238"/>
      <c r="F122" s="242"/>
      <c r="G122" s="242"/>
      <c r="H122" s="242"/>
      <c r="I122" s="242"/>
      <c r="J122" s="242"/>
      <c r="K122" s="242"/>
      <c r="L122" s="242"/>
      <c r="M122" s="242"/>
      <c r="N122" s="242"/>
      <c r="O122" s="238"/>
    </row>
    <row r="123" spans="2:15">
      <c r="B123" s="238"/>
      <c r="C123" s="242"/>
      <c r="D123" s="235"/>
      <c r="E123" s="238"/>
      <c r="F123" s="242"/>
      <c r="G123" s="242"/>
      <c r="H123" s="242"/>
      <c r="I123" s="242"/>
      <c r="J123" s="242"/>
      <c r="K123" s="242"/>
      <c r="L123" s="242"/>
      <c r="M123" s="242"/>
      <c r="N123" s="242"/>
      <c r="O123" s="238"/>
    </row>
    <row r="124" spans="2:15">
      <c r="B124" s="242"/>
      <c r="C124" s="242"/>
      <c r="D124" s="240"/>
      <c r="E124" s="238"/>
      <c r="F124" s="242"/>
      <c r="G124" s="242"/>
      <c r="H124" s="242"/>
      <c r="I124" s="242"/>
      <c r="J124" s="242"/>
      <c r="K124" s="242"/>
      <c r="L124" s="242"/>
      <c r="M124" s="242"/>
      <c r="N124" s="242"/>
      <c r="O124" s="378"/>
    </row>
    <row r="125" spans="2:15">
      <c r="B125" s="242"/>
      <c r="C125" s="242"/>
      <c r="D125" s="240"/>
      <c r="E125" s="238"/>
      <c r="F125" s="242"/>
      <c r="G125" s="242"/>
      <c r="H125" s="242"/>
      <c r="I125" s="242"/>
      <c r="J125" s="242"/>
      <c r="K125" s="242"/>
      <c r="L125" s="242"/>
      <c r="M125" s="242"/>
      <c r="N125" s="242"/>
      <c r="O125" s="240"/>
    </row>
    <row r="126" spans="2:15">
      <c r="B126" s="242"/>
      <c r="C126" s="242"/>
      <c r="D126" s="240"/>
      <c r="E126" s="238"/>
      <c r="F126" s="242"/>
      <c r="G126" s="242"/>
      <c r="H126" s="242"/>
      <c r="I126" s="242"/>
      <c r="J126" s="242"/>
      <c r="K126" s="242"/>
      <c r="L126" s="242"/>
      <c r="M126" s="242"/>
      <c r="N126" s="242"/>
      <c r="O126" s="240"/>
    </row>
    <row r="127" spans="2:15">
      <c r="B127" s="242"/>
      <c r="C127" s="242"/>
      <c r="D127" s="238"/>
      <c r="E127" s="238"/>
      <c r="F127" s="379"/>
      <c r="G127" s="379"/>
      <c r="H127" s="377"/>
      <c r="I127" s="377"/>
      <c r="J127" s="377"/>
      <c r="K127" s="377"/>
      <c r="L127" s="377"/>
      <c r="M127" s="377"/>
      <c r="N127" s="377"/>
      <c r="O127" s="238"/>
    </row>
    <row r="128" spans="2:15">
      <c r="B128" s="242"/>
      <c r="C128" s="242"/>
      <c r="D128" s="238"/>
      <c r="E128" s="238"/>
      <c r="F128" s="379"/>
      <c r="G128" s="379"/>
      <c r="H128" s="377"/>
      <c r="I128" s="377"/>
      <c r="J128" s="377"/>
      <c r="K128" s="377"/>
      <c r="L128" s="377"/>
      <c r="M128" s="377"/>
      <c r="N128" s="377"/>
      <c r="O128" s="238"/>
    </row>
    <row r="129" spans="2:15">
      <c r="B129" s="239"/>
      <c r="C129" s="239"/>
      <c r="D129" s="240"/>
      <c r="E129" s="240"/>
      <c r="F129" s="239"/>
      <c r="G129" s="239"/>
      <c r="H129" s="239"/>
      <c r="I129" s="239"/>
      <c r="J129" s="239"/>
      <c r="K129" s="239"/>
      <c r="L129" s="239"/>
      <c r="M129" s="239"/>
      <c r="N129" s="239"/>
      <c r="O129" s="240"/>
    </row>
    <row r="130" spans="2:15">
      <c r="B130" s="238"/>
      <c r="C130" s="242"/>
      <c r="D130" s="235"/>
      <c r="E130" s="238"/>
      <c r="F130" s="238"/>
      <c r="G130" s="242"/>
      <c r="H130" s="242"/>
      <c r="I130" s="242"/>
      <c r="J130" s="242"/>
      <c r="K130" s="242"/>
      <c r="L130" s="242"/>
      <c r="M130" s="242"/>
      <c r="N130" s="242"/>
      <c r="O130" s="238"/>
    </row>
    <row r="131" spans="2:15">
      <c r="B131" s="238"/>
      <c r="C131" s="242"/>
      <c r="D131" s="235"/>
      <c r="E131" s="238"/>
      <c r="F131" s="238"/>
      <c r="G131" s="242"/>
      <c r="H131" s="242"/>
      <c r="I131" s="242"/>
      <c r="J131" s="242"/>
      <c r="K131" s="242"/>
      <c r="L131" s="242"/>
      <c r="M131" s="242"/>
      <c r="N131" s="242"/>
      <c r="O131" s="238"/>
    </row>
    <row r="132" spans="2:15">
      <c r="B132" s="238"/>
      <c r="C132" s="242"/>
      <c r="D132" s="235"/>
      <c r="E132" s="238"/>
      <c r="F132" s="238"/>
      <c r="G132" s="242"/>
      <c r="H132" s="242"/>
      <c r="I132" s="242"/>
      <c r="J132" s="242"/>
      <c r="K132" s="242"/>
      <c r="L132" s="242"/>
      <c r="M132" s="242"/>
      <c r="N132" s="242"/>
      <c r="O132" s="238"/>
    </row>
    <row r="133" spans="2:15">
      <c r="B133" s="238"/>
      <c r="C133" s="242"/>
      <c r="D133" s="235"/>
      <c r="E133" s="238"/>
      <c r="F133" s="238"/>
      <c r="G133" s="242"/>
      <c r="H133" s="242"/>
      <c r="I133" s="242"/>
      <c r="J133" s="242"/>
      <c r="K133" s="242"/>
      <c r="L133" s="242"/>
      <c r="M133" s="242"/>
      <c r="N133" s="242"/>
      <c r="O133" s="238"/>
    </row>
    <row r="134" spans="2:15">
      <c r="B134" s="238"/>
      <c r="C134" s="242"/>
      <c r="D134" s="235"/>
      <c r="E134" s="238"/>
      <c r="F134" s="238"/>
      <c r="G134" s="242"/>
      <c r="H134" s="242"/>
      <c r="I134" s="242"/>
      <c r="J134" s="242"/>
      <c r="K134" s="242"/>
      <c r="L134" s="242"/>
      <c r="M134" s="242"/>
      <c r="N134" s="242"/>
      <c r="O134" s="238"/>
    </row>
    <row r="135" spans="2:15">
      <c r="B135" s="242"/>
      <c r="C135" s="242"/>
      <c r="D135" s="240"/>
      <c r="E135" s="238"/>
      <c r="F135" s="242"/>
      <c r="G135" s="242"/>
      <c r="H135" s="242"/>
      <c r="I135" s="242"/>
      <c r="J135" s="242"/>
      <c r="K135" s="242"/>
      <c r="L135" s="242"/>
      <c r="M135" s="242"/>
      <c r="N135" s="242"/>
      <c r="O135" s="238"/>
    </row>
    <row r="136" spans="2:15">
      <c r="B136" s="239"/>
      <c r="C136" s="239"/>
      <c r="D136" s="240"/>
      <c r="E136" s="240"/>
      <c r="F136" s="239"/>
      <c r="G136" s="239"/>
      <c r="H136" s="239"/>
      <c r="I136" s="239"/>
      <c r="J136" s="239"/>
      <c r="K136" s="239"/>
      <c r="L136" s="239"/>
      <c r="M136" s="239"/>
      <c r="N136" s="239"/>
      <c r="O136" s="240"/>
    </row>
    <row r="137" spans="2:15">
      <c r="B137" s="242"/>
      <c r="C137" s="242"/>
      <c r="D137" s="240"/>
      <c r="E137" s="238"/>
      <c r="F137" s="242"/>
      <c r="G137" s="242"/>
      <c r="H137" s="242"/>
      <c r="I137" s="242"/>
      <c r="J137" s="242"/>
      <c r="K137" s="242"/>
      <c r="L137" s="242"/>
      <c r="M137" s="242"/>
      <c r="N137" s="242"/>
      <c r="O137" s="238"/>
    </row>
    <row r="138" spans="2:15">
      <c r="B138" s="239"/>
      <c r="C138" s="239"/>
      <c r="D138" s="240"/>
      <c r="E138" s="240"/>
      <c r="F138" s="377"/>
      <c r="G138" s="377"/>
      <c r="H138" s="377"/>
      <c r="I138" s="377"/>
      <c r="J138" s="377"/>
      <c r="K138" s="377"/>
      <c r="L138" s="377"/>
      <c r="M138" s="377"/>
      <c r="N138" s="377"/>
      <c r="O138" s="240"/>
    </row>
    <row r="139" spans="2:15">
      <c r="B139" s="239"/>
      <c r="C139" s="239"/>
      <c r="D139" s="240"/>
      <c r="E139" s="240"/>
      <c r="F139" s="240"/>
      <c r="G139" s="239"/>
      <c r="H139" s="239"/>
      <c r="I139" s="239"/>
      <c r="J139" s="239"/>
      <c r="K139" s="239"/>
      <c r="L139" s="239"/>
      <c r="M139" s="239"/>
      <c r="N139" s="239"/>
      <c r="O139" s="240"/>
    </row>
    <row r="140" spans="2:15">
      <c r="B140" s="238"/>
      <c r="C140" s="242"/>
      <c r="D140" s="238"/>
      <c r="E140" s="241"/>
      <c r="F140" s="238"/>
      <c r="G140" s="238"/>
      <c r="H140" s="237"/>
      <c r="I140" s="237"/>
      <c r="J140" s="237"/>
      <c r="K140" s="237"/>
      <c r="L140" s="237"/>
      <c r="M140" s="237"/>
      <c r="N140" s="237"/>
      <c r="O140" s="238"/>
    </row>
    <row r="141" spans="2:15">
      <c r="B141" s="238"/>
      <c r="C141" s="242"/>
      <c r="D141" s="238"/>
      <c r="E141" s="241"/>
      <c r="F141" s="238"/>
      <c r="G141" s="238"/>
      <c r="H141" s="237"/>
      <c r="I141" s="237"/>
      <c r="J141" s="237"/>
      <c r="K141" s="237"/>
      <c r="L141" s="237"/>
      <c r="M141" s="237"/>
      <c r="N141" s="237"/>
      <c r="O141" s="238"/>
    </row>
    <row r="142" spans="2:15">
      <c r="B142" s="238"/>
      <c r="C142" s="242"/>
      <c r="D142" s="238"/>
      <c r="E142" s="241"/>
      <c r="F142" s="238"/>
      <c r="G142" s="238"/>
      <c r="H142" s="237"/>
      <c r="I142" s="237"/>
      <c r="J142" s="237"/>
      <c r="K142" s="237"/>
      <c r="L142" s="237"/>
      <c r="M142" s="237"/>
      <c r="N142" s="237"/>
      <c r="O142" s="238"/>
    </row>
    <row r="143" spans="2:15">
      <c r="B143" s="238"/>
      <c r="C143" s="242"/>
      <c r="D143" s="238"/>
      <c r="E143" s="241"/>
      <c r="F143" s="238"/>
      <c r="G143" s="238"/>
      <c r="H143" s="237"/>
      <c r="I143" s="237"/>
      <c r="J143" s="237"/>
      <c r="K143" s="237"/>
      <c r="L143" s="237"/>
      <c r="M143" s="237"/>
      <c r="N143" s="237"/>
      <c r="O143" s="238"/>
    </row>
    <row r="144" spans="2:15">
      <c r="B144" s="238"/>
      <c r="C144" s="242"/>
      <c r="D144" s="238"/>
      <c r="E144" s="241"/>
      <c r="F144" s="238"/>
      <c r="G144" s="238"/>
      <c r="H144" s="237"/>
      <c r="I144" s="237"/>
      <c r="J144" s="237"/>
      <c r="K144" s="237"/>
      <c r="L144" s="237"/>
      <c r="M144" s="237"/>
      <c r="N144" s="237"/>
      <c r="O144" s="238"/>
    </row>
    <row r="145" spans="2:15">
      <c r="B145" s="239"/>
      <c r="C145" s="239"/>
      <c r="D145" s="240"/>
      <c r="E145" s="240"/>
      <c r="F145" s="239"/>
      <c r="G145" s="239"/>
      <c r="H145" s="239"/>
      <c r="I145" s="239"/>
      <c r="J145" s="239"/>
      <c r="K145" s="239"/>
      <c r="L145" s="239"/>
      <c r="M145" s="239"/>
      <c r="N145" s="239"/>
      <c r="O145" s="240"/>
    </row>
    <row r="146" spans="2:15">
      <c r="B146" s="239"/>
      <c r="C146" s="239"/>
      <c r="D146" s="240"/>
      <c r="E146" s="240"/>
      <c r="F146" s="239"/>
      <c r="G146" s="239"/>
      <c r="H146" s="239"/>
      <c r="I146" s="239"/>
      <c r="J146" s="239"/>
      <c r="K146" s="239"/>
      <c r="L146" s="239"/>
      <c r="M146" s="239"/>
      <c r="N146" s="239"/>
      <c r="O146" s="240"/>
    </row>
    <row r="147" spans="2:15">
      <c r="B147" s="239"/>
      <c r="C147" s="239"/>
      <c r="D147" s="240"/>
      <c r="E147" s="240"/>
      <c r="F147" s="240"/>
      <c r="G147" s="240"/>
      <c r="H147" s="240"/>
      <c r="I147" s="240"/>
      <c r="J147" s="240"/>
      <c r="K147" s="240"/>
      <c r="L147" s="240"/>
      <c r="M147" s="240"/>
      <c r="N147" s="240"/>
      <c r="O147" s="240"/>
    </row>
    <row r="148" spans="2:15">
      <c r="B148" s="238"/>
      <c r="C148" s="242"/>
      <c r="D148" s="235"/>
      <c r="E148" s="238"/>
      <c r="F148" s="238"/>
      <c r="G148" s="238"/>
      <c r="H148" s="236"/>
      <c r="I148" s="236"/>
      <c r="J148" s="236"/>
      <c r="K148" s="236"/>
      <c r="L148" s="236"/>
      <c r="M148" s="236"/>
      <c r="N148" s="236"/>
      <c r="O148" s="238"/>
    </row>
    <row r="149" spans="2:15">
      <c r="B149" s="238"/>
      <c r="C149" s="242"/>
      <c r="D149" s="235"/>
      <c r="E149" s="238"/>
      <c r="F149" s="238"/>
      <c r="G149" s="238"/>
      <c r="H149" s="236"/>
      <c r="I149" s="236"/>
      <c r="J149" s="236"/>
      <c r="K149" s="236"/>
      <c r="L149" s="236"/>
      <c r="M149" s="236"/>
      <c r="N149" s="236"/>
      <c r="O149" s="238"/>
    </row>
    <row r="150" spans="2:15">
      <c r="B150" s="238"/>
      <c r="C150" s="242"/>
      <c r="D150" s="235"/>
      <c r="E150" s="238"/>
      <c r="F150" s="238"/>
      <c r="G150" s="238"/>
      <c r="H150" s="236"/>
      <c r="I150" s="236"/>
      <c r="J150" s="236"/>
      <c r="K150" s="236"/>
      <c r="L150" s="236"/>
      <c r="M150" s="236"/>
      <c r="N150" s="236"/>
      <c r="O150" s="238"/>
    </row>
    <row r="151" spans="2:15">
      <c r="B151" s="238"/>
      <c r="C151" s="242"/>
      <c r="D151" s="235"/>
      <c r="E151" s="238"/>
      <c r="F151" s="238"/>
      <c r="G151" s="238"/>
      <c r="H151" s="236"/>
      <c r="I151" s="236"/>
      <c r="J151" s="236"/>
      <c r="K151" s="236"/>
      <c r="L151" s="236"/>
      <c r="M151" s="236"/>
      <c r="N151" s="236"/>
      <c r="O151" s="238"/>
    </row>
    <row r="152" spans="2:15">
      <c r="B152" s="238"/>
      <c r="C152" s="242"/>
      <c r="D152" s="235"/>
      <c r="E152" s="238"/>
      <c r="F152" s="238"/>
      <c r="G152" s="238"/>
      <c r="H152" s="236"/>
      <c r="I152" s="236"/>
      <c r="J152" s="236"/>
      <c r="K152" s="236"/>
      <c r="L152" s="236"/>
      <c r="M152" s="236"/>
      <c r="N152" s="236"/>
      <c r="O152" s="238"/>
    </row>
    <row r="153" spans="2:15">
      <c r="B153" s="239"/>
      <c r="C153" s="239"/>
      <c r="D153" s="240"/>
      <c r="E153" s="240"/>
      <c r="F153" s="239"/>
      <c r="G153" s="239"/>
      <c r="H153" s="239"/>
      <c r="I153" s="239"/>
      <c r="J153" s="239"/>
      <c r="K153" s="239"/>
      <c r="L153" s="239"/>
      <c r="M153" s="239"/>
      <c r="N153" s="239"/>
      <c r="O153" s="240"/>
    </row>
    <row r="154" spans="2:15">
      <c r="B154" s="239"/>
      <c r="C154" s="239"/>
      <c r="D154" s="240"/>
      <c r="E154" s="240"/>
      <c r="F154" s="239"/>
      <c r="G154" s="239"/>
      <c r="H154" s="239"/>
      <c r="I154" s="239"/>
      <c r="J154" s="239"/>
      <c r="K154" s="239"/>
      <c r="L154" s="239"/>
      <c r="M154" s="239"/>
      <c r="N154" s="239"/>
      <c r="O154" s="240"/>
    </row>
    <row r="155" spans="2:15">
      <c r="B155" s="380"/>
    </row>
    <row r="157" spans="2:15" ht="22.5">
      <c r="B157" s="365"/>
      <c r="C157" s="366"/>
      <c r="D157" s="367"/>
      <c r="E157" s="367"/>
      <c r="F157" s="366"/>
      <c r="G157" s="366"/>
      <c r="H157" s="366"/>
      <c r="I157" s="366"/>
      <c r="J157" s="366"/>
      <c r="K157" s="366"/>
      <c r="L157" s="366"/>
      <c r="M157" s="366"/>
      <c r="N157" s="366"/>
      <c r="O157" s="367"/>
    </row>
    <row r="158" spans="2:15" ht="18">
      <c r="B158" s="368"/>
      <c r="C158" s="368"/>
      <c r="D158" s="369"/>
      <c r="E158" s="369"/>
      <c r="F158" s="368"/>
      <c r="G158" s="368"/>
      <c r="H158" s="368"/>
      <c r="I158" s="368"/>
      <c r="J158" s="368"/>
      <c r="K158" s="368"/>
      <c r="L158" s="368"/>
      <c r="M158" s="368"/>
      <c r="N158" s="368"/>
      <c r="O158" s="369"/>
    </row>
    <row r="159" spans="2:15" ht="15.75">
      <c r="B159" s="370"/>
      <c r="C159" s="370"/>
      <c r="D159" s="437"/>
      <c r="E159" s="371"/>
      <c r="F159" s="370"/>
      <c r="G159" s="370"/>
      <c r="H159" s="372"/>
      <c r="I159" s="372"/>
      <c r="J159" s="372"/>
      <c r="K159" s="372"/>
      <c r="L159" s="372"/>
      <c r="M159" s="372"/>
      <c r="N159" s="372"/>
      <c r="O159" s="373"/>
    </row>
    <row r="160" spans="2:15" ht="15.75">
      <c r="B160" s="370"/>
      <c r="C160" s="370"/>
      <c r="D160" s="375"/>
      <c r="E160" s="375"/>
      <c r="F160" s="374"/>
      <c r="G160" s="374"/>
      <c r="H160" s="374"/>
      <c r="I160" s="374"/>
      <c r="J160" s="374"/>
      <c r="K160" s="374"/>
      <c r="L160" s="374"/>
      <c r="M160" s="374"/>
      <c r="N160" s="374"/>
      <c r="O160" s="376"/>
    </row>
    <row r="161" spans="2:15">
      <c r="B161" s="239"/>
      <c r="C161" s="239"/>
      <c r="D161" s="240"/>
      <c r="E161" s="240"/>
      <c r="F161" s="239"/>
      <c r="G161" s="239"/>
      <c r="H161" s="239"/>
      <c r="I161" s="239"/>
      <c r="J161" s="239"/>
      <c r="K161" s="239"/>
      <c r="L161" s="239"/>
      <c r="M161" s="239"/>
      <c r="N161" s="239"/>
      <c r="O161" s="240"/>
    </row>
    <row r="162" spans="2:15">
      <c r="B162" s="239"/>
      <c r="C162" s="239"/>
      <c r="D162" s="240"/>
      <c r="E162" s="240"/>
      <c r="F162" s="240"/>
      <c r="G162" s="240"/>
      <c r="H162" s="240"/>
      <c r="I162" s="240"/>
      <c r="J162" s="240"/>
      <c r="K162" s="240"/>
      <c r="L162" s="240"/>
      <c r="M162" s="240"/>
      <c r="N162" s="240"/>
      <c r="O162" s="240"/>
    </row>
    <row r="163" spans="2:15">
      <c r="B163" s="242"/>
      <c r="C163" s="242"/>
      <c r="D163" s="238"/>
      <c r="E163" s="238"/>
      <c r="F163" s="242"/>
      <c r="G163" s="242"/>
      <c r="H163" s="377"/>
      <c r="I163" s="377"/>
      <c r="J163" s="377"/>
      <c r="K163" s="377"/>
      <c r="L163" s="377"/>
      <c r="M163" s="377"/>
      <c r="N163" s="377"/>
      <c r="O163" s="238"/>
    </row>
    <row r="164" spans="2:15">
      <c r="B164" s="239"/>
      <c r="C164" s="239"/>
      <c r="D164" s="240"/>
      <c r="E164" s="240"/>
      <c r="F164" s="239"/>
      <c r="G164" s="239"/>
      <c r="H164" s="239"/>
      <c r="I164" s="239"/>
      <c r="J164" s="239"/>
      <c r="K164" s="239"/>
      <c r="L164" s="239"/>
      <c r="M164" s="239"/>
      <c r="N164" s="239"/>
      <c r="O164" s="240"/>
    </row>
    <row r="165" spans="2:15">
      <c r="B165" s="238"/>
      <c r="C165" s="242"/>
      <c r="D165" s="235"/>
      <c r="E165" s="238"/>
      <c r="F165" s="242"/>
      <c r="G165" s="242"/>
      <c r="H165" s="242"/>
      <c r="I165" s="242"/>
      <c r="J165" s="242"/>
      <c r="K165" s="242"/>
      <c r="L165" s="242"/>
      <c r="M165" s="242"/>
      <c r="N165" s="242"/>
      <c r="O165" s="238"/>
    </row>
    <row r="166" spans="2:15">
      <c r="B166" s="242"/>
      <c r="C166" s="242"/>
      <c r="D166" s="240"/>
      <c r="E166" s="238"/>
      <c r="F166" s="242"/>
      <c r="G166" s="242"/>
      <c r="H166" s="242"/>
      <c r="I166" s="242"/>
      <c r="J166" s="242"/>
      <c r="K166" s="242"/>
      <c r="L166" s="242"/>
      <c r="M166" s="242"/>
      <c r="N166" s="242"/>
      <c r="O166" s="378"/>
    </row>
    <row r="167" spans="2:15">
      <c r="B167" s="242"/>
      <c r="C167" s="242"/>
      <c r="D167" s="240"/>
      <c r="E167" s="238"/>
      <c r="F167" s="242"/>
      <c r="G167" s="242"/>
      <c r="H167" s="242"/>
      <c r="I167" s="242"/>
      <c r="J167" s="242"/>
      <c r="K167" s="242"/>
      <c r="L167" s="242"/>
      <c r="M167" s="242"/>
      <c r="N167" s="242"/>
      <c r="O167" s="240"/>
    </row>
    <row r="168" spans="2:15">
      <c r="B168" s="242"/>
      <c r="C168" s="242"/>
      <c r="D168" s="240"/>
      <c r="E168" s="238"/>
      <c r="F168" s="242"/>
      <c r="G168" s="242"/>
      <c r="H168" s="242"/>
      <c r="I168" s="242"/>
      <c r="J168" s="242"/>
      <c r="K168" s="242"/>
      <c r="L168" s="242"/>
      <c r="M168" s="242"/>
      <c r="N168" s="242"/>
      <c r="O168" s="240"/>
    </row>
    <row r="169" spans="2:15">
      <c r="B169" s="242"/>
      <c r="C169" s="242"/>
      <c r="D169" s="238"/>
      <c r="E169" s="238"/>
      <c r="F169" s="379"/>
      <c r="G169" s="379"/>
      <c r="H169" s="377"/>
      <c r="I169" s="377"/>
      <c r="J169" s="377"/>
      <c r="K169" s="377"/>
      <c r="L169" s="377"/>
      <c r="M169" s="377"/>
      <c r="N169" s="377"/>
      <c r="O169" s="238"/>
    </row>
    <row r="170" spans="2:15">
      <c r="B170" s="242"/>
      <c r="C170" s="242"/>
      <c r="D170" s="238"/>
      <c r="E170" s="238"/>
      <c r="F170" s="379"/>
      <c r="G170" s="379"/>
      <c r="H170" s="377"/>
      <c r="I170" s="377"/>
      <c r="J170" s="377"/>
      <c r="K170" s="377"/>
      <c r="L170" s="377"/>
      <c r="M170" s="377"/>
      <c r="N170" s="377"/>
      <c r="O170" s="238"/>
    </row>
    <row r="171" spans="2:15">
      <c r="B171" s="239"/>
      <c r="C171" s="239"/>
      <c r="D171" s="240"/>
      <c r="E171" s="240"/>
      <c r="F171" s="239"/>
      <c r="G171" s="239"/>
      <c r="H171" s="239"/>
      <c r="I171" s="239"/>
      <c r="J171" s="239"/>
      <c r="K171" s="239"/>
      <c r="L171" s="239"/>
      <c r="M171" s="239"/>
      <c r="N171" s="239"/>
      <c r="O171" s="240"/>
    </row>
    <row r="172" spans="2:15">
      <c r="B172" s="238"/>
      <c r="C172" s="242"/>
      <c r="D172" s="235"/>
      <c r="E172" s="238"/>
      <c r="F172" s="238"/>
      <c r="G172" s="242"/>
      <c r="H172" s="242"/>
      <c r="I172" s="242"/>
      <c r="J172" s="242"/>
      <c r="K172" s="242"/>
      <c r="L172" s="242"/>
      <c r="M172" s="242"/>
      <c r="N172" s="242"/>
      <c r="O172" s="238"/>
    </row>
    <row r="173" spans="2:15">
      <c r="B173" s="242"/>
      <c r="C173" s="242"/>
      <c r="D173" s="240"/>
      <c r="E173" s="238"/>
      <c r="F173" s="242"/>
      <c r="G173" s="242"/>
      <c r="H173" s="242"/>
      <c r="I173" s="242"/>
      <c r="J173" s="242"/>
      <c r="K173" s="242"/>
      <c r="L173" s="242"/>
      <c r="M173" s="242"/>
      <c r="N173" s="242"/>
      <c r="O173" s="238"/>
    </row>
    <row r="174" spans="2:15">
      <c r="B174" s="239"/>
      <c r="C174" s="239"/>
      <c r="D174" s="240"/>
      <c r="E174" s="240"/>
      <c r="F174" s="239"/>
      <c r="G174" s="239"/>
      <c r="H174" s="239"/>
      <c r="I174" s="239"/>
      <c r="J174" s="239"/>
      <c r="K174" s="239"/>
      <c r="L174" s="239"/>
      <c r="M174" s="239"/>
      <c r="N174" s="239"/>
      <c r="O174" s="240"/>
    </row>
    <row r="175" spans="2:15">
      <c r="B175" s="242"/>
      <c r="C175" s="242"/>
      <c r="D175" s="240"/>
      <c r="E175" s="238"/>
      <c r="F175" s="242"/>
      <c r="G175" s="242"/>
      <c r="H175" s="242"/>
      <c r="I175" s="242"/>
      <c r="J175" s="242"/>
      <c r="K175" s="242"/>
      <c r="L175" s="242"/>
      <c r="M175" s="242"/>
      <c r="N175" s="242"/>
      <c r="O175" s="238"/>
    </row>
    <row r="176" spans="2:15">
      <c r="B176" s="239"/>
      <c r="C176" s="239"/>
      <c r="D176" s="240"/>
      <c r="E176" s="240"/>
      <c r="F176" s="377"/>
      <c r="G176" s="377"/>
      <c r="H176" s="377"/>
      <c r="I176" s="377"/>
      <c r="J176" s="377"/>
      <c r="K176" s="377"/>
      <c r="L176" s="377"/>
      <c r="M176" s="377"/>
      <c r="N176" s="377"/>
      <c r="O176" s="240"/>
    </row>
    <row r="177" spans="2:15">
      <c r="B177" s="239"/>
      <c r="C177" s="239"/>
      <c r="D177" s="240"/>
      <c r="E177" s="240"/>
      <c r="F177" s="240"/>
      <c r="G177" s="239"/>
      <c r="H177" s="239"/>
      <c r="I177" s="239"/>
      <c r="J177" s="239"/>
      <c r="K177" s="239"/>
      <c r="L177" s="239"/>
      <c r="M177" s="239"/>
      <c r="N177" s="239"/>
      <c r="O177" s="240"/>
    </row>
    <row r="178" spans="2:15">
      <c r="B178" s="238"/>
      <c r="C178" s="242"/>
      <c r="D178" s="238"/>
      <c r="E178" s="241"/>
      <c r="F178" s="238"/>
      <c r="G178" s="238"/>
      <c r="H178" s="237"/>
      <c r="I178" s="237"/>
      <c r="J178" s="237"/>
      <c r="K178" s="237"/>
      <c r="L178" s="237"/>
      <c r="M178" s="237"/>
      <c r="N178" s="237"/>
      <c r="O178" s="238"/>
    </row>
    <row r="179" spans="2:15">
      <c r="B179" s="239"/>
      <c r="C179" s="239"/>
      <c r="D179" s="240"/>
      <c r="E179" s="240"/>
      <c r="F179" s="239"/>
      <c r="G179" s="239"/>
      <c r="H179" s="239"/>
      <c r="I179" s="239"/>
      <c r="J179" s="239"/>
      <c r="K179" s="239"/>
      <c r="L179" s="239"/>
      <c r="M179" s="239"/>
      <c r="N179" s="239"/>
      <c r="O179" s="240"/>
    </row>
    <row r="180" spans="2:15">
      <c r="B180" s="239"/>
      <c r="C180" s="239"/>
      <c r="D180" s="240"/>
      <c r="E180" s="240"/>
      <c r="F180" s="239"/>
      <c r="G180" s="239"/>
      <c r="H180" s="239"/>
      <c r="I180" s="239"/>
      <c r="J180" s="239"/>
      <c r="K180" s="239"/>
      <c r="L180" s="239"/>
      <c r="M180" s="239"/>
      <c r="N180" s="239"/>
      <c r="O180" s="240"/>
    </row>
    <row r="181" spans="2:15">
      <c r="B181" s="239"/>
      <c r="C181" s="239"/>
      <c r="D181" s="240"/>
      <c r="E181" s="240"/>
      <c r="F181" s="240"/>
      <c r="G181" s="240"/>
      <c r="H181" s="240"/>
      <c r="I181" s="240"/>
      <c r="J181" s="240"/>
      <c r="K181" s="240"/>
      <c r="L181" s="240"/>
      <c r="M181" s="240"/>
      <c r="N181" s="240"/>
      <c r="O181" s="240"/>
    </row>
    <row r="182" spans="2:15">
      <c r="B182" s="238"/>
      <c r="C182" s="242"/>
      <c r="D182" s="235"/>
      <c r="E182" s="238"/>
      <c r="F182" s="238"/>
      <c r="G182" s="238"/>
      <c r="H182" s="236"/>
      <c r="I182" s="236"/>
      <c r="J182" s="236"/>
      <c r="K182" s="236"/>
      <c r="L182" s="236"/>
      <c r="M182" s="236"/>
      <c r="N182" s="236"/>
      <c r="O182" s="238"/>
    </row>
    <row r="183" spans="2:15">
      <c r="B183" s="239"/>
      <c r="C183" s="239"/>
      <c r="D183" s="240"/>
      <c r="E183" s="240"/>
      <c r="F183" s="239"/>
      <c r="G183" s="239"/>
      <c r="H183" s="239"/>
      <c r="I183" s="239"/>
      <c r="J183" s="239"/>
      <c r="K183" s="239"/>
      <c r="L183" s="239"/>
      <c r="M183" s="239"/>
      <c r="N183" s="239"/>
      <c r="O183" s="240"/>
    </row>
    <row r="184" spans="2:15">
      <c r="B184" s="239"/>
      <c r="C184" s="239"/>
      <c r="D184" s="240"/>
      <c r="E184" s="240"/>
      <c r="F184" s="239"/>
      <c r="G184" s="239"/>
      <c r="H184" s="239"/>
      <c r="I184" s="239"/>
      <c r="J184" s="239"/>
      <c r="K184" s="239"/>
      <c r="L184" s="239"/>
      <c r="M184" s="239"/>
      <c r="N184" s="239"/>
      <c r="O184" s="240"/>
    </row>
    <row r="185" spans="2:15">
      <c r="B185" s="380"/>
    </row>
    <row r="188" spans="2:15" ht="22.5">
      <c r="B188" s="365"/>
      <c r="C188" s="366"/>
      <c r="D188" s="367"/>
      <c r="E188" s="367"/>
      <c r="F188" s="366"/>
      <c r="G188" s="366"/>
      <c r="H188" s="366"/>
      <c r="I188" s="366"/>
      <c r="J188" s="366"/>
      <c r="K188" s="366"/>
      <c r="L188" s="366"/>
      <c r="M188" s="366"/>
      <c r="N188" s="366"/>
      <c r="O188" s="367"/>
    </row>
    <row r="189" spans="2:15" ht="18">
      <c r="B189" s="368"/>
      <c r="C189" s="368"/>
      <c r="D189" s="369"/>
      <c r="E189" s="369"/>
      <c r="F189" s="368"/>
      <c r="G189" s="368"/>
      <c r="H189" s="368"/>
      <c r="I189" s="368"/>
      <c r="J189" s="368"/>
      <c r="K189" s="368"/>
      <c r="L189" s="368"/>
      <c r="M189" s="368"/>
      <c r="N189" s="368"/>
      <c r="O189" s="369"/>
    </row>
    <row r="190" spans="2:15" ht="15.75">
      <c r="B190" s="370"/>
      <c r="C190" s="370"/>
      <c r="D190" s="437"/>
      <c r="E190" s="371"/>
      <c r="F190" s="370"/>
      <c r="G190" s="370"/>
      <c r="H190" s="372"/>
      <c r="I190" s="372"/>
      <c r="J190" s="372"/>
      <c r="K190" s="372"/>
      <c r="L190" s="372"/>
      <c r="M190" s="372"/>
      <c r="N190" s="372"/>
      <c r="O190" s="373"/>
    </row>
    <row r="191" spans="2:15" ht="15.75">
      <c r="B191" s="370"/>
      <c r="C191" s="370"/>
      <c r="D191" s="375"/>
      <c r="E191" s="375"/>
      <c r="F191" s="374"/>
      <c r="G191" s="374"/>
      <c r="H191" s="374"/>
      <c r="I191" s="374"/>
      <c r="J191" s="374"/>
      <c r="K191" s="374"/>
      <c r="L191" s="374"/>
      <c r="M191" s="374"/>
      <c r="N191" s="374"/>
      <c r="O191" s="376"/>
    </row>
    <row r="192" spans="2:15">
      <c r="B192" s="239"/>
      <c r="C192" s="239"/>
      <c r="D192" s="240"/>
      <c r="E192" s="240"/>
      <c r="F192" s="239"/>
      <c r="G192" s="239"/>
      <c r="H192" s="239"/>
      <c r="I192" s="239"/>
      <c r="J192" s="239"/>
      <c r="K192" s="239"/>
      <c r="L192" s="239"/>
      <c r="M192" s="239"/>
      <c r="N192" s="239"/>
      <c r="O192" s="240"/>
    </row>
    <row r="193" spans="2:15">
      <c r="B193" s="239"/>
      <c r="C193" s="239"/>
      <c r="D193" s="240"/>
      <c r="E193" s="240"/>
      <c r="F193" s="240"/>
      <c r="G193" s="240"/>
      <c r="H193" s="240"/>
      <c r="I193" s="240"/>
      <c r="J193" s="240"/>
      <c r="K193" s="240"/>
      <c r="L193" s="240"/>
      <c r="M193" s="240"/>
      <c r="N193" s="240"/>
      <c r="O193" s="240"/>
    </row>
    <row r="194" spans="2:15">
      <c r="B194" s="242"/>
      <c r="C194" s="242"/>
      <c r="D194" s="238"/>
      <c r="E194" s="238"/>
      <c r="F194" s="242"/>
      <c r="G194" s="242"/>
      <c r="H194" s="377"/>
      <c r="I194" s="377"/>
      <c r="J194" s="377"/>
      <c r="K194" s="377"/>
      <c r="L194" s="377"/>
      <c r="M194" s="377"/>
      <c r="N194" s="377"/>
      <c r="O194" s="238"/>
    </row>
    <row r="195" spans="2:15">
      <c r="B195" s="239"/>
      <c r="C195" s="239"/>
      <c r="D195" s="240"/>
      <c r="E195" s="240"/>
      <c r="F195" s="239"/>
      <c r="G195" s="239"/>
      <c r="H195" s="239"/>
      <c r="I195" s="239"/>
      <c r="J195" s="239"/>
      <c r="K195" s="239"/>
      <c r="L195" s="239"/>
      <c r="M195" s="239"/>
      <c r="N195" s="239"/>
      <c r="O195" s="240"/>
    </row>
    <row r="196" spans="2:15">
      <c r="B196" s="242"/>
      <c r="C196" s="242"/>
      <c r="D196" s="240"/>
      <c r="E196" s="238"/>
      <c r="F196" s="242"/>
      <c r="G196" s="242"/>
      <c r="H196" s="242"/>
      <c r="I196" s="242"/>
      <c r="J196" s="242"/>
      <c r="K196" s="242"/>
      <c r="L196" s="242"/>
      <c r="M196" s="242"/>
      <c r="N196" s="242"/>
      <c r="O196" s="238"/>
    </row>
    <row r="197" spans="2:15">
      <c r="B197" s="242"/>
      <c r="C197" s="242"/>
      <c r="D197" s="240"/>
      <c r="E197" s="238"/>
      <c r="F197" s="242"/>
      <c r="G197" s="242"/>
      <c r="H197" s="242"/>
      <c r="I197" s="242"/>
      <c r="J197" s="242"/>
      <c r="K197" s="242"/>
      <c r="L197" s="242"/>
      <c r="M197" s="242"/>
      <c r="N197" s="242"/>
      <c r="O197" s="238"/>
    </row>
    <row r="198" spans="2:15">
      <c r="B198" s="242"/>
      <c r="C198" s="242"/>
      <c r="D198" s="240"/>
      <c r="E198" s="238"/>
      <c r="F198" s="242"/>
      <c r="G198" s="242"/>
      <c r="H198" s="242"/>
      <c r="I198" s="242"/>
      <c r="J198" s="242"/>
      <c r="K198" s="242"/>
      <c r="L198" s="242"/>
      <c r="M198" s="242"/>
      <c r="N198" s="242"/>
      <c r="O198" s="238"/>
    </row>
    <row r="199" spans="2:15">
      <c r="B199" s="242"/>
      <c r="C199" s="242"/>
      <c r="D199" s="238"/>
      <c r="E199" s="238"/>
      <c r="F199" s="379"/>
      <c r="G199" s="379"/>
      <c r="H199" s="377"/>
      <c r="I199" s="377"/>
      <c r="J199" s="377"/>
      <c r="K199" s="377"/>
      <c r="L199" s="377"/>
      <c r="M199" s="377"/>
      <c r="N199" s="377"/>
      <c r="O199" s="238"/>
    </row>
    <row r="200" spans="2:15">
      <c r="B200" s="242"/>
      <c r="C200" s="242"/>
      <c r="D200" s="238"/>
      <c r="E200" s="238"/>
      <c r="F200" s="379"/>
      <c r="G200" s="379"/>
      <c r="H200" s="377"/>
      <c r="I200" s="377"/>
      <c r="J200" s="377"/>
      <c r="K200" s="377"/>
      <c r="L200" s="377"/>
      <c r="M200" s="377"/>
      <c r="N200" s="377"/>
      <c r="O200" s="238"/>
    </row>
    <row r="201" spans="2:15">
      <c r="B201" s="239"/>
      <c r="C201" s="239"/>
      <c r="D201" s="240"/>
      <c r="E201" s="240"/>
      <c r="F201" s="239"/>
      <c r="G201" s="239"/>
      <c r="H201" s="239"/>
      <c r="I201" s="239"/>
      <c r="J201" s="239"/>
      <c r="K201" s="239"/>
      <c r="L201" s="239"/>
      <c r="M201" s="239"/>
      <c r="N201" s="239"/>
      <c r="O201" s="240"/>
    </row>
    <row r="202" spans="2:15">
      <c r="B202" s="242"/>
      <c r="C202" s="242"/>
      <c r="D202" s="240"/>
      <c r="E202" s="238"/>
      <c r="F202" s="242"/>
      <c r="G202" s="242"/>
      <c r="H202" s="242"/>
      <c r="I202" s="242"/>
      <c r="J202" s="242"/>
      <c r="K202" s="242"/>
      <c r="L202" s="242"/>
      <c r="M202" s="242"/>
      <c r="N202" s="242"/>
      <c r="O202" s="238"/>
    </row>
    <row r="203" spans="2:15">
      <c r="B203" s="239"/>
      <c r="C203" s="239"/>
      <c r="D203" s="240"/>
      <c r="E203" s="240"/>
      <c r="F203" s="239"/>
      <c r="G203" s="239"/>
      <c r="H203" s="239"/>
      <c r="I203" s="239"/>
      <c r="J203" s="239"/>
      <c r="K203" s="239"/>
      <c r="L203" s="239"/>
      <c r="M203" s="239"/>
      <c r="N203" s="239"/>
      <c r="O203" s="240"/>
    </row>
    <row r="204" spans="2:15">
      <c r="B204" s="238"/>
      <c r="C204" s="242"/>
      <c r="D204" s="241"/>
      <c r="E204" s="238"/>
      <c r="F204" s="238"/>
      <c r="G204" s="384"/>
      <c r="H204" s="242"/>
      <c r="I204" s="242"/>
      <c r="J204" s="242"/>
      <c r="K204" s="242"/>
      <c r="L204" s="242"/>
      <c r="M204" s="242"/>
      <c r="N204" s="242"/>
      <c r="O204" s="238"/>
    </row>
    <row r="205" spans="2:15">
      <c r="B205" s="238"/>
      <c r="C205" s="242"/>
      <c r="D205" s="241"/>
      <c r="E205" s="238"/>
      <c r="F205" s="238"/>
      <c r="G205" s="384"/>
      <c r="H205" s="242"/>
      <c r="I205" s="242"/>
      <c r="J205" s="242"/>
      <c r="K205" s="242"/>
      <c r="L205" s="242"/>
      <c r="M205" s="242"/>
      <c r="N205" s="242"/>
      <c r="O205" s="238"/>
    </row>
    <row r="206" spans="2:15">
      <c r="B206" s="238"/>
      <c r="C206" s="242"/>
      <c r="D206" s="241"/>
      <c r="E206" s="238"/>
      <c r="F206" s="238"/>
      <c r="G206" s="384"/>
      <c r="H206" s="242"/>
      <c r="I206" s="242"/>
      <c r="J206" s="242"/>
      <c r="K206" s="242"/>
      <c r="L206" s="242"/>
      <c r="M206" s="242"/>
      <c r="N206" s="242"/>
      <c r="O206" s="238"/>
    </row>
    <row r="207" spans="2:15">
      <c r="B207" s="238"/>
      <c r="C207" s="242"/>
      <c r="D207" s="241"/>
      <c r="E207" s="238"/>
      <c r="F207" s="238"/>
      <c r="G207" s="384"/>
      <c r="H207" s="242"/>
      <c r="I207" s="242"/>
      <c r="J207" s="242"/>
      <c r="K207" s="242"/>
      <c r="L207" s="242"/>
      <c r="M207" s="242"/>
      <c r="N207" s="242"/>
      <c r="O207" s="238"/>
    </row>
    <row r="208" spans="2:15">
      <c r="B208" s="242"/>
      <c r="C208" s="242"/>
      <c r="D208" s="240"/>
      <c r="E208" s="238"/>
      <c r="F208" s="242"/>
      <c r="G208" s="242"/>
      <c r="H208" s="242"/>
      <c r="I208" s="242"/>
      <c r="J208" s="242"/>
      <c r="K208" s="242"/>
      <c r="L208" s="242"/>
      <c r="M208" s="242"/>
      <c r="N208" s="242"/>
      <c r="O208" s="238"/>
    </row>
    <row r="209" spans="2:15">
      <c r="B209" s="239"/>
      <c r="C209" s="239"/>
      <c r="D209" s="240"/>
      <c r="E209" s="240"/>
      <c r="F209" s="377"/>
      <c r="G209" s="377"/>
      <c r="H209" s="377"/>
      <c r="I209" s="377"/>
      <c r="J209" s="377"/>
      <c r="K209" s="377"/>
      <c r="L209" s="377"/>
      <c r="M209" s="377"/>
      <c r="N209" s="377"/>
      <c r="O209" s="240"/>
    </row>
    <row r="210" spans="2:15">
      <c r="B210" s="239"/>
      <c r="C210" s="239"/>
      <c r="D210" s="240"/>
      <c r="E210" s="240"/>
      <c r="F210" s="240"/>
      <c r="G210" s="239"/>
      <c r="H210" s="239"/>
      <c r="I210" s="239"/>
      <c r="J210" s="239"/>
      <c r="K210" s="239"/>
      <c r="L210" s="239"/>
      <c r="M210" s="239"/>
      <c r="N210" s="239"/>
      <c r="O210" s="240"/>
    </row>
    <row r="211" spans="2:15">
      <c r="B211" s="239"/>
      <c r="C211" s="239"/>
      <c r="D211" s="240"/>
      <c r="E211" s="240"/>
      <c r="F211" s="239"/>
      <c r="G211" s="239"/>
      <c r="H211" s="239"/>
      <c r="I211" s="239"/>
      <c r="J211" s="239"/>
      <c r="K211" s="239"/>
      <c r="L211" s="239"/>
      <c r="M211" s="239"/>
      <c r="N211" s="239"/>
      <c r="O211" s="240"/>
    </row>
    <row r="212" spans="2:15">
      <c r="B212" s="239"/>
      <c r="C212" s="239"/>
      <c r="D212" s="240"/>
      <c r="E212" s="240"/>
      <c r="F212" s="239"/>
      <c r="G212" s="239"/>
      <c r="H212" s="239"/>
      <c r="I212" s="239"/>
      <c r="J212" s="239"/>
      <c r="K212" s="239"/>
      <c r="L212" s="239"/>
      <c r="M212" s="239"/>
      <c r="N212" s="239"/>
      <c r="O212" s="240"/>
    </row>
    <row r="213" spans="2:15">
      <c r="B213" s="239"/>
      <c r="C213" s="239"/>
      <c r="D213" s="240"/>
      <c r="E213" s="240"/>
      <c r="F213" s="240"/>
      <c r="G213" s="240"/>
      <c r="H213" s="240"/>
      <c r="I213" s="240"/>
      <c r="J213" s="240"/>
      <c r="K213" s="240"/>
      <c r="L213" s="240"/>
      <c r="M213" s="240"/>
      <c r="N213" s="240"/>
      <c r="O213" s="240"/>
    </row>
    <row r="214" spans="2:15">
      <c r="B214" s="239"/>
      <c r="C214" s="239"/>
      <c r="D214" s="240"/>
      <c r="E214" s="240"/>
      <c r="F214" s="239"/>
      <c r="G214" s="239"/>
      <c r="H214" s="239"/>
      <c r="I214" s="239"/>
      <c r="J214" s="239"/>
      <c r="K214" s="239"/>
      <c r="L214" s="239"/>
      <c r="M214" s="239"/>
      <c r="N214" s="239"/>
      <c r="O214" s="240"/>
    </row>
    <row r="215" spans="2:15">
      <c r="B215" s="239"/>
      <c r="C215" s="239"/>
      <c r="D215" s="240"/>
      <c r="E215" s="240"/>
      <c r="F215" s="239"/>
      <c r="G215" s="239"/>
      <c r="H215" s="239"/>
      <c r="I215" s="239"/>
      <c r="J215" s="239"/>
      <c r="K215" s="239"/>
      <c r="L215" s="239"/>
      <c r="M215" s="239"/>
      <c r="N215" s="239"/>
      <c r="O215" s="240"/>
    </row>
    <row r="216" spans="2:15">
      <c r="B216" s="239"/>
      <c r="C216" s="239"/>
      <c r="D216" s="240"/>
      <c r="E216" s="240"/>
      <c r="F216" s="377"/>
      <c r="G216" s="377"/>
      <c r="H216" s="382"/>
      <c r="I216" s="382"/>
      <c r="J216" s="382"/>
      <c r="K216" s="382"/>
      <c r="L216" s="382"/>
      <c r="M216" s="382"/>
      <c r="N216" s="382"/>
      <c r="O216" s="240"/>
    </row>
    <row r="217" spans="2:15">
      <c r="B217" s="239"/>
      <c r="C217" s="239"/>
      <c r="D217" s="240"/>
      <c r="E217" s="240"/>
      <c r="F217" s="377"/>
      <c r="G217" s="239"/>
      <c r="H217" s="239"/>
      <c r="I217" s="239"/>
      <c r="J217" s="239"/>
      <c r="K217" s="239"/>
      <c r="L217" s="239"/>
      <c r="M217" s="239"/>
      <c r="N217" s="239"/>
      <c r="O217" s="240"/>
    </row>
    <row r="218" spans="2:15">
      <c r="B218" s="380"/>
    </row>
    <row r="220" spans="2:15" ht="22.5">
      <c r="B220" s="365"/>
      <c r="C220" s="366"/>
      <c r="D220" s="367"/>
      <c r="E220" s="367"/>
      <c r="F220" s="366"/>
      <c r="G220" s="366"/>
      <c r="H220" s="366"/>
      <c r="I220" s="366"/>
      <c r="J220" s="366"/>
      <c r="K220" s="366"/>
      <c r="L220" s="366"/>
      <c r="M220" s="366"/>
      <c r="N220" s="366"/>
      <c r="O220" s="367"/>
    </row>
    <row r="221" spans="2:15" ht="18">
      <c r="B221" s="368"/>
      <c r="C221" s="368"/>
      <c r="D221" s="369"/>
      <c r="E221" s="369"/>
      <c r="F221" s="368"/>
      <c r="G221" s="368"/>
      <c r="H221" s="368"/>
      <c r="I221" s="368"/>
      <c r="J221" s="368"/>
      <c r="K221" s="368"/>
      <c r="L221" s="368"/>
      <c r="M221" s="368"/>
      <c r="N221" s="368"/>
      <c r="O221" s="369"/>
    </row>
    <row r="222" spans="2:15" ht="15.75">
      <c r="B222" s="370"/>
      <c r="C222" s="370"/>
      <c r="D222" s="437"/>
      <c r="E222" s="371"/>
      <c r="F222" s="370"/>
      <c r="G222" s="370"/>
      <c r="H222" s="372"/>
      <c r="I222" s="372"/>
      <c r="J222" s="372"/>
      <c r="K222" s="372"/>
      <c r="L222" s="372"/>
      <c r="M222" s="372"/>
      <c r="N222" s="372"/>
      <c r="O222" s="373"/>
    </row>
    <row r="223" spans="2:15" ht="15.75">
      <c r="B223" s="370"/>
      <c r="C223" s="370"/>
      <c r="D223" s="375"/>
      <c r="E223" s="375"/>
      <c r="F223" s="374"/>
      <c r="G223" s="374"/>
      <c r="H223" s="374"/>
      <c r="I223" s="374"/>
      <c r="J223" s="374"/>
      <c r="K223" s="374"/>
      <c r="L223" s="374"/>
      <c r="M223" s="374"/>
      <c r="N223" s="374"/>
      <c r="O223" s="376"/>
    </row>
    <row r="224" spans="2:15">
      <c r="B224" s="239"/>
      <c r="C224" s="239"/>
      <c r="D224" s="240"/>
      <c r="E224" s="240"/>
      <c r="F224" s="239"/>
      <c r="G224" s="239"/>
      <c r="H224" s="239"/>
      <c r="I224" s="239"/>
      <c r="J224" s="239"/>
      <c r="K224" s="239"/>
      <c r="L224" s="239"/>
      <c r="M224" s="239"/>
      <c r="N224" s="239"/>
      <c r="O224" s="240"/>
    </row>
    <row r="225" spans="2:15">
      <c r="B225" s="239"/>
      <c r="C225" s="239"/>
      <c r="D225" s="240"/>
      <c r="E225" s="240"/>
      <c r="F225" s="240"/>
      <c r="G225" s="240"/>
      <c r="H225" s="240"/>
      <c r="I225" s="240"/>
      <c r="J225" s="240"/>
      <c r="K225" s="240"/>
      <c r="L225" s="240"/>
      <c r="M225" s="240"/>
      <c r="N225" s="240"/>
      <c r="O225" s="240"/>
    </row>
    <row r="226" spans="2:15">
      <c r="B226" s="238"/>
      <c r="C226" s="242"/>
      <c r="D226" s="235"/>
      <c r="E226" s="236"/>
      <c r="F226" s="236"/>
      <c r="G226" s="237"/>
      <c r="H226" s="237"/>
      <c r="I226" s="237"/>
      <c r="J226" s="237"/>
      <c r="K226" s="237"/>
      <c r="L226" s="237"/>
      <c r="M226" s="237"/>
      <c r="N226" s="237"/>
      <c r="O226" s="238"/>
    </row>
    <row r="227" spans="2:15">
      <c r="B227" s="238"/>
      <c r="C227" s="242"/>
      <c r="D227" s="235"/>
      <c r="E227" s="236"/>
      <c r="F227" s="236"/>
      <c r="G227" s="237"/>
      <c r="H227" s="237"/>
      <c r="I227" s="237"/>
      <c r="J227" s="237"/>
      <c r="K227" s="237"/>
      <c r="L227" s="237"/>
      <c r="M227" s="237"/>
      <c r="N227" s="237"/>
      <c r="O227" s="238"/>
    </row>
    <row r="228" spans="2:15">
      <c r="B228" s="242"/>
      <c r="C228" s="242"/>
      <c r="D228" s="238"/>
      <c r="E228" s="238"/>
      <c r="F228" s="242"/>
      <c r="G228" s="242"/>
      <c r="H228" s="377"/>
      <c r="I228" s="377"/>
      <c r="J228" s="377"/>
      <c r="K228" s="377"/>
      <c r="L228" s="377"/>
      <c r="M228" s="377"/>
      <c r="N228" s="377"/>
      <c r="O228" s="238"/>
    </row>
    <row r="229" spans="2:15">
      <c r="B229" s="239"/>
      <c r="C229" s="239"/>
      <c r="D229" s="240"/>
      <c r="E229" s="240"/>
      <c r="F229" s="239"/>
      <c r="G229" s="239"/>
      <c r="H229" s="239"/>
      <c r="I229" s="239"/>
      <c r="J229" s="239"/>
      <c r="K229" s="239"/>
      <c r="L229" s="239"/>
      <c r="M229" s="239"/>
      <c r="N229" s="239"/>
      <c r="O229" s="240"/>
    </row>
    <row r="230" spans="2:15">
      <c r="B230" s="238"/>
      <c r="C230" s="242"/>
      <c r="D230" s="235"/>
      <c r="E230" s="238"/>
      <c r="F230" s="242"/>
      <c r="G230" s="242"/>
      <c r="H230" s="242"/>
      <c r="I230" s="242"/>
      <c r="J230" s="242"/>
      <c r="K230" s="242"/>
      <c r="L230" s="242"/>
      <c r="M230" s="242"/>
      <c r="N230" s="242"/>
      <c r="O230" s="238"/>
    </row>
    <row r="231" spans="2:15">
      <c r="B231" s="238"/>
      <c r="C231" s="242"/>
      <c r="D231" s="235"/>
      <c r="E231" s="238"/>
      <c r="F231" s="242"/>
      <c r="G231" s="242"/>
      <c r="H231" s="242"/>
      <c r="I231" s="242"/>
      <c r="J231" s="242"/>
      <c r="K231" s="242"/>
      <c r="L231" s="242"/>
      <c r="M231" s="242"/>
      <c r="N231" s="242"/>
      <c r="O231" s="238"/>
    </row>
    <row r="232" spans="2:15">
      <c r="B232" s="242"/>
      <c r="C232" s="242"/>
      <c r="D232" s="240"/>
      <c r="E232" s="238"/>
      <c r="F232" s="242"/>
      <c r="G232" s="242"/>
      <c r="H232" s="242"/>
      <c r="I232" s="242"/>
      <c r="J232" s="242"/>
      <c r="K232" s="242"/>
      <c r="L232" s="242"/>
      <c r="M232" s="242"/>
      <c r="N232" s="242"/>
      <c r="O232" s="378"/>
    </row>
    <row r="233" spans="2:15">
      <c r="B233" s="242"/>
      <c r="C233" s="242"/>
      <c r="D233" s="240"/>
      <c r="E233" s="238"/>
      <c r="F233" s="242"/>
      <c r="G233" s="242"/>
      <c r="H233" s="242"/>
      <c r="I233" s="242"/>
      <c r="J233" s="242"/>
      <c r="K233" s="242"/>
      <c r="L233" s="242"/>
      <c r="M233" s="242"/>
      <c r="N233" s="242"/>
      <c r="O233" s="240"/>
    </row>
    <row r="234" spans="2:15">
      <c r="B234" s="242"/>
      <c r="C234" s="242"/>
      <c r="D234" s="240"/>
      <c r="E234" s="238"/>
      <c r="F234" s="242"/>
      <c r="G234" s="242"/>
      <c r="H234" s="242"/>
      <c r="I234" s="242"/>
      <c r="J234" s="242"/>
      <c r="K234" s="242"/>
      <c r="L234" s="242"/>
      <c r="M234" s="242"/>
      <c r="N234" s="242"/>
      <c r="O234" s="240"/>
    </row>
    <row r="235" spans="2:15">
      <c r="B235" s="242"/>
      <c r="C235" s="242"/>
      <c r="D235" s="238"/>
      <c r="E235" s="238"/>
      <c r="F235" s="379"/>
      <c r="G235" s="379"/>
      <c r="H235" s="377"/>
      <c r="I235" s="377"/>
      <c r="J235" s="377"/>
      <c r="K235" s="377"/>
      <c r="L235" s="377"/>
      <c r="M235" s="377"/>
      <c r="N235" s="377"/>
      <c r="O235" s="238"/>
    </row>
    <row r="236" spans="2:15">
      <c r="B236" s="242"/>
      <c r="C236" s="242"/>
      <c r="D236" s="238"/>
      <c r="E236" s="238"/>
      <c r="F236" s="379"/>
      <c r="G236" s="379"/>
      <c r="H236" s="377"/>
      <c r="I236" s="377"/>
      <c r="J236" s="377"/>
      <c r="K236" s="377"/>
      <c r="L236" s="377"/>
      <c r="M236" s="377"/>
      <c r="N236" s="377"/>
      <c r="O236" s="238"/>
    </row>
    <row r="237" spans="2:15">
      <c r="B237" s="239"/>
      <c r="C237" s="239"/>
      <c r="D237" s="240"/>
      <c r="E237" s="240"/>
      <c r="F237" s="239"/>
      <c r="G237" s="239"/>
      <c r="H237" s="239"/>
      <c r="I237" s="239"/>
      <c r="J237" s="239"/>
      <c r="K237" s="239"/>
      <c r="L237" s="239"/>
      <c r="M237" s="239"/>
      <c r="N237" s="239"/>
      <c r="O237" s="240"/>
    </row>
    <row r="238" spans="2:15">
      <c r="B238" s="238"/>
      <c r="C238" s="242"/>
      <c r="D238" s="235"/>
      <c r="E238" s="238"/>
      <c r="F238" s="238"/>
      <c r="G238" s="242"/>
      <c r="H238" s="242"/>
      <c r="I238" s="242"/>
      <c r="J238" s="242"/>
      <c r="K238" s="242"/>
      <c r="L238" s="242"/>
      <c r="M238" s="242"/>
      <c r="N238" s="242"/>
      <c r="O238" s="238"/>
    </row>
    <row r="239" spans="2:15">
      <c r="B239" s="238"/>
      <c r="C239" s="242"/>
      <c r="D239" s="235"/>
      <c r="E239" s="238"/>
      <c r="F239" s="238"/>
      <c r="G239" s="242"/>
      <c r="H239" s="242"/>
      <c r="I239" s="242"/>
      <c r="J239" s="242"/>
      <c r="K239" s="242"/>
      <c r="L239" s="242"/>
      <c r="M239" s="242"/>
      <c r="N239" s="242"/>
      <c r="O239" s="238"/>
    </row>
    <row r="240" spans="2:15">
      <c r="B240" s="238"/>
      <c r="C240" s="242"/>
      <c r="D240" s="235"/>
      <c r="E240" s="238"/>
      <c r="F240" s="238"/>
      <c r="G240" s="242"/>
      <c r="H240" s="242"/>
      <c r="I240" s="242"/>
      <c r="J240" s="242"/>
      <c r="K240" s="242"/>
      <c r="L240" s="242"/>
      <c r="M240" s="242"/>
      <c r="N240" s="242"/>
      <c r="O240" s="238"/>
    </row>
    <row r="241" spans="2:15">
      <c r="B241" s="238"/>
      <c r="C241" s="242"/>
      <c r="D241" s="235"/>
      <c r="E241" s="238"/>
      <c r="F241" s="238"/>
      <c r="G241" s="242"/>
      <c r="H241" s="242"/>
      <c r="I241" s="242"/>
      <c r="J241" s="242"/>
      <c r="K241" s="242"/>
      <c r="L241" s="242"/>
      <c r="M241" s="242"/>
      <c r="N241" s="242"/>
      <c r="O241" s="238"/>
    </row>
    <row r="242" spans="2:15">
      <c r="B242" s="242"/>
      <c r="C242" s="242"/>
      <c r="D242" s="240"/>
      <c r="E242" s="238"/>
      <c r="F242" s="242"/>
      <c r="G242" s="242"/>
      <c r="H242" s="242"/>
      <c r="I242" s="242"/>
      <c r="J242" s="242"/>
      <c r="K242" s="242"/>
      <c r="L242" s="242"/>
      <c r="M242" s="242"/>
      <c r="N242" s="242"/>
      <c r="O242" s="238"/>
    </row>
    <row r="243" spans="2:15">
      <c r="B243" s="239"/>
      <c r="C243" s="239"/>
      <c r="D243" s="240"/>
      <c r="E243" s="240"/>
      <c r="F243" s="239"/>
      <c r="G243" s="239"/>
      <c r="H243" s="239"/>
      <c r="I243" s="239"/>
      <c r="J243" s="239"/>
      <c r="K243" s="239"/>
      <c r="L243" s="239"/>
      <c r="M243" s="239"/>
      <c r="N243" s="239"/>
      <c r="O243" s="240"/>
    </row>
    <row r="244" spans="2:15">
      <c r="B244" s="242"/>
      <c r="C244" s="242"/>
      <c r="D244" s="240"/>
      <c r="E244" s="238"/>
      <c r="F244" s="242"/>
      <c r="G244" s="242"/>
      <c r="H244" s="242"/>
      <c r="I244" s="242"/>
      <c r="J244" s="242"/>
      <c r="K244" s="242"/>
      <c r="L244" s="242"/>
      <c r="M244" s="242"/>
      <c r="N244" s="242"/>
      <c r="O244" s="238"/>
    </row>
    <row r="245" spans="2:15">
      <c r="B245" s="239"/>
      <c r="C245" s="239"/>
      <c r="D245" s="240"/>
      <c r="E245" s="240"/>
      <c r="F245" s="377"/>
      <c r="G245" s="377"/>
      <c r="H245" s="377"/>
      <c r="I245" s="377"/>
      <c r="J245" s="377"/>
      <c r="K245" s="377"/>
      <c r="L245" s="377"/>
      <c r="M245" s="377"/>
      <c r="N245" s="377"/>
      <c r="O245" s="240"/>
    </row>
    <row r="246" spans="2:15">
      <c r="B246" s="239"/>
      <c r="C246" s="239"/>
      <c r="D246" s="240"/>
      <c r="E246" s="240"/>
      <c r="F246" s="240"/>
      <c r="G246" s="239"/>
      <c r="H246" s="239"/>
      <c r="I246" s="239"/>
      <c r="J246" s="239"/>
      <c r="K246" s="239"/>
      <c r="L246" s="239"/>
      <c r="M246" s="239"/>
      <c r="N246" s="239"/>
      <c r="O246" s="240"/>
    </row>
    <row r="247" spans="2:15">
      <c r="B247" s="238"/>
      <c r="C247" s="242"/>
      <c r="D247" s="238"/>
      <c r="E247" s="241"/>
      <c r="F247" s="238"/>
      <c r="G247" s="238"/>
      <c r="H247" s="237"/>
      <c r="I247" s="237"/>
      <c r="J247" s="237"/>
      <c r="K247" s="237"/>
      <c r="L247" s="237"/>
      <c r="M247" s="237"/>
      <c r="N247" s="237"/>
      <c r="O247" s="238"/>
    </row>
    <row r="248" spans="2:15">
      <c r="B248" s="238"/>
      <c r="C248" s="242"/>
      <c r="D248" s="238"/>
      <c r="E248" s="241"/>
      <c r="F248" s="238"/>
      <c r="G248" s="238"/>
      <c r="H248" s="237"/>
      <c r="I248" s="237"/>
      <c r="J248" s="237"/>
      <c r="K248" s="237"/>
      <c r="L248" s="237"/>
      <c r="M248" s="237"/>
      <c r="N248" s="237"/>
      <c r="O248" s="238"/>
    </row>
    <row r="249" spans="2:15">
      <c r="B249" s="238"/>
      <c r="C249" s="242"/>
      <c r="D249" s="238"/>
      <c r="E249" s="241"/>
      <c r="F249" s="238"/>
      <c r="G249" s="238"/>
      <c r="H249" s="237"/>
      <c r="I249" s="237"/>
      <c r="J249" s="237"/>
      <c r="K249" s="237"/>
      <c r="L249" s="237"/>
      <c r="M249" s="237"/>
      <c r="N249" s="237"/>
      <c r="O249" s="238"/>
    </row>
    <row r="250" spans="2:15">
      <c r="B250" s="238"/>
      <c r="C250" s="242"/>
      <c r="D250" s="238"/>
      <c r="E250" s="241"/>
      <c r="F250" s="238"/>
      <c r="G250" s="238"/>
      <c r="H250" s="237"/>
      <c r="I250" s="237"/>
      <c r="J250" s="237"/>
      <c r="K250" s="237"/>
      <c r="L250" s="237"/>
      <c r="M250" s="237"/>
      <c r="N250" s="237"/>
      <c r="O250" s="238"/>
    </row>
    <row r="251" spans="2:15">
      <c r="B251" s="239"/>
      <c r="C251" s="239"/>
      <c r="D251" s="240"/>
      <c r="E251" s="240"/>
      <c r="F251" s="239"/>
      <c r="G251" s="239"/>
      <c r="H251" s="239"/>
      <c r="I251" s="239"/>
      <c r="J251" s="239"/>
      <c r="K251" s="239"/>
      <c r="L251" s="239"/>
      <c r="M251" s="239"/>
      <c r="N251" s="239"/>
      <c r="O251" s="240"/>
    </row>
    <row r="252" spans="2:15">
      <c r="B252" s="239"/>
      <c r="C252" s="239"/>
      <c r="D252" s="240"/>
      <c r="E252" s="240"/>
      <c r="F252" s="239"/>
      <c r="G252" s="239"/>
      <c r="H252" s="239"/>
      <c r="I252" s="239"/>
      <c r="J252" s="239"/>
      <c r="K252" s="239"/>
      <c r="L252" s="239"/>
      <c r="M252" s="239"/>
      <c r="N252" s="239"/>
      <c r="O252" s="240"/>
    </row>
    <row r="253" spans="2:15">
      <c r="B253" s="239"/>
      <c r="C253" s="239"/>
      <c r="D253" s="240"/>
      <c r="E253" s="240"/>
      <c r="F253" s="240"/>
      <c r="G253" s="240"/>
      <c r="H253" s="240"/>
      <c r="I253" s="240"/>
      <c r="J253" s="240"/>
      <c r="K253" s="240"/>
      <c r="L253" s="240"/>
      <c r="M253" s="240"/>
      <c r="N253" s="240"/>
      <c r="O253" s="240"/>
    </row>
    <row r="254" spans="2:15">
      <c r="B254" s="238"/>
      <c r="C254" s="242"/>
      <c r="D254" s="235"/>
      <c r="E254" s="238"/>
      <c r="F254" s="238"/>
      <c r="G254" s="238"/>
      <c r="H254" s="236"/>
      <c r="I254" s="236"/>
      <c r="J254" s="236"/>
      <c r="K254" s="236"/>
      <c r="L254" s="236"/>
      <c r="M254" s="236"/>
      <c r="N254" s="236"/>
      <c r="O254" s="238"/>
    </row>
    <row r="255" spans="2:15">
      <c r="B255" s="238"/>
      <c r="C255" s="242"/>
      <c r="D255" s="235"/>
      <c r="E255" s="238"/>
      <c r="F255" s="238"/>
      <c r="G255" s="238"/>
      <c r="H255" s="236"/>
      <c r="I255" s="236"/>
      <c r="J255" s="236"/>
      <c r="K255" s="236"/>
      <c r="L255" s="236"/>
      <c r="M255" s="236"/>
      <c r="N255" s="236"/>
      <c r="O255" s="238"/>
    </row>
    <row r="256" spans="2:15">
      <c r="B256" s="238"/>
      <c r="C256" s="242"/>
      <c r="D256" s="235"/>
      <c r="E256" s="238"/>
      <c r="F256" s="238"/>
      <c r="G256" s="238"/>
      <c r="H256" s="236"/>
      <c r="I256" s="236"/>
      <c r="J256" s="236"/>
      <c r="K256" s="236"/>
      <c r="L256" s="236"/>
      <c r="M256" s="236"/>
      <c r="N256" s="236"/>
      <c r="O256" s="238"/>
    </row>
    <row r="257" spans="2:15">
      <c r="B257" s="238"/>
      <c r="C257" s="242"/>
      <c r="D257" s="235"/>
      <c r="E257" s="238"/>
      <c r="F257" s="238"/>
      <c r="G257" s="238"/>
      <c r="H257" s="236"/>
      <c r="I257" s="236"/>
      <c r="J257" s="236"/>
      <c r="K257" s="236"/>
      <c r="L257" s="236"/>
      <c r="M257" s="236"/>
      <c r="N257" s="236"/>
      <c r="O257" s="238"/>
    </row>
    <row r="258" spans="2:15">
      <c r="B258" s="239"/>
      <c r="C258" s="239"/>
      <c r="D258" s="240"/>
      <c r="E258" s="240"/>
      <c r="F258" s="239"/>
      <c r="G258" s="239"/>
      <c r="H258" s="239"/>
      <c r="I258" s="239"/>
      <c r="J258" s="239"/>
      <c r="K258" s="239"/>
      <c r="L258" s="239"/>
      <c r="M258" s="239"/>
      <c r="N258" s="239"/>
      <c r="O258" s="240"/>
    </row>
    <row r="259" spans="2:15">
      <c r="B259" s="239"/>
      <c r="C259" s="239"/>
      <c r="D259" s="240"/>
      <c r="E259" s="240"/>
      <c r="F259" s="239"/>
      <c r="G259" s="239"/>
      <c r="H259" s="239"/>
      <c r="I259" s="239"/>
      <c r="J259" s="239"/>
      <c r="K259" s="239"/>
      <c r="L259" s="239"/>
      <c r="M259" s="239"/>
      <c r="N259" s="239"/>
      <c r="O259" s="240"/>
    </row>
    <row r="260" spans="2:15">
      <c r="B260" s="380"/>
    </row>
    <row r="261" spans="2:15">
      <c r="B261" s="380"/>
    </row>
    <row r="262" spans="2:15" ht="22.5">
      <c r="B262" s="365"/>
      <c r="C262" s="366"/>
      <c r="D262" s="367"/>
      <c r="E262" s="367"/>
      <c r="F262" s="366"/>
      <c r="G262" s="366"/>
      <c r="H262" s="366"/>
      <c r="I262" s="366"/>
      <c r="J262" s="366"/>
      <c r="K262" s="366"/>
      <c r="L262" s="366"/>
      <c r="M262" s="366"/>
      <c r="N262" s="366"/>
      <c r="O262" s="367"/>
    </row>
    <row r="263" spans="2:15" ht="18">
      <c r="B263" s="368"/>
      <c r="C263" s="368"/>
      <c r="D263" s="369"/>
      <c r="E263" s="369"/>
      <c r="F263" s="368"/>
      <c r="G263" s="368"/>
      <c r="H263" s="383"/>
      <c r="I263" s="383"/>
      <c r="J263" s="383"/>
      <c r="K263" s="383"/>
      <c r="L263" s="383"/>
      <c r="M263" s="383"/>
      <c r="N263" s="383"/>
      <c r="O263" s="369"/>
    </row>
    <row r="264" spans="2:15" ht="15.75">
      <c r="B264" s="370"/>
      <c r="C264" s="370"/>
      <c r="D264" s="437"/>
      <c r="E264" s="371"/>
      <c r="F264" s="370"/>
      <c r="G264" s="370"/>
      <c r="H264" s="372"/>
      <c r="I264" s="372"/>
      <c r="J264" s="372"/>
      <c r="K264" s="372"/>
      <c r="L264" s="372"/>
      <c r="M264" s="372"/>
      <c r="N264" s="372"/>
      <c r="O264" s="381"/>
    </row>
    <row r="265" spans="2:15" ht="15.75">
      <c r="B265" s="370"/>
      <c r="C265" s="370"/>
      <c r="D265" s="375"/>
      <c r="E265" s="375"/>
      <c r="F265" s="374"/>
      <c r="G265" s="374"/>
      <c r="H265" s="374"/>
      <c r="I265" s="374"/>
      <c r="J265" s="374"/>
      <c r="K265" s="374"/>
      <c r="L265" s="374"/>
      <c r="M265" s="374"/>
      <c r="N265" s="374"/>
      <c r="O265" s="376"/>
    </row>
    <row r="266" spans="2:15">
      <c r="B266" s="239"/>
      <c r="C266" s="239"/>
      <c r="D266" s="240"/>
      <c r="E266" s="240"/>
      <c r="F266" s="239"/>
      <c r="G266" s="239"/>
      <c r="H266" s="239"/>
      <c r="I266" s="239"/>
      <c r="J266" s="239"/>
      <c r="K266" s="239"/>
      <c r="L266" s="239"/>
      <c r="M266" s="239"/>
      <c r="N266" s="239"/>
      <c r="O266" s="240"/>
    </row>
    <row r="267" spans="2:15">
      <c r="B267" s="239"/>
      <c r="C267" s="239"/>
      <c r="D267" s="240"/>
      <c r="E267" s="240"/>
      <c r="F267" s="240"/>
      <c r="G267" s="240"/>
      <c r="H267" s="240"/>
      <c r="I267" s="240"/>
      <c r="J267" s="240"/>
      <c r="K267" s="240"/>
      <c r="L267" s="240"/>
      <c r="M267" s="240"/>
      <c r="N267" s="240"/>
      <c r="O267" s="240"/>
    </row>
    <row r="268" spans="2:15">
      <c r="B268" s="238"/>
      <c r="C268" s="242"/>
      <c r="D268" s="235"/>
      <c r="E268" s="236"/>
      <c r="F268" s="236"/>
      <c r="G268" s="237"/>
      <c r="H268" s="237"/>
      <c r="I268" s="237"/>
      <c r="J268" s="237"/>
      <c r="K268" s="237"/>
      <c r="L268" s="237"/>
      <c r="M268" s="237"/>
      <c r="N268" s="237"/>
      <c r="O268" s="238"/>
    </row>
    <row r="269" spans="2:15">
      <c r="B269" s="238"/>
      <c r="C269" s="242"/>
      <c r="D269" s="235"/>
      <c r="E269" s="236"/>
      <c r="F269" s="236"/>
      <c r="G269" s="237"/>
      <c r="H269" s="237"/>
      <c r="I269" s="237"/>
      <c r="J269" s="237"/>
      <c r="K269" s="237"/>
      <c r="L269" s="237"/>
      <c r="M269" s="237"/>
      <c r="N269" s="237"/>
      <c r="O269" s="238"/>
    </row>
    <row r="270" spans="2:15">
      <c r="B270" s="242"/>
      <c r="C270" s="242"/>
      <c r="D270" s="238"/>
      <c r="E270" s="238"/>
      <c r="F270" s="242"/>
      <c r="G270" s="242"/>
      <c r="H270" s="377"/>
      <c r="I270" s="377"/>
      <c r="J270" s="377"/>
      <c r="K270" s="377"/>
      <c r="L270" s="377"/>
      <c r="M270" s="377"/>
      <c r="N270" s="377"/>
      <c r="O270" s="238"/>
    </row>
    <row r="271" spans="2:15">
      <c r="B271" s="239"/>
      <c r="C271" s="239"/>
      <c r="D271" s="240"/>
      <c r="E271" s="240"/>
      <c r="F271" s="239"/>
      <c r="G271" s="239"/>
      <c r="H271" s="239"/>
      <c r="I271" s="239"/>
      <c r="J271" s="239"/>
      <c r="K271" s="239"/>
      <c r="L271" s="239"/>
      <c r="M271" s="239"/>
      <c r="N271" s="239"/>
      <c r="O271" s="240"/>
    </row>
    <row r="272" spans="2:15">
      <c r="B272" s="238"/>
      <c r="C272" s="242"/>
      <c r="D272" s="235"/>
      <c r="E272" s="238"/>
      <c r="F272" s="242"/>
      <c r="G272" s="242"/>
      <c r="H272" s="242"/>
      <c r="I272" s="242"/>
      <c r="J272" s="242"/>
      <c r="K272" s="242"/>
      <c r="L272" s="242"/>
      <c r="M272" s="242"/>
      <c r="N272" s="242"/>
      <c r="O272" s="238"/>
    </row>
    <row r="273" spans="2:15">
      <c r="B273" s="242"/>
      <c r="C273" s="242"/>
      <c r="D273" s="240"/>
      <c r="E273" s="238"/>
      <c r="F273" s="242"/>
      <c r="G273" s="242"/>
      <c r="H273" s="242"/>
      <c r="I273" s="242"/>
      <c r="J273" s="242"/>
      <c r="K273" s="242"/>
      <c r="L273" s="242"/>
      <c r="M273" s="242"/>
      <c r="N273" s="242"/>
      <c r="O273" s="378"/>
    </row>
    <row r="274" spans="2:15">
      <c r="B274" s="242"/>
      <c r="C274" s="242"/>
      <c r="D274" s="240"/>
      <c r="E274" s="238"/>
      <c r="F274" s="242"/>
      <c r="G274" s="242"/>
      <c r="H274" s="242"/>
      <c r="I274" s="242"/>
      <c r="J274" s="242"/>
      <c r="K274" s="242"/>
      <c r="L274" s="242"/>
      <c r="M274" s="242"/>
      <c r="N274" s="242"/>
      <c r="O274" s="238"/>
    </row>
    <row r="275" spans="2:15">
      <c r="B275" s="242"/>
      <c r="C275" s="242"/>
      <c r="D275" s="240"/>
      <c r="E275" s="238"/>
      <c r="F275" s="242"/>
      <c r="G275" s="242"/>
      <c r="H275" s="242"/>
      <c r="I275" s="242"/>
      <c r="J275" s="242"/>
      <c r="K275" s="242"/>
      <c r="L275" s="242"/>
      <c r="M275" s="242"/>
      <c r="N275" s="242"/>
      <c r="O275" s="238"/>
    </row>
    <row r="276" spans="2:15">
      <c r="B276" s="242"/>
      <c r="C276" s="242"/>
      <c r="D276" s="238"/>
      <c r="E276" s="238"/>
      <c r="F276" s="379"/>
      <c r="G276" s="379"/>
      <c r="H276" s="377"/>
      <c r="I276" s="377"/>
      <c r="J276" s="377"/>
      <c r="K276" s="377"/>
      <c r="L276" s="377"/>
      <c r="M276" s="377"/>
      <c r="N276" s="377"/>
      <c r="O276" s="238"/>
    </row>
    <row r="277" spans="2:15">
      <c r="B277" s="242"/>
      <c r="C277" s="242"/>
      <c r="D277" s="238"/>
      <c r="E277" s="238"/>
      <c r="F277" s="379"/>
      <c r="G277" s="379"/>
      <c r="H277" s="377"/>
      <c r="I277" s="377"/>
      <c r="J277" s="377"/>
      <c r="K277" s="377"/>
      <c r="L277" s="377"/>
      <c r="M277" s="377"/>
      <c r="N277" s="377"/>
      <c r="O277" s="238"/>
    </row>
    <row r="278" spans="2:15">
      <c r="B278" s="239"/>
      <c r="C278" s="239"/>
      <c r="D278" s="240"/>
      <c r="E278" s="240"/>
      <c r="F278" s="239"/>
      <c r="G278" s="239"/>
      <c r="H278" s="239"/>
      <c r="I278" s="239"/>
      <c r="J278" s="239"/>
      <c r="K278" s="239"/>
      <c r="L278" s="239"/>
      <c r="M278" s="239"/>
      <c r="N278" s="239"/>
      <c r="O278" s="240"/>
    </row>
    <row r="279" spans="2:15">
      <c r="B279" s="242"/>
      <c r="C279" s="242"/>
      <c r="D279" s="240"/>
      <c r="E279" s="238"/>
      <c r="F279" s="242"/>
      <c r="G279" s="242"/>
      <c r="H279" s="242"/>
      <c r="I279" s="242"/>
      <c r="J279" s="242"/>
      <c r="K279" s="242"/>
      <c r="L279" s="242"/>
      <c r="M279" s="242"/>
      <c r="N279" s="242"/>
      <c r="O279" s="238"/>
    </row>
    <row r="280" spans="2:15">
      <c r="B280" s="239"/>
      <c r="C280" s="239"/>
      <c r="D280" s="240"/>
      <c r="E280" s="240"/>
      <c r="F280" s="239"/>
      <c r="G280" s="239"/>
      <c r="H280" s="239"/>
      <c r="I280" s="239"/>
      <c r="J280" s="239"/>
      <c r="K280" s="239"/>
      <c r="L280" s="239"/>
      <c r="M280" s="239"/>
      <c r="N280" s="239"/>
      <c r="O280" s="240"/>
    </row>
    <row r="281" spans="2:15">
      <c r="B281" s="238"/>
      <c r="C281" s="242"/>
      <c r="D281" s="241"/>
      <c r="E281" s="238"/>
      <c r="F281" s="238"/>
      <c r="G281" s="237"/>
      <c r="H281" s="242"/>
      <c r="I281" s="242"/>
      <c r="J281" s="242"/>
      <c r="K281" s="242"/>
      <c r="L281" s="242"/>
      <c r="M281" s="242"/>
      <c r="N281" s="242"/>
      <c r="O281" s="238"/>
    </row>
    <row r="282" spans="2:15">
      <c r="B282" s="242"/>
      <c r="C282" s="242"/>
      <c r="D282" s="240"/>
      <c r="E282" s="238"/>
      <c r="F282" s="242"/>
      <c r="G282" s="242"/>
      <c r="H282" s="242"/>
      <c r="I282" s="242"/>
      <c r="J282" s="242"/>
      <c r="K282" s="242"/>
      <c r="L282" s="242"/>
      <c r="M282" s="242"/>
      <c r="N282" s="242"/>
      <c r="O282" s="238"/>
    </row>
    <row r="283" spans="2:15">
      <c r="B283" s="239"/>
      <c r="C283" s="239"/>
      <c r="D283" s="240"/>
      <c r="E283" s="240"/>
      <c r="F283" s="377"/>
      <c r="G283" s="377"/>
      <c r="H283" s="377"/>
      <c r="I283" s="377"/>
      <c r="J283" s="377"/>
      <c r="K283" s="377"/>
      <c r="L283" s="377"/>
      <c r="M283" s="377"/>
      <c r="N283" s="377"/>
      <c r="O283" s="240"/>
    </row>
    <row r="284" spans="2:15">
      <c r="B284" s="239"/>
      <c r="C284" s="239"/>
      <c r="D284" s="240"/>
      <c r="E284" s="240"/>
      <c r="F284" s="240"/>
      <c r="G284" s="239"/>
      <c r="H284" s="239"/>
      <c r="I284" s="239"/>
      <c r="J284" s="239"/>
      <c r="K284" s="239"/>
      <c r="L284" s="239"/>
      <c r="M284" s="239"/>
      <c r="N284" s="239"/>
      <c r="O284" s="240"/>
    </row>
    <row r="285" spans="2:15">
      <c r="B285" s="238"/>
      <c r="C285" s="242"/>
      <c r="D285" s="238"/>
      <c r="E285" s="241"/>
      <c r="F285" s="238"/>
      <c r="G285" s="238"/>
      <c r="H285" s="237"/>
      <c r="I285" s="237"/>
      <c r="J285" s="237"/>
      <c r="K285" s="237"/>
      <c r="L285" s="237"/>
      <c r="M285" s="237"/>
      <c r="N285" s="237"/>
      <c r="O285" s="238"/>
    </row>
    <row r="286" spans="2:15">
      <c r="B286" s="239"/>
      <c r="C286" s="239"/>
      <c r="D286" s="240"/>
      <c r="E286" s="240"/>
      <c r="F286" s="239"/>
      <c r="G286" s="239"/>
      <c r="H286" s="239"/>
      <c r="I286" s="239"/>
      <c r="J286" s="239"/>
      <c r="K286" s="239"/>
      <c r="L286" s="239"/>
      <c r="M286" s="239"/>
      <c r="N286" s="239"/>
      <c r="O286" s="240"/>
    </row>
    <row r="287" spans="2:15">
      <c r="B287" s="239"/>
      <c r="C287" s="239"/>
      <c r="D287" s="240"/>
      <c r="E287" s="240"/>
      <c r="F287" s="239"/>
      <c r="G287" s="239"/>
      <c r="H287" s="239"/>
      <c r="I287" s="239"/>
      <c r="J287" s="239"/>
      <c r="K287" s="239"/>
      <c r="L287" s="239"/>
      <c r="M287" s="239"/>
      <c r="N287" s="239"/>
      <c r="O287" s="240"/>
    </row>
    <row r="288" spans="2:15">
      <c r="B288" s="239"/>
      <c r="C288" s="239"/>
      <c r="D288" s="240"/>
      <c r="E288" s="240"/>
      <c r="F288" s="240"/>
      <c r="G288" s="240"/>
      <c r="H288" s="240"/>
      <c r="I288" s="240"/>
      <c r="J288" s="240"/>
      <c r="K288" s="240"/>
      <c r="L288" s="240"/>
      <c r="M288" s="240"/>
      <c r="N288" s="240"/>
      <c r="O288" s="240"/>
    </row>
    <row r="289" spans="2:15">
      <c r="B289" s="238"/>
      <c r="C289" s="242"/>
      <c r="D289" s="235"/>
      <c r="E289" s="238"/>
      <c r="F289" s="238"/>
      <c r="G289" s="238"/>
      <c r="H289" s="236"/>
      <c r="I289" s="236"/>
      <c r="J289" s="236"/>
      <c r="K289" s="236"/>
      <c r="L289" s="236"/>
      <c r="M289" s="236"/>
      <c r="N289" s="236"/>
      <c r="O289" s="238"/>
    </row>
    <row r="290" spans="2:15">
      <c r="B290" s="239"/>
      <c r="C290" s="239"/>
      <c r="D290" s="240"/>
      <c r="E290" s="240"/>
      <c r="F290" s="239"/>
      <c r="G290" s="239"/>
      <c r="H290" s="239"/>
      <c r="I290" s="239"/>
      <c r="J290" s="239"/>
      <c r="K290" s="239"/>
      <c r="L290" s="239"/>
      <c r="M290" s="239"/>
      <c r="N290" s="239"/>
      <c r="O290" s="240"/>
    </row>
    <row r="291" spans="2:15">
      <c r="B291" s="239"/>
      <c r="C291" s="239"/>
      <c r="D291" s="240"/>
      <c r="E291" s="240"/>
      <c r="F291" s="239"/>
      <c r="G291" s="239"/>
      <c r="H291" s="239"/>
      <c r="I291" s="239"/>
      <c r="J291" s="239"/>
      <c r="K291" s="239"/>
      <c r="L291" s="239"/>
      <c r="M291" s="239"/>
      <c r="N291" s="239"/>
      <c r="O291" s="240"/>
    </row>
    <row r="292" spans="2:15">
      <c r="B292" s="239"/>
      <c r="C292" s="239"/>
      <c r="D292" s="240"/>
      <c r="E292" s="240"/>
      <c r="F292" s="377"/>
      <c r="G292" s="377"/>
      <c r="H292" s="382"/>
      <c r="I292" s="382"/>
      <c r="J292" s="382"/>
      <c r="K292" s="382"/>
      <c r="L292" s="382"/>
      <c r="M292" s="382"/>
      <c r="N292" s="382"/>
      <c r="O292" s="240"/>
    </row>
    <row r="293" spans="2:15">
      <c r="B293" s="239"/>
      <c r="C293" s="239"/>
      <c r="D293" s="240"/>
      <c r="E293" s="240"/>
      <c r="F293" s="377"/>
      <c r="G293" s="239"/>
      <c r="H293" s="239"/>
      <c r="I293" s="239"/>
      <c r="J293" s="239"/>
      <c r="K293" s="239"/>
      <c r="L293" s="239"/>
      <c r="M293" s="239"/>
      <c r="N293" s="239"/>
      <c r="O293" s="240"/>
    </row>
    <row r="294" spans="2:15">
      <c r="B294" s="380"/>
    </row>
    <row r="295" spans="2:15" ht="22.5">
      <c r="B295" s="365"/>
      <c r="C295" s="366"/>
      <c r="D295" s="367"/>
      <c r="E295" s="367"/>
      <c r="F295" s="366"/>
      <c r="G295" s="366"/>
      <c r="H295" s="366"/>
      <c r="I295" s="366"/>
      <c r="J295" s="366"/>
      <c r="K295" s="366"/>
      <c r="L295" s="366"/>
      <c r="M295" s="366"/>
      <c r="N295" s="366"/>
      <c r="O295" s="367"/>
    </row>
    <row r="296" spans="2:15" ht="18">
      <c r="B296" s="368"/>
      <c r="C296" s="368"/>
      <c r="D296" s="369"/>
      <c r="E296" s="369"/>
      <c r="F296" s="368"/>
      <c r="G296" s="368"/>
      <c r="H296" s="383"/>
      <c r="I296" s="383"/>
      <c r="J296" s="383"/>
      <c r="K296" s="383"/>
      <c r="L296" s="383"/>
      <c r="M296" s="383"/>
      <c r="N296" s="383"/>
      <c r="O296" s="369"/>
    </row>
    <row r="297" spans="2:15" ht="15.75">
      <c r="B297" s="370"/>
      <c r="C297" s="370"/>
      <c r="D297" s="437"/>
      <c r="E297" s="371"/>
      <c r="F297" s="370"/>
      <c r="G297" s="370"/>
      <c r="H297" s="372"/>
      <c r="I297" s="372"/>
      <c r="J297" s="372"/>
      <c r="K297" s="372"/>
      <c r="L297" s="372"/>
      <c r="M297" s="372"/>
      <c r="N297" s="372"/>
      <c r="O297" s="381"/>
    </row>
    <row r="298" spans="2:15" ht="15.75">
      <c r="B298" s="370"/>
      <c r="C298" s="370"/>
      <c r="D298" s="375"/>
      <c r="E298" s="375"/>
      <c r="F298" s="374"/>
      <c r="G298" s="374"/>
      <c r="H298" s="374"/>
      <c r="I298" s="374"/>
      <c r="J298" s="374"/>
      <c r="K298" s="374"/>
      <c r="L298" s="374"/>
      <c r="M298" s="374"/>
      <c r="N298" s="374"/>
      <c r="O298" s="376"/>
    </row>
    <row r="299" spans="2:15">
      <c r="B299" s="239"/>
      <c r="C299" s="239"/>
      <c r="D299" s="240"/>
      <c r="E299" s="240"/>
      <c r="F299" s="239"/>
      <c r="G299" s="239"/>
      <c r="H299" s="239"/>
      <c r="I299" s="239"/>
      <c r="J299" s="239"/>
      <c r="K299" s="239"/>
      <c r="L299" s="239"/>
      <c r="M299" s="239"/>
      <c r="N299" s="239"/>
      <c r="O299" s="240"/>
    </row>
    <row r="300" spans="2:15">
      <c r="B300" s="239"/>
      <c r="C300" s="239"/>
      <c r="D300" s="240"/>
      <c r="E300" s="240"/>
      <c r="F300" s="240"/>
      <c r="G300" s="240"/>
      <c r="H300" s="240"/>
      <c r="I300" s="240"/>
      <c r="J300" s="240"/>
      <c r="K300" s="240"/>
      <c r="L300" s="240"/>
      <c r="M300" s="240"/>
      <c r="N300" s="240"/>
      <c r="O300" s="240"/>
    </row>
    <row r="301" spans="2:15">
      <c r="B301" s="238"/>
      <c r="C301" s="242"/>
      <c r="D301" s="235"/>
      <c r="E301" s="236"/>
      <c r="F301" s="236"/>
      <c r="G301" s="237"/>
      <c r="H301" s="237"/>
      <c r="I301" s="237"/>
      <c r="J301" s="237"/>
      <c r="K301" s="237"/>
      <c r="L301" s="237"/>
      <c r="M301" s="237"/>
      <c r="N301" s="237"/>
      <c r="O301" s="238"/>
    </row>
    <row r="302" spans="2:15">
      <c r="B302" s="242"/>
      <c r="C302" s="242"/>
      <c r="D302" s="238"/>
      <c r="E302" s="238"/>
      <c r="F302" s="242"/>
      <c r="G302" s="242"/>
      <c r="H302" s="377"/>
      <c r="I302" s="377"/>
      <c r="J302" s="377"/>
      <c r="K302" s="377"/>
      <c r="L302" s="377"/>
      <c r="M302" s="377"/>
      <c r="N302" s="377"/>
      <c r="O302" s="238"/>
    </row>
    <row r="303" spans="2:15">
      <c r="B303" s="239"/>
      <c r="C303" s="239"/>
      <c r="D303" s="240"/>
      <c r="E303" s="240"/>
      <c r="F303" s="239"/>
      <c r="G303" s="239"/>
      <c r="H303" s="239"/>
      <c r="I303" s="239"/>
      <c r="J303" s="239"/>
      <c r="K303" s="239"/>
      <c r="L303" s="239"/>
      <c r="M303" s="239"/>
      <c r="N303" s="239"/>
      <c r="O303" s="240"/>
    </row>
    <row r="304" spans="2:15">
      <c r="B304" s="238"/>
      <c r="C304" s="242"/>
      <c r="D304" s="235"/>
      <c r="E304" s="238"/>
      <c r="F304" s="242"/>
      <c r="G304" s="242"/>
      <c r="H304" s="242"/>
      <c r="I304" s="242"/>
      <c r="J304" s="242"/>
      <c r="K304" s="242"/>
      <c r="L304" s="242"/>
      <c r="M304" s="242"/>
      <c r="N304" s="242"/>
      <c r="O304" s="238"/>
    </row>
    <row r="305" spans="2:15">
      <c r="B305" s="242"/>
      <c r="C305" s="242"/>
      <c r="D305" s="240"/>
      <c r="E305" s="238"/>
      <c r="F305" s="242"/>
      <c r="G305" s="242"/>
      <c r="H305" s="242"/>
      <c r="I305" s="242"/>
      <c r="J305" s="242"/>
      <c r="K305" s="242"/>
      <c r="L305" s="242"/>
      <c r="M305" s="242"/>
      <c r="N305" s="242"/>
      <c r="O305" s="378"/>
    </row>
    <row r="306" spans="2:15">
      <c r="B306" s="242"/>
      <c r="C306" s="242"/>
      <c r="D306" s="240"/>
      <c r="E306" s="238"/>
      <c r="F306" s="242"/>
      <c r="G306" s="242"/>
      <c r="H306" s="242"/>
      <c r="I306" s="242"/>
      <c r="J306" s="242"/>
      <c r="K306" s="242"/>
      <c r="L306" s="242"/>
      <c r="M306" s="242"/>
      <c r="N306" s="242"/>
      <c r="O306" s="238"/>
    </row>
    <row r="307" spans="2:15">
      <c r="B307" s="242"/>
      <c r="C307" s="242"/>
      <c r="D307" s="240"/>
      <c r="E307" s="238"/>
      <c r="F307" s="242"/>
      <c r="G307" s="242"/>
      <c r="H307" s="242"/>
      <c r="I307" s="242"/>
      <c r="J307" s="242"/>
      <c r="K307" s="242"/>
      <c r="L307" s="242"/>
      <c r="M307" s="242"/>
      <c r="N307" s="242"/>
      <c r="O307" s="238"/>
    </row>
    <row r="308" spans="2:15">
      <c r="B308" s="242"/>
      <c r="C308" s="242"/>
      <c r="D308" s="238"/>
      <c r="E308" s="238"/>
      <c r="F308" s="379"/>
      <c r="G308" s="379"/>
      <c r="H308" s="377"/>
      <c r="I308" s="377"/>
      <c r="J308" s="377"/>
      <c r="K308" s="377"/>
      <c r="L308" s="377"/>
      <c r="M308" s="377"/>
      <c r="N308" s="377"/>
      <c r="O308" s="238"/>
    </row>
    <row r="309" spans="2:15">
      <c r="B309" s="242"/>
      <c r="C309" s="242"/>
      <c r="D309" s="238"/>
      <c r="E309" s="238"/>
      <c r="F309" s="379"/>
      <c r="G309" s="379"/>
      <c r="H309" s="377"/>
      <c r="I309" s="377"/>
      <c r="J309" s="377"/>
      <c r="K309" s="377"/>
      <c r="L309" s="377"/>
      <c r="M309" s="377"/>
      <c r="N309" s="377"/>
      <c r="O309" s="238"/>
    </row>
    <row r="310" spans="2:15">
      <c r="B310" s="239"/>
      <c r="C310" s="239"/>
      <c r="D310" s="240"/>
      <c r="E310" s="240"/>
      <c r="F310" s="239"/>
      <c r="G310" s="239"/>
      <c r="H310" s="239"/>
      <c r="I310" s="239"/>
      <c r="J310" s="239"/>
      <c r="K310" s="239"/>
      <c r="L310" s="239"/>
      <c r="M310" s="239"/>
      <c r="N310" s="239"/>
      <c r="O310" s="240"/>
    </row>
    <row r="311" spans="2:15">
      <c r="B311" s="242"/>
      <c r="C311" s="242"/>
      <c r="D311" s="240"/>
      <c r="E311" s="238"/>
      <c r="F311" s="242"/>
      <c r="G311" s="242"/>
      <c r="H311" s="242"/>
      <c r="I311" s="242"/>
      <c r="J311" s="242"/>
      <c r="K311" s="242"/>
      <c r="L311" s="242"/>
      <c r="M311" s="242"/>
      <c r="N311" s="242"/>
      <c r="O311" s="238"/>
    </row>
    <row r="312" spans="2:15">
      <c r="B312" s="239"/>
      <c r="C312" s="239"/>
      <c r="D312" s="240"/>
      <c r="E312" s="240"/>
      <c r="F312" s="239"/>
      <c r="G312" s="239"/>
      <c r="H312" s="239"/>
      <c r="I312" s="239"/>
      <c r="J312" s="239"/>
      <c r="K312" s="239"/>
      <c r="L312" s="239"/>
      <c r="M312" s="239"/>
      <c r="N312" s="239"/>
      <c r="O312" s="240"/>
    </row>
    <row r="313" spans="2:15">
      <c r="B313" s="238"/>
      <c r="C313" s="242"/>
      <c r="D313" s="241"/>
      <c r="E313" s="238"/>
      <c r="F313" s="238"/>
      <c r="G313" s="237"/>
      <c r="H313" s="242"/>
      <c r="I313" s="242"/>
      <c r="J313" s="242"/>
      <c r="K313" s="242"/>
      <c r="L313" s="242"/>
      <c r="M313" s="242"/>
      <c r="N313" s="242"/>
      <c r="O313" s="238"/>
    </row>
    <row r="314" spans="2:15">
      <c r="B314" s="242"/>
      <c r="C314" s="242"/>
      <c r="D314" s="240"/>
      <c r="E314" s="238"/>
      <c r="F314" s="242"/>
      <c r="G314" s="242"/>
      <c r="H314" s="242"/>
      <c r="I314" s="242"/>
      <c r="J314" s="242"/>
      <c r="K314" s="242"/>
      <c r="L314" s="242"/>
      <c r="M314" s="242"/>
      <c r="N314" s="242"/>
      <c r="O314" s="238"/>
    </row>
    <row r="315" spans="2:15">
      <c r="B315" s="239"/>
      <c r="C315" s="239"/>
      <c r="D315" s="240"/>
      <c r="E315" s="240"/>
      <c r="F315" s="377"/>
      <c r="G315" s="377"/>
      <c r="H315" s="377"/>
      <c r="I315" s="377"/>
      <c r="J315" s="377"/>
      <c r="K315" s="377"/>
      <c r="L315" s="377"/>
      <c r="M315" s="377"/>
      <c r="N315" s="377"/>
      <c r="O315" s="240"/>
    </row>
    <row r="316" spans="2:15">
      <c r="B316" s="239"/>
      <c r="C316" s="239"/>
      <c r="D316" s="240"/>
      <c r="E316" s="240"/>
      <c r="F316" s="240"/>
      <c r="G316" s="239"/>
      <c r="H316" s="239"/>
      <c r="I316" s="239"/>
      <c r="J316" s="239"/>
      <c r="K316" s="239"/>
      <c r="L316" s="239"/>
      <c r="M316" s="239"/>
      <c r="N316" s="239"/>
      <c r="O316" s="240"/>
    </row>
    <row r="317" spans="2:15">
      <c r="B317" s="238"/>
      <c r="C317" s="242"/>
      <c r="D317" s="238"/>
      <c r="E317" s="241"/>
      <c r="F317" s="238"/>
      <c r="G317" s="238"/>
      <c r="H317" s="237"/>
      <c r="I317" s="237"/>
      <c r="J317" s="237"/>
      <c r="K317" s="237"/>
      <c r="L317" s="237"/>
      <c r="M317" s="237"/>
      <c r="N317" s="237"/>
      <c r="O317" s="238"/>
    </row>
    <row r="318" spans="2:15">
      <c r="B318" s="239"/>
      <c r="C318" s="239"/>
      <c r="D318" s="240"/>
      <c r="E318" s="240"/>
      <c r="F318" s="239"/>
      <c r="G318" s="239"/>
      <c r="H318" s="239"/>
      <c r="I318" s="239"/>
      <c r="J318" s="239"/>
      <c r="K318" s="239"/>
      <c r="L318" s="239"/>
      <c r="M318" s="239"/>
      <c r="N318" s="239"/>
      <c r="O318" s="240"/>
    </row>
    <row r="319" spans="2:15">
      <c r="B319" s="239"/>
      <c r="C319" s="239"/>
      <c r="D319" s="240"/>
      <c r="E319" s="240"/>
      <c r="F319" s="239"/>
      <c r="G319" s="239"/>
      <c r="H319" s="239"/>
      <c r="I319" s="239"/>
      <c r="J319" s="239"/>
      <c r="K319" s="239"/>
      <c r="L319" s="239"/>
      <c r="M319" s="239"/>
      <c r="N319" s="239"/>
      <c r="O319" s="240"/>
    </row>
    <row r="320" spans="2:15">
      <c r="B320" s="239"/>
      <c r="C320" s="239"/>
      <c r="D320" s="240"/>
      <c r="E320" s="240"/>
      <c r="F320" s="240"/>
      <c r="G320" s="240"/>
      <c r="H320" s="240"/>
      <c r="I320" s="240"/>
      <c r="J320" s="240"/>
      <c r="K320" s="240"/>
      <c r="L320" s="240"/>
      <c r="M320" s="240"/>
      <c r="N320" s="240"/>
      <c r="O320" s="240"/>
    </row>
    <row r="321" spans="2:15">
      <c r="B321" s="238"/>
      <c r="C321" s="242"/>
      <c r="D321" s="235"/>
      <c r="E321" s="238"/>
      <c r="F321" s="238"/>
      <c r="G321" s="238"/>
      <c r="H321" s="236"/>
      <c r="I321" s="236"/>
      <c r="J321" s="236"/>
      <c r="K321" s="236"/>
      <c r="L321" s="236"/>
      <c r="M321" s="236"/>
      <c r="N321" s="236"/>
      <c r="O321" s="238"/>
    </row>
    <row r="322" spans="2:15">
      <c r="B322" s="239"/>
      <c r="C322" s="239"/>
      <c r="D322" s="240"/>
      <c r="E322" s="240"/>
      <c r="F322" s="239"/>
      <c r="G322" s="239"/>
      <c r="H322" s="239"/>
      <c r="I322" s="239"/>
      <c r="J322" s="239"/>
      <c r="K322" s="239"/>
      <c r="L322" s="239"/>
      <c r="M322" s="239"/>
      <c r="N322" s="239"/>
      <c r="O322" s="240"/>
    </row>
    <row r="323" spans="2:15">
      <c r="B323" s="239"/>
      <c r="C323" s="239"/>
      <c r="D323" s="240"/>
      <c r="E323" s="240"/>
      <c r="F323" s="239"/>
      <c r="G323" s="239"/>
      <c r="H323" s="239"/>
      <c r="I323" s="239"/>
      <c r="J323" s="239"/>
      <c r="K323" s="239"/>
      <c r="L323" s="239"/>
      <c r="M323" s="239"/>
      <c r="N323" s="239"/>
      <c r="O323" s="240"/>
    </row>
    <row r="324" spans="2:15">
      <c r="B324" s="239"/>
      <c r="C324" s="239"/>
      <c r="D324" s="240"/>
      <c r="E324" s="240"/>
      <c r="F324" s="377"/>
      <c r="G324" s="377"/>
      <c r="H324" s="382"/>
      <c r="I324" s="382"/>
      <c r="J324" s="382"/>
      <c r="K324" s="382"/>
      <c r="L324" s="382"/>
      <c r="M324" s="382"/>
      <c r="N324" s="382"/>
      <c r="O324" s="240"/>
    </row>
    <row r="325" spans="2:15">
      <c r="B325" s="239"/>
      <c r="C325" s="239"/>
      <c r="D325" s="240"/>
      <c r="E325" s="240"/>
      <c r="F325" s="377"/>
      <c r="G325" s="239"/>
      <c r="H325" s="239"/>
      <c r="I325" s="239"/>
      <c r="J325" s="239"/>
      <c r="K325" s="239"/>
      <c r="L325" s="239"/>
      <c r="M325" s="239"/>
      <c r="N325" s="239"/>
      <c r="O325" s="240"/>
    </row>
    <row r="326" spans="2:15">
      <c r="B326" s="380"/>
    </row>
  </sheetData>
  <autoFilter ref="B20:O93" xr:uid="{99DC10D9-C15A-4C7B-A647-CE0D5023BD13}"/>
  <mergeCells count="2">
    <mergeCell ref="F93:H93"/>
    <mergeCell ref="F86:H8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0" orientation="landscape" r:id="rId1"/>
  <rowBreaks count="3" manualBreakCount="3">
    <brk id="88" min="1" max="11" man="1"/>
    <brk id="140" min="1" max="11" man="1"/>
    <brk id="251" min="1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E16168-3939-4714-81FD-2CCF2D8D32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16</vt:i4>
      </vt:variant>
    </vt:vector>
  </HeadingPairs>
  <TitlesOfParts>
    <vt:vector size="32" baseType="lpstr">
      <vt:lpstr>RESUMO MODULO TOTAL</vt:lpstr>
      <vt:lpstr>CRONOGRAMA</vt:lpstr>
      <vt:lpstr>CCU</vt:lpstr>
      <vt:lpstr>Mob</vt:lpstr>
      <vt:lpstr> Canteiro</vt:lpstr>
      <vt:lpstr>CPU CODEVASF</vt:lpstr>
      <vt:lpstr>Adm Local</vt:lpstr>
      <vt:lpstr>Projeto Executivo</vt:lpstr>
      <vt:lpstr>BDI</vt:lpstr>
      <vt:lpstr>ENC. SOCIAIS</vt:lpstr>
      <vt:lpstr> Consumo Material Betuminoso</vt:lpstr>
      <vt:lpstr>Transp. CAP 50-70</vt:lpstr>
      <vt:lpstr>Transp. EAI</vt:lpstr>
      <vt:lpstr>Transp. RR-1C</vt:lpstr>
      <vt:lpstr>Resumo_Transp</vt:lpstr>
      <vt:lpstr>Mom. Transporte</vt:lpstr>
      <vt:lpstr>' Canteiro'!Area_de_impressao</vt:lpstr>
      <vt:lpstr>' Consumo Material Betuminoso'!Area_de_impressao</vt:lpstr>
      <vt:lpstr>'Adm Local'!Area_de_impressao</vt:lpstr>
      <vt:lpstr>BDI!Area_de_impressao</vt:lpstr>
      <vt:lpstr>'CPU CODEVASF'!Area_de_impressao</vt:lpstr>
      <vt:lpstr>CRONOGRAMA!Area_de_impressao</vt:lpstr>
      <vt:lpstr>'ENC. SOCIAIS'!Area_de_impressao</vt:lpstr>
      <vt:lpstr>Mob!Area_de_impressao</vt:lpstr>
      <vt:lpstr>'Mom. Transporte'!Area_de_impressao</vt:lpstr>
      <vt:lpstr>'RESUMO MODULO TOTAL'!Area_de_impressao</vt:lpstr>
      <vt:lpstr>Resumo_Transp!Area_de_impressao</vt:lpstr>
      <vt:lpstr>'Transp. CAP 50-70'!Area_de_impressao</vt:lpstr>
      <vt:lpstr>'Transp. EAI'!Area_de_impressao</vt:lpstr>
      <vt:lpstr>'Transp. RR-1C'!Area_de_impressao</vt:lpstr>
      <vt:lpstr>'Adm Local'!Titulos_de_impressao</vt:lpstr>
      <vt:lpstr>'Mom. Transporte'!Titulos_de_impressao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Satie Hirano Zanlorenci</dc:creator>
  <cp:lastModifiedBy>Barbara Castro do Nascimento</cp:lastModifiedBy>
  <cp:lastPrinted>2024-08-17T18:31:30Z</cp:lastPrinted>
  <dcterms:created xsi:type="dcterms:W3CDTF">2020-08-05T13:49:13Z</dcterms:created>
  <dcterms:modified xsi:type="dcterms:W3CDTF">2024-11-12T12:07:16Z</dcterms:modified>
</cp:coreProperties>
</file>