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embeddings/oleObject2.bin" ContentType="application/vnd.openxmlformats-officedocument.oleObject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thiago.sousa\Downloads\"/>
    </mc:Choice>
  </mc:AlternateContent>
  <xr:revisionPtr revIDLastSave="0" documentId="13_ncr:1_{4717632C-5898-4006-952B-80B996D245D5}" xr6:coauthVersionLast="47" xr6:coauthVersionMax="47" xr10:uidLastSave="{00000000-0000-0000-0000-000000000000}"/>
  <bookViews>
    <workbookView xWindow="28680" yWindow="-120" windowWidth="24240" windowHeight="13140" activeTab="3" xr2:uid="{00000000-000D-0000-FFFF-FFFF00000000}"/>
  </bookViews>
  <sheets>
    <sheet name="Capa" sheetId="10" r:id="rId1"/>
    <sheet name="Dicionário" sheetId="15" r:id="rId2"/>
    <sheet name="Mapeamento de Riscos" sheetId="3" r:id="rId3"/>
    <sheet name="Matriz de Risco" sheetId="6" r:id="rId4"/>
    <sheet name="BD - RISCOS" sheetId="1" state="hidden" r:id="rId5"/>
    <sheet name="Lista de Riscos Normalizados" sheetId="13" r:id="rId6"/>
    <sheet name="BD Pedro" sheetId="8" state="hidden" r:id="rId7"/>
    <sheet name="Banco de dado - tipo de riscos" sheetId="12" state="hidden" r:id="rId8"/>
    <sheet name="Plan1" sheetId="11" state="hidden" r:id="rId9"/>
  </sheets>
  <definedNames>
    <definedName name="_xlnm._FilterDatabase" localSheetId="6" hidden="1">'BD Pedro'!$A$1:$C$1</definedName>
    <definedName name="_xlnm._FilterDatabase" localSheetId="5" hidden="1">'Lista de Riscos Normalizados'!$C$1:$D$68</definedName>
    <definedName name="_xlnm._FilterDatabase" localSheetId="2" hidden="1">'Mapeamento de Riscos'!$A$7:$AQ$57</definedName>
    <definedName name="_xlnm.Print_Area" localSheetId="3">'Matriz de Risco'!$A$1:$L$76</definedName>
    <definedName name="_xlnm.Print_Titles" localSheetId="1">Dicionário!$1:$3</definedName>
    <definedName name="_xlnm.Print_Titles" localSheetId="3">'Matriz de Risco'!$12:$12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9" i="3" l="1"/>
  <c r="L29" i="3" s="1"/>
  <c r="K28" i="3"/>
  <c r="L28" i="3" s="1"/>
  <c r="K27" i="3"/>
  <c r="L27" i="3" s="1"/>
  <c r="K26" i="3"/>
  <c r="L26" i="3" s="1"/>
  <c r="K25" i="3"/>
  <c r="L25" i="3" s="1"/>
  <c r="K24" i="3"/>
  <c r="L24" i="3" s="1"/>
  <c r="K23" i="3"/>
  <c r="L23" i="3" s="1"/>
  <c r="K22" i="3"/>
  <c r="L22" i="3" s="1"/>
  <c r="K21" i="3"/>
  <c r="L21" i="3" s="1"/>
  <c r="K20" i="3"/>
  <c r="L20" i="3" s="1"/>
  <c r="K19" i="3"/>
  <c r="L19" i="3" s="1"/>
  <c r="K18" i="3"/>
  <c r="L18" i="3" s="1"/>
  <c r="K17" i="3"/>
  <c r="L17" i="3" s="1"/>
  <c r="K16" i="3"/>
  <c r="L16" i="3" s="1"/>
  <c r="K15" i="3"/>
  <c r="L15" i="3" s="1"/>
  <c r="K14" i="3"/>
  <c r="L14" i="3" s="1"/>
  <c r="K13" i="3"/>
  <c r="L13" i="3" s="1"/>
  <c r="K12" i="3"/>
  <c r="L12" i="3" s="1"/>
  <c r="K11" i="3"/>
  <c r="L11" i="3" s="1"/>
  <c r="C75" i="6" l="1"/>
  <c r="D10" i="6" l="1"/>
  <c r="D9" i="6"/>
  <c r="A4" i="3" l="1"/>
  <c r="D8" i="6"/>
  <c r="D7" i="6"/>
  <c r="D6" i="6"/>
  <c r="D5" i="6"/>
  <c r="A68" i="6" l="1"/>
  <c r="A65" i="6"/>
  <c r="A7" i="6"/>
  <c r="A6" i="6"/>
  <c r="K14" i="6" l="1"/>
  <c r="K15" i="6"/>
  <c r="K16" i="6"/>
  <c r="K17" i="6"/>
  <c r="K18" i="6"/>
  <c r="K19" i="6"/>
  <c r="K20" i="6"/>
  <c r="K21" i="6"/>
  <c r="K22" i="6"/>
  <c r="K23" i="6"/>
  <c r="K24" i="6"/>
  <c r="K25" i="6"/>
  <c r="K26" i="6"/>
  <c r="K27" i="6"/>
  <c r="K28" i="6"/>
  <c r="K29" i="6"/>
  <c r="K30" i="6"/>
  <c r="K31" i="6"/>
  <c r="K3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52" i="6"/>
  <c r="K53" i="6"/>
  <c r="K54" i="6"/>
  <c r="K55" i="6"/>
  <c r="K56" i="6"/>
  <c r="K57" i="6"/>
  <c r="K58" i="6"/>
  <c r="K59" i="6"/>
  <c r="K60" i="6"/>
  <c r="K61" i="6"/>
  <c r="K62" i="6"/>
  <c r="K13" i="6"/>
  <c r="A75" i="6" l="1"/>
  <c r="F70" i="6"/>
  <c r="F71" i="6"/>
  <c r="F72" i="6"/>
  <c r="F73" i="6"/>
  <c r="F69" i="6"/>
  <c r="B70" i="6"/>
  <c r="B71" i="6"/>
  <c r="B72" i="6"/>
  <c r="B73" i="6"/>
  <c r="B69" i="6"/>
  <c r="F66" i="6"/>
  <c r="B66" i="6"/>
  <c r="J14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13" i="6"/>
  <c r="S9" i="3"/>
  <c r="S10" i="3"/>
  <c r="S11" i="3"/>
  <c r="S12" i="3"/>
  <c r="S13" i="3"/>
  <c r="S14" i="3"/>
  <c r="S15" i="3"/>
  <c r="S16" i="3"/>
  <c r="S17" i="3"/>
  <c r="S18" i="3"/>
  <c r="S19" i="3"/>
  <c r="S20" i="3"/>
  <c r="S21" i="3"/>
  <c r="S22" i="3"/>
  <c r="S23" i="3"/>
  <c r="S24" i="3"/>
  <c r="S25" i="3"/>
  <c r="S26" i="3"/>
  <c r="S27" i="3"/>
  <c r="S28" i="3"/>
  <c r="S29" i="3"/>
  <c r="S30" i="3"/>
  <c r="S31" i="3"/>
  <c r="S32" i="3"/>
  <c r="S33" i="3"/>
  <c r="S34" i="3"/>
  <c r="S35" i="3"/>
  <c r="S36" i="3"/>
  <c r="S37" i="3"/>
  <c r="S38" i="3"/>
  <c r="S39" i="3"/>
  <c r="S40" i="3"/>
  <c r="S41" i="3"/>
  <c r="S42" i="3"/>
  <c r="S43" i="3"/>
  <c r="S44" i="3"/>
  <c r="S45" i="3"/>
  <c r="S46" i="3"/>
  <c r="S47" i="3"/>
  <c r="S48" i="3"/>
  <c r="S49" i="3"/>
  <c r="S50" i="3"/>
  <c r="S51" i="3"/>
  <c r="S52" i="3"/>
  <c r="S53" i="3"/>
  <c r="S54" i="3"/>
  <c r="S55" i="3"/>
  <c r="S56" i="3"/>
  <c r="S57" i="3"/>
  <c r="S8" i="3"/>
  <c r="AC8" i="3" l="1"/>
  <c r="K9" i="3" l="1"/>
  <c r="K10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8" i="3"/>
  <c r="L8" i="3" l="1"/>
  <c r="X8" i="3" s="1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13" i="6"/>
  <c r="D4" i="3" l="1"/>
  <c r="D3" i="3"/>
  <c r="AC9" i="3" l="1"/>
  <c r="AC10" i="3"/>
  <c r="AC11" i="3"/>
  <c r="AC12" i="3"/>
  <c r="AC13" i="3"/>
  <c r="AC14" i="3"/>
  <c r="AC15" i="3"/>
  <c r="AC16" i="3"/>
  <c r="AC1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C38" i="3"/>
  <c r="AC39" i="3"/>
  <c r="AC40" i="3"/>
  <c r="AC41" i="3"/>
  <c r="AC42" i="3"/>
  <c r="AC43" i="3"/>
  <c r="AC44" i="3"/>
  <c r="AC45" i="3"/>
  <c r="AC46" i="3"/>
  <c r="AC47" i="3"/>
  <c r="AC48" i="3"/>
  <c r="AC49" i="3"/>
  <c r="AC50" i="3"/>
  <c r="AC51" i="3"/>
  <c r="AC52" i="3"/>
  <c r="AC53" i="3"/>
  <c r="AC54" i="3"/>
  <c r="AC55" i="3"/>
  <c r="AC56" i="3"/>
  <c r="AC57" i="3"/>
  <c r="W8" i="3" l="1"/>
  <c r="Y8" i="3"/>
  <c r="T32" i="3"/>
  <c r="T55" i="3"/>
  <c r="T49" i="3"/>
  <c r="T43" i="3"/>
  <c r="T37" i="3"/>
  <c r="T31" i="3"/>
  <c r="T25" i="3"/>
  <c r="T19" i="3"/>
  <c r="T13" i="3"/>
  <c r="T44" i="3"/>
  <c r="T14" i="3"/>
  <c r="T42" i="3"/>
  <c r="T30" i="3"/>
  <c r="T24" i="3"/>
  <c r="T18" i="3"/>
  <c r="T12" i="3"/>
  <c r="T38" i="3"/>
  <c r="T36" i="3"/>
  <c r="T47" i="3"/>
  <c r="T41" i="3"/>
  <c r="T35" i="3"/>
  <c r="T29" i="3"/>
  <c r="T23" i="3"/>
  <c r="T17" i="3"/>
  <c r="T11" i="3"/>
  <c r="T56" i="3"/>
  <c r="T26" i="3"/>
  <c r="T54" i="3"/>
  <c r="T53" i="3"/>
  <c r="T52" i="3"/>
  <c r="T40" i="3"/>
  <c r="T28" i="3"/>
  <c r="T16" i="3"/>
  <c r="T10" i="3"/>
  <c r="T50" i="3"/>
  <c r="T20" i="3"/>
  <c r="T48" i="3"/>
  <c r="T8" i="3"/>
  <c r="T46" i="3"/>
  <c r="T34" i="3"/>
  <c r="T22" i="3"/>
  <c r="T57" i="3"/>
  <c r="T51" i="3"/>
  <c r="T45" i="3"/>
  <c r="T39" i="3"/>
  <c r="T33" i="3"/>
  <c r="T27" i="3"/>
  <c r="T21" i="3"/>
  <c r="T15" i="3"/>
  <c r="T9" i="3"/>
  <c r="AD8" i="3"/>
  <c r="U43" i="3" l="1"/>
  <c r="U49" i="3"/>
  <c r="V49" i="3" s="1"/>
  <c r="U33" i="3"/>
  <c r="V33" i="3" s="1"/>
  <c r="U29" i="3"/>
  <c r="V29" i="3" s="1"/>
  <c r="U46" i="3"/>
  <c r="V46" i="3" s="1"/>
  <c r="U56" i="3"/>
  <c r="U55" i="3"/>
  <c r="U34" i="3"/>
  <c r="V34" i="3" s="1"/>
  <c r="U54" i="3"/>
  <c r="V54" i="3" s="1"/>
  <c r="U39" i="3"/>
  <c r="V39" i="3" s="1"/>
  <c r="U35" i="3"/>
  <c r="V35" i="3" s="1"/>
  <c r="U9" i="3"/>
  <c r="V9" i="3" s="1"/>
  <c r="U11" i="3"/>
  <c r="V11" i="3" s="1"/>
  <c r="U25" i="3"/>
  <c r="V25" i="3" s="1"/>
  <c r="U32" i="3"/>
  <c r="V32" i="3" s="1"/>
  <c r="U12" i="3"/>
  <c r="V12" i="3" s="1"/>
  <c r="U16" i="3"/>
  <c r="V16" i="3" s="1"/>
  <c r="U13" i="3"/>
  <c r="V13" i="3" s="1"/>
  <c r="U28" i="3"/>
  <c r="V28" i="3" s="1"/>
  <c r="U19" i="3"/>
  <c r="V19" i="3" s="1"/>
  <c r="U51" i="3"/>
  <c r="V51" i="3" s="1"/>
  <c r="U40" i="3"/>
  <c r="V40" i="3" s="1"/>
  <c r="U57" i="3"/>
  <c r="V57" i="3" s="1"/>
  <c r="U17" i="3"/>
  <c r="V17" i="3" s="1"/>
  <c r="U42" i="3"/>
  <c r="V42" i="3" s="1"/>
  <c r="U31" i="3"/>
  <c r="V31" i="3" s="1"/>
  <c r="U10" i="3"/>
  <c r="V10" i="3" s="1"/>
  <c r="U44" i="3"/>
  <c r="V44" i="3" s="1"/>
  <c r="U26" i="3"/>
  <c r="V26" i="3" s="1"/>
  <c r="U18" i="3"/>
  <c r="V18" i="3" s="1"/>
  <c r="U45" i="3"/>
  <c r="V45" i="3" s="1"/>
  <c r="U41" i="3"/>
  <c r="V41" i="3" s="1"/>
  <c r="U24" i="3"/>
  <c r="V24" i="3" s="1"/>
  <c r="U15" i="3"/>
  <c r="V15" i="3" s="1"/>
  <c r="U48" i="3"/>
  <c r="V48" i="3" s="1"/>
  <c r="U47" i="3"/>
  <c r="V47" i="3" s="1"/>
  <c r="U30" i="3"/>
  <c r="V30" i="3" s="1"/>
  <c r="U21" i="3"/>
  <c r="V21" i="3" s="1"/>
  <c r="U20" i="3"/>
  <c r="V20" i="3" s="1"/>
  <c r="U52" i="3"/>
  <c r="V52" i="3" s="1"/>
  <c r="U36" i="3"/>
  <c r="V36" i="3" s="1"/>
  <c r="U27" i="3"/>
  <c r="V27" i="3" s="1"/>
  <c r="U22" i="3"/>
  <c r="V22" i="3" s="1"/>
  <c r="U50" i="3"/>
  <c r="V50" i="3" s="1"/>
  <c r="U53" i="3"/>
  <c r="V53" i="3" s="1"/>
  <c r="U23" i="3"/>
  <c r="V23" i="3" s="1"/>
  <c r="U38" i="3"/>
  <c r="V38" i="3" s="1"/>
  <c r="U14" i="3"/>
  <c r="V14" i="3" s="1"/>
  <c r="U37" i="3"/>
  <c r="V37" i="3" s="1"/>
  <c r="U8" i="3"/>
  <c r="V8" i="3" s="1"/>
  <c r="AE8" i="3"/>
  <c r="V55" i="3"/>
  <c r="V56" i="3"/>
  <c r="V43" i="3"/>
  <c r="AF8" i="3" l="1"/>
  <c r="AG8" i="3" s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6" i="1"/>
  <c r="E5" i="1"/>
  <c r="E4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45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  <c r="A187" i="1"/>
  <c r="A188" i="1"/>
  <c r="A189" i="1"/>
  <c r="A190" i="1"/>
  <c r="A191" i="1"/>
  <c r="A192" i="1"/>
  <c r="A193" i="1"/>
  <c r="A194" i="1"/>
  <c r="A195" i="1"/>
  <c r="A196" i="1"/>
  <c r="A197" i="1"/>
  <c r="A198" i="1"/>
  <c r="A199" i="1"/>
  <c r="A200" i="1"/>
  <c r="A171" i="1"/>
  <c r="A172" i="1"/>
  <c r="A173" i="1"/>
  <c r="A170" i="1"/>
  <c r="A3" i="11"/>
  <c r="A2" i="11"/>
  <c r="A1" i="11"/>
  <c r="A15" i="6" l="1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14" i="6"/>
  <c r="A13" i="6"/>
  <c r="G14" i="6" l="1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13" i="6"/>
  <c r="E14" i="6"/>
  <c r="E15" i="6"/>
  <c r="E16" i="6"/>
  <c r="E17" i="6"/>
  <c r="E18" i="6"/>
  <c r="E19" i="6"/>
  <c r="E20" i="6"/>
  <c r="E21" i="6"/>
  <c r="E22" i="6"/>
  <c r="E23" i="6"/>
  <c r="E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43" i="6"/>
  <c r="E44" i="6"/>
  <c r="E45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60" i="6"/>
  <c r="E61" i="6"/>
  <c r="E62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13" i="6"/>
  <c r="E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C46" i="6"/>
  <c r="C47" i="6"/>
  <c r="C48" i="6"/>
  <c r="C49" i="6"/>
  <c r="C50" i="6"/>
  <c r="C51" i="6"/>
  <c r="C52" i="6"/>
  <c r="C53" i="6"/>
  <c r="C54" i="6"/>
  <c r="C55" i="6"/>
  <c r="C56" i="6"/>
  <c r="C57" i="6"/>
  <c r="C58" i="6"/>
  <c r="C59" i="6"/>
  <c r="C60" i="6"/>
  <c r="C61" i="6"/>
  <c r="C62" i="6"/>
  <c r="C13" i="6"/>
  <c r="AD56" i="3" l="1"/>
  <c r="AF56" i="3" s="1"/>
  <c r="AG56" i="3" s="1"/>
  <c r="L56" i="3"/>
  <c r="W56" i="3"/>
  <c r="AE56" i="3"/>
  <c r="AD44" i="3"/>
  <c r="AF44" i="3" s="1"/>
  <c r="AG44" i="3" s="1"/>
  <c r="L44" i="3"/>
  <c r="W44" i="3"/>
  <c r="AE44" i="3"/>
  <c r="AD38" i="3"/>
  <c r="AF38" i="3" s="1"/>
  <c r="AG38" i="3" s="1"/>
  <c r="L38" i="3"/>
  <c r="W38" i="3"/>
  <c r="AE38" i="3"/>
  <c r="AD55" i="3"/>
  <c r="AF55" i="3" s="1"/>
  <c r="AG55" i="3" s="1"/>
  <c r="L55" i="3"/>
  <c r="W55" i="3"/>
  <c r="AE55" i="3"/>
  <c r="AD49" i="3"/>
  <c r="AF49" i="3" s="1"/>
  <c r="AG49" i="3" s="1"/>
  <c r="L49" i="3"/>
  <c r="W49" i="3"/>
  <c r="AE49" i="3"/>
  <c r="AD43" i="3"/>
  <c r="AF43" i="3" s="1"/>
  <c r="AG43" i="3" s="1"/>
  <c r="L43" i="3"/>
  <c r="W43" i="3"/>
  <c r="AE43" i="3"/>
  <c r="AD37" i="3"/>
  <c r="AF37" i="3" s="1"/>
  <c r="AG37" i="3" s="1"/>
  <c r="L37" i="3"/>
  <c r="W37" i="3"/>
  <c r="AE37" i="3"/>
  <c r="AD31" i="3"/>
  <c r="AF31" i="3" s="1"/>
  <c r="AG31" i="3" s="1"/>
  <c r="AE31" i="3"/>
  <c r="AD25" i="3"/>
  <c r="AF25" i="3" s="1"/>
  <c r="AG25" i="3" s="1"/>
  <c r="AE25" i="3"/>
  <c r="AD19" i="3"/>
  <c r="AF19" i="3" s="1"/>
  <c r="AG19" i="3" s="1"/>
  <c r="AE19" i="3"/>
  <c r="AD13" i="3"/>
  <c r="AF13" i="3" s="1"/>
  <c r="AG13" i="3" s="1"/>
  <c r="AE13" i="3"/>
  <c r="AD32" i="3"/>
  <c r="AF32" i="3" s="1"/>
  <c r="AG32" i="3" s="1"/>
  <c r="L32" i="3"/>
  <c r="AE32" i="3"/>
  <c r="AD54" i="3"/>
  <c r="AF54" i="3" s="1"/>
  <c r="AG54" i="3" s="1"/>
  <c r="L54" i="3"/>
  <c r="W54" i="3"/>
  <c r="AE54" i="3"/>
  <c r="AD48" i="3"/>
  <c r="AF48" i="3" s="1"/>
  <c r="AG48" i="3" s="1"/>
  <c r="L48" i="3"/>
  <c r="W48" i="3"/>
  <c r="AE48" i="3"/>
  <c r="AD42" i="3"/>
  <c r="AF42" i="3" s="1"/>
  <c r="AG42" i="3" s="1"/>
  <c r="L42" i="3"/>
  <c r="W42" i="3"/>
  <c r="AE42" i="3"/>
  <c r="AD36" i="3"/>
  <c r="AF36" i="3" s="1"/>
  <c r="AG36" i="3" s="1"/>
  <c r="L36" i="3"/>
  <c r="AE36" i="3"/>
  <c r="AD30" i="3"/>
  <c r="AF30" i="3" s="1"/>
  <c r="AG30" i="3" s="1"/>
  <c r="AE30" i="3"/>
  <c r="AD24" i="3"/>
  <c r="AF24" i="3" s="1"/>
  <c r="AG24" i="3" s="1"/>
  <c r="AE24" i="3"/>
  <c r="AD18" i="3"/>
  <c r="AF18" i="3" s="1"/>
  <c r="AG18" i="3" s="1"/>
  <c r="AE18" i="3"/>
  <c r="AD12" i="3"/>
  <c r="AF12" i="3" s="1"/>
  <c r="AG12" i="3" s="1"/>
  <c r="AE12" i="3"/>
  <c r="AD50" i="3"/>
  <c r="AF50" i="3" s="1"/>
  <c r="AG50" i="3" s="1"/>
  <c r="L50" i="3"/>
  <c r="W50" i="3"/>
  <c r="AE50" i="3"/>
  <c r="AD14" i="3"/>
  <c r="AF14" i="3" s="1"/>
  <c r="AG14" i="3" s="1"/>
  <c r="AE14" i="3"/>
  <c r="AD53" i="3"/>
  <c r="AF53" i="3" s="1"/>
  <c r="AG53" i="3" s="1"/>
  <c r="L53" i="3"/>
  <c r="W53" i="3"/>
  <c r="AE53" i="3"/>
  <c r="AD47" i="3"/>
  <c r="AF47" i="3" s="1"/>
  <c r="AG47" i="3" s="1"/>
  <c r="L47" i="3"/>
  <c r="W47" i="3"/>
  <c r="AE47" i="3"/>
  <c r="AD41" i="3"/>
  <c r="AF41" i="3" s="1"/>
  <c r="AG41" i="3" s="1"/>
  <c r="L41" i="3"/>
  <c r="W41" i="3"/>
  <c r="AE41" i="3"/>
  <c r="AD35" i="3"/>
  <c r="AF35" i="3" s="1"/>
  <c r="AG35" i="3" s="1"/>
  <c r="L35" i="3"/>
  <c r="AE35" i="3"/>
  <c r="AD29" i="3"/>
  <c r="AF29" i="3" s="1"/>
  <c r="AG29" i="3" s="1"/>
  <c r="AE29" i="3"/>
  <c r="AD23" i="3"/>
  <c r="AF23" i="3" s="1"/>
  <c r="AG23" i="3" s="1"/>
  <c r="AE23" i="3"/>
  <c r="AD17" i="3"/>
  <c r="AF17" i="3" s="1"/>
  <c r="AG17" i="3" s="1"/>
  <c r="AE17" i="3"/>
  <c r="AD11" i="3"/>
  <c r="AF11" i="3" s="1"/>
  <c r="AG11" i="3" s="1"/>
  <c r="AE11" i="3"/>
  <c r="AD20" i="3"/>
  <c r="AF20" i="3" s="1"/>
  <c r="AG20" i="3" s="1"/>
  <c r="AE20" i="3"/>
  <c r="AD52" i="3"/>
  <c r="AF52" i="3" s="1"/>
  <c r="AG52" i="3" s="1"/>
  <c r="L52" i="3"/>
  <c r="W52" i="3"/>
  <c r="AE52" i="3"/>
  <c r="AD46" i="3"/>
  <c r="AF46" i="3" s="1"/>
  <c r="AG46" i="3" s="1"/>
  <c r="L46" i="3"/>
  <c r="W46" i="3"/>
  <c r="AE46" i="3"/>
  <c r="AD40" i="3"/>
  <c r="AF40" i="3" s="1"/>
  <c r="AG40" i="3" s="1"/>
  <c r="L40" i="3"/>
  <c r="W40" i="3"/>
  <c r="AE40" i="3"/>
  <c r="AD34" i="3"/>
  <c r="AF34" i="3" s="1"/>
  <c r="AG34" i="3" s="1"/>
  <c r="L34" i="3"/>
  <c r="AE34" i="3"/>
  <c r="AD28" i="3"/>
  <c r="AF28" i="3" s="1"/>
  <c r="AG28" i="3" s="1"/>
  <c r="AE28" i="3"/>
  <c r="AD22" i="3"/>
  <c r="AF22" i="3" s="1"/>
  <c r="AG22" i="3" s="1"/>
  <c r="AE22" i="3"/>
  <c r="AD16" i="3"/>
  <c r="AF16" i="3" s="1"/>
  <c r="AG16" i="3" s="1"/>
  <c r="AE16" i="3"/>
  <c r="AD10" i="3"/>
  <c r="AF10" i="3" s="1"/>
  <c r="AG10" i="3" s="1"/>
  <c r="L10" i="3"/>
  <c r="AE10" i="3"/>
  <c r="AD26" i="3"/>
  <c r="AF26" i="3" s="1"/>
  <c r="AG26" i="3" s="1"/>
  <c r="AE26" i="3"/>
  <c r="AD57" i="3"/>
  <c r="AF57" i="3" s="1"/>
  <c r="AG57" i="3" s="1"/>
  <c r="L57" i="3"/>
  <c r="W57" i="3"/>
  <c r="AE57" i="3"/>
  <c r="AD51" i="3"/>
  <c r="AF51" i="3" s="1"/>
  <c r="AG51" i="3" s="1"/>
  <c r="L51" i="3"/>
  <c r="W51" i="3"/>
  <c r="AE51" i="3"/>
  <c r="AD45" i="3"/>
  <c r="AF45" i="3" s="1"/>
  <c r="AG45" i="3" s="1"/>
  <c r="L45" i="3"/>
  <c r="W45" i="3"/>
  <c r="AE45" i="3"/>
  <c r="AD39" i="3"/>
  <c r="AF39" i="3" s="1"/>
  <c r="AG39" i="3" s="1"/>
  <c r="L39" i="3"/>
  <c r="W39" i="3"/>
  <c r="AE39" i="3"/>
  <c r="AD33" i="3"/>
  <c r="AF33" i="3" s="1"/>
  <c r="AG33" i="3" s="1"/>
  <c r="L33" i="3"/>
  <c r="AE33" i="3"/>
  <c r="AD27" i="3"/>
  <c r="AF27" i="3" s="1"/>
  <c r="AG27" i="3" s="1"/>
  <c r="AE27" i="3"/>
  <c r="AD21" i="3"/>
  <c r="AF21" i="3" s="1"/>
  <c r="AG21" i="3" s="1"/>
  <c r="AE21" i="3"/>
  <c r="AD15" i="3"/>
  <c r="AF15" i="3" s="1"/>
  <c r="AG15" i="3" s="1"/>
  <c r="AE15" i="3"/>
  <c r="AD9" i="3"/>
  <c r="AF9" i="3" s="1"/>
  <c r="AG9" i="3" s="1"/>
  <c r="L9" i="3"/>
  <c r="AE9" i="3"/>
  <c r="W32" i="3"/>
  <c r="W26" i="3"/>
  <c r="W20" i="3"/>
  <c r="W14" i="3"/>
  <c r="W31" i="3"/>
  <c r="W25" i="3"/>
  <c r="W19" i="3"/>
  <c r="W13" i="3"/>
  <c r="W36" i="3"/>
  <c r="W30" i="3"/>
  <c r="W24" i="3"/>
  <c r="W18" i="3"/>
  <c r="W12" i="3"/>
  <c r="W35" i="3"/>
  <c r="W29" i="3"/>
  <c r="W23" i="3"/>
  <c r="W17" i="3"/>
  <c r="W11" i="3"/>
  <c r="W34" i="3"/>
  <c r="W28" i="3"/>
  <c r="W22" i="3"/>
  <c r="W16" i="3"/>
  <c r="W10" i="3"/>
  <c r="W33" i="3"/>
  <c r="W27" i="3"/>
  <c r="W21" i="3"/>
  <c r="W15" i="3"/>
  <c r="W9" i="3"/>
  <c r="H33" i="6"/>
  <c r="H42" i="6"/>
  <c r="H51" i="6"/>
  <c r="H46" i="6"/>
  <c r="H52" i="6"/>
  <c r="H55" i="6"/>
  <c r="H32" i="6"/>
  <c r="H35" i="6"/>
  <c r="H38" i="6"/>
  <c r="H41" i="6"/>
  <c r="H44" i="6"/>
  <c r="H47" i="6"/>
  <c r="H50" i="6"/>
  <c r="H53" i="6"/>
  <c r="H56" i="6"/>
  <c r="H59" i="6"/>
  <c r="H62" i="6"/>
  <c r="H30" i="6"/>
  <c r="H39" i="6"/>
  <c r="H48" i="6"/>
  <c r="H57" i="6"/>
  <c r="H34" i="6"/>
  <c r="H40" i="6"/>
  <c r="H49" i="6"/>
  <c r="H58" i="6"/>
  <c r="H36" i="6"/>
  <c r="H54" i="6"/>
  <c r="H60" i="6"/>
  <c r="H61" i="6"/>
  <c r="H45" i="6"/>
  <c r="H31" i="6"/>
  <c r="H37" i="6"/>
  <c r="H43" i="6"/>
  <c r="H29" i="6"/>
  <c r="I46" i="6" l="1"/>
  <c r="I30" i="6"/>
  <c r="I59" i="6"/>
  <c r="X50" i="3"/>
  <c r="Y50" i="3" s="1"/>
  <c r="X18" i="3"/>
  <c r="Y18" i="3" s="1"/>
  <c r="X30" i="3"/>
  <c r="Y30" i="3" s="1"/>
  <c r="X32" i="3"/>
  <c r="Y32" i="3" s="1"/>
  <c r="X19" i="3"/>
  <c r="Y19" i="3" s="1"/>
  <c r="X31" i="3"/>
  <c r="Y31" i="3" s="1"/>
  <c r="X49" i="3"/>
  <c r="Y49" i="3" s="1"/>
  <c r="X44" i="3"/>
  <c r="Y44" i="3" s="1"/>
  <c r="X26" i="3"/>
  <c r="Y26" i="3" s="1"/>
  <c r="X16" i="3"/>
  <c r="Y16" i="3" s="1"/>
  <c r="X28" i="3"/>
  <c r="Y28" i="3" s="1"/>
  <c r="X20" i="3"/>
  <c r="Y20" i="3" s="1"/>
  <c r="X17" i="3"/>
  <c r="Y17" i="3" s="1"/>
  <c r="X29" i="3"/>
  <c r="Y29" i="3" s="1"/>
  <c r="X14" i="3"/>
  <c r="Y14" i="3" s="1"/>
  <c r="X43" i="3"/>
  <c r="Y43" i="3" s="1"/>
  <c r="X38" i="3"/>
  <c r="Y38" i="3" s="1"/>
  <c r="X9" i="3"/>
  <c r="Y9" i="3" s="1"/>
  <c r="X51" i="3"/>
  <c r="Y51" i="3" s="1"/>
  <c r="X42" i="3"/>
  <c r="Y42" i="3" s="1"/>
  <c r="X45" i="3"/>
  <c r="Y45" i="3" s="1"/>
  <c r="X40" i="3"/>
  <c r="Y40" i="3" s="1"/>
  <c r="X12" i="3"/>
  <c r="Y12" i="3" s="1"/>
  <c r="X24" i="3"/>
  <c r="Y24" i="3" s="1"/>
  <c r="X36" i="3"/>
  <c r="Y36" i="3" s="1"/>
  <c r="X54" i="3"/>
  <c r="Y54" i="3" s="1"/>
  <c r="X13" i="3"/>
  <c r="Y13" i="3" s="1"/>
  <c r="X25" i="3"/>
  <c r="Y25" i="3" s="1"/>
  <c r="X33" i="3"/>
  <c r="Y33" i="3" s="1"/>
  <c r="X46" i="3"/>
  <c r="Y46" i="3" s="1"/>
  <c r="X47" i="3"/>
  <c r="Y47" i="3" s="1"/>
  <c r="X15" i="3"/>
  <c r="Y15" i="3" s="1"/>
  <c r="X27" i="3"/>
  <c r="Y27" i="3" s="1"/>
  <c r="X37" i="3"/>
  <c r="Y37" i="3" s="1"/>
  <c r="X55" i="3"/>
  <c r="Y55" i="3" s="1"/>
  <c r="X56" i="3"/>
  <c r="Y56" i="3" s="1"/>
  <c r="X21" i="3"/>
  <c r="Y21" i="3" s="1"/>
  <c r="X41" i="3"/>
  <c r="Y41" i="3" s="1"/>
  <c r="X39" i="3"/>
  <c r="Y39" i="3" s="1"/>
  <c r="X57" i="3"/>
  <c r="Y57" i="3" s="1"/>
  <c r="X10" i="3"/>
  <c r="Y10" i="3" s="1"/>
  <c r="X22" i="3"/>
  <c r="Y22" i="3" s="1"/>
  <c r="X34" i="3"/>
  <c r="Y34" i="3" s="1"/>
  <c r="X52" i="3"/>
  <c r="Y52" i="3" s="1"/>
  <c r="X11" i="3"/>
  <c r="Y11" i="3" s="1"/>
  <c r="X23" i="3"/>
  <c r="Y23" i="3" s="1"/>
  <c r="X35" i="3"/>
  <c r="Y35" i="3" s="1"/>
  <c r="X53" i="3"/>
  <c r="Y53" i="3" s="1"/>
  <c r="X48" i="3"/>
  <c r="Y48" i="3" s="1"/>
  <c r="I54" i="6"/>
  <c r="I49" i="6"/>
  <c r="I29" i="6"/>
  <c r="I55" i="6"/>
  <c r="I53" i="6"/>
  <c r="I38" i="6"/>
  <c r="I34" i="6"/>
  <c r="I37" i="6"/>
  <c r="I41" i="6"/>
  <c r="I35" i="6"/>
  <c r="I36" i="6"/>
  <c r="I60" i="6"/>
  <c r="I47" i="6"/>
  <c r="I48" i="6"/>
  <c r="I56" i="6"/>
  <c r="I51" i="6"/>
  <c r="I52" i="6"/>
  <c r="I42" i="6"/>
  <c r="I61" i="6"/>
  <c r="I44" i="6"/>
  <c r="I62" i="6"/>
  <c r="I39" i="6"/>
  <c r="I57" i="6"/>
  <c r="I40" i="6"/>
  <c r="I58" i="6"/>
  <c r="I31" i="6"/>
  <c r="I33" i="6"/>
  <c r="I43" i="6"/>
  <c r="I50" i="6"/>
  <c r="I45" i="6"/>
  <c r="I32" i="6"/>
  <c r="H13" i="6"/>
  <c r="I13" i="6"/>
  <c r="I16" i="6" l="1"/>
  <c r="H15" i="6"/>
  <c r="H16" i="6"/>
  <c r="I27" i="6" l="1"/>
  <c r="I28" i="6"/>
  <c r="I17" i="6"/>
  <c r="I18" i="6"/>
  <c r="I20" i="6"/>
  <c r="I26" i="6"/>
  <c r="I25" i="6"/>
  <c r="I23" i="6"/>
  <c r="I24" i="6"/>
  <c r="I15" i="6"/>
  <c r="I19" i="6"/>
  <c r="H14" i="6"/>
  <c r="H28" i="6"/>
  <c r="H17" i="6"/>
  <c r="H23" i="6"/>
  <c r="H18" i="6"/>
  <c r="H24" i="6"/>
  <c r="H19" i="6"/>
  <c r="H26" i="6"/>
  <c r="H22" i="6"/>
  <c r="H25" i="6"/>
  <c r="H20" i="6"/>
  <c r="H21" i="6"/>
  <c r="H27" i="6"/>
  <c r="I21" i="6" l="1"/>
  <c r="I22" i="6"/>
  <c r="I1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Kênia Régia  Anasenko Marcelino</author>
  </authors>
  <commentList>
    <comment ref="A13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Art. 21, inciso I do RILC - Descrição da necessidade da contratação, considerando o problema a ser resolvido</t>
        </r>
      </text>
    </comment>
  </commentList>
</comments>
</file>

<file path=xl/sharedStrings.xml><?xml version="1.0" encoding="utf-8"?>
<sst xmlns="http://schemas.openxmlformats.org/spreadsheetml/2006/main" count="2008" uniqueCount="1225">
  <si>
    <t>Baixa</t>
  </si>
  <si>
    <t>Média</t>
  </si>
  <si>
    <t>Peso</t>
  </si>
  <si>
    <t>Controles Preventivos</t>
  </si>
  <si>
    <t>Definição</t>
  </si>
  <si>
    <t>Controles que atuam a priori e sobre a probabilidade de ocorrência de um evento de risco.</t>
  </si>
  <si>
    <t>Tipo</t>
  </si>
  <si>
    <t>Critérios/Definições</t>
  </si>
  <si>
    <t>Acompanhamento da programação orçamentária.</t>
  </si>
  <si>
    <t>Acompanhamento da segurança do trabalho.</t>
  </si>
  <si>
    <t>Acompanhamento de leis orçamentárias.</t>
  </si>
  <si>
    <t>Acompanhamento dos pagamentos críticos.</t>
  </si>
  <si>
    <t>Acompanhamento médico.</t>
  </si>
  <si>
    <t>Acompanhamento psicossocial.</t>
  </si>
  <si>
    <t>Acompanhar diagnóstico.</t>
  </si>
  <si>
    <t>Adequação da operação.</t>
  </si>
  <si>
    <t>Ajuste na programação para cobertura orçamentária total da despesa.</t>
  </si>
  <si>
    <t>Análise de conformidade.</t>
  </si>
  <si>
    <t>Análise de viabilidade.</t>
  </si>
  <si>
    <t>Análise jurídica.</t>
  </si>
  <si>
    <t>Apuração de responsabilidade.</t>
  </si>
  <si>
    <t>Arquivo em meio físico.</t>
  </si>
  <si>
    <t>Autorização do acesso pelos gestores dos sistemas.</t>
  </si>
  <si>
    <t>Busca de soluções jurídicas.</t>
  </si>
  <si>
    <t>Caderno de especificações técnicas.</t>
  </si>
  <si>
    <t>Cancelamento da ação e programação.</t>
  </si>
  <si>
    <t>Cancelamentos ou adiamento de licitações para ajustes e correções.</t>
  </si>
  <si>
    <t>Compra de sistemas de forma paliativa.</t>
  </si>
  <si>
    <t>Conferência de valores e documentos.</t>
  </si>
  <si>
    <t>Consolidação de dados.</t>
  </si>
  <si>
    <t>Consulta jurídica.</t>
  </si>
  <si>
    <t>Consulta orçamentária.</t>
  </si>
  <si>
    <t>Contratação de Empresa Especializada.</t>
  </si>
  <si>
    <t>Contratação de pessoal por meio de Concurso Público.</t>
  </si>
  <si>
    <t>Controle por planilha.</t>
  </si>
  <si>
    <t>Controle por Sistema.</t>
  </si>
  <si>
    <t>Controles a campo.</t>
  </si>
  <si>
    <t>Correção das funcionalidades.</t>
  </si>
  <si>
    <t>Criação de Carteira de Projetos.</t>
  </si>
  <si>
    <t>Cruzamento entre plano de ação e relatórios periódicos.</t>
  </si>
  <si>
    <t>Cumprimento de normativos externos e exigências legais (LAI, acórdãos, decretos, etc.).</t>
  </si>
  <si>
    <t>Defesa Administrativa.</t>
  </si>
  <si>
    <t>Definição de datas limites e acompanhamento.</t>
  </si>
  <si>
    <t>Descritivos e orientações de programas de governo.</t>
  </si>
  <si>
    <t>Devolução do processo para complementação da documentação.</t>
  </si>
  <si>
    <t>Elaboração de recursos processuais.</t>
  </si>
  <si>
    <t>Elaboração do plano operativo anual.</t>
  </si>
  <si>
    <t>Exigências em editais de licitação.</t>
  </si>
  <si>
    <t>Formalização de ocupação.</t>
  </si>
  <si>
    <t>Gerador para energia de emergência.</t>
  </si>
  <si>
    <t>Gestão de fiscalização dos Contratos.</t>
  </si>
  <si>
    <t>Gestão de ocorrência de imprevistos.</t>
  </si>
  <si>
    <t>Gestões prévias e durante o andamento do processo junto ao órgão ambiental.</t>
  </si>
  <si>
    <t>Integração e alinhamentos com áreas internas e Superintendências da codevasf.</t>
  </si>
  <si>
    <t>Justificativas aos órgãos ordenadores da necessidade de aplicação de recursos.</t>
  </si>
  <si>
    <t>Levantamento de necessidades de treinamento com os gestores.</t>
  </si>
  <si>
    <t>Levantamento dos valores bloqueados e cancelados e encaminhamento às Áreas para regularização dos saldos invertidos.</t>
  </si>
  <si>
    <t>Manutenção de alinhamento prévio com MDR (Planilha, e-mail, telefone).</t>
  </si>
  <si>
    <t>Monitoramento.</t>
  </si>
  <si>
    <t>Negociação entre autoridades da codevasf e órgãos de fiscalização e controle.</t>
  </si>
  <si>
    <t>Normativos e Procedimentos Internos.</t>
  </si>
  <si>
    <t>Orientação para regularização da retenção junto ao contratado.</t>
  </si>
  <si>
    <t>Orientações para alocação de recursos de emendas parlamentares.</t>
  </si>
  <si>
    <t>Padronização de orientações e procedimentos.</t>
  </si>
  <si>
    <t>Padronizar ações de gestão, manutenção e segurança de barragem.</t>
  </si>
  <si>
    <t>Paralisação do Contrato.</t>
  </si>
  <si>
    <t>Pareceres complementares.</t>
  </si>
  <si>
    <t>Planejamento prévio.</t>
  </si>
  <si>
    <t>Plano anual de capacitação.</t>
  </si>
  <si>
    <t>Prática no levantamento de projetos e ações para o projeto de lei de diretrizes orçamentárias (LDO).</t>
  </si>
  <si>
    <t>Priorização de demandas, recursos e contratos.</t>
  </si>
  <si>
    <t>Procura por melhores práticas institucionais em entidades de referência.</t>
  </si>
  <si>
    <t>Proposta de TAC.</t>
  </si>
  <si>
    <t>Recuperação por backup.</t>
  </si>
  <si>
    <t>Reequilíbrio Econômico-Financeiro.</t>
  </si>
  <si>
    <t>Relatórios periódicos dos Centros pesqueiros e Visitas aos centros pesqueiros esporadicamente.</t>
  </si>
  <si>
    <t>Remanejamento de recursos humanos, financeiros, orçamentários e materiais.</t>
  </si>
  <si>
    <t>Renegociação de prazo.</t>
  </si>
  <si>
    <t>Repasse de conhecimento pelos empregados da própria área.</t>
  </si>
  <si>
    <t>Requerer ao Orçamento a criação de uma ação orçamentária específica.</t>
  </si>
  <si>
    <t>Resposta a questionamentos dos órgãos de controle externo.</t>
  </si>
  <si>
    <t>Retificação e revisão de documentos, informações e dados.</t>
  </si>
  <si>
    <t>Reuniões, palestras e oficinas patrocinados pela Área com gestores e demais envolvidos.</t>
  </si>
  <si>
    <t>Rotinas de execução não formalizadas.</t>
  </si>
  <si>
    <t>Rotinas de execução sob demanda.</t>
  </si>
  <si>
    <t>Rotinas de trabalho (fluxograma).</t>
  </si>
  <si>
    <t>Sem controles.</t>
  </si>
  <si>
    <t>Senha de acesso ao sistema.</t>
  </si>
  <si>
    <t>Solicitação de capacitação.</t>
  </si>
  <si>
    <t>Solicitação de criação de dispositivos específicos no orçamento.</t>
  </si>
  <si>
    <t>Solicitação de recursos orçamentários.</t>
  </si>
  <si>
    <t>Solicitar a Indicação imediata de pessoa com a mesma competência técnica.</t>
  </si>
  <si>
    <t>Termo de Cessão Provisória.</t>
  </si>
  <si>
    <t>Termo de Cooperação Técnica.</t>
  </si>
  <si>
    <t>Termos de Referência dos editais elaborados.</t>
  </si>
  <si>
    <t>Treinamento de procedimentos e normativos.</t>
  </si>
  <si>
    <t>Verificação das atualizações da legislação.</t>
  </si>
  <si>
    <t>Verificação das iniciativas aprovadas.</t>
  </si>
  <si>
    <t>Risco/Incerteza (Poderá ocorrer)</t>
  </si>
  <si>
    <t>Poderá ocorrer inconsistências nas análises processuais</t>
  </si>
  <si>
    <t>Poderá ocorrer inconsistência na interpretação de dados e informações</t>
  </si>
  <si>
    <t>Poderá ocorrer imprevisibilidade nos pagamentos</t>
  </si>
  <si>
    <t>Poderá ocorrer perda de dados</t>
  </si>
  <si>
    <t>Poderá ocorrer descumprimento de instrumentos contratuais</t>
  </si>
  <si>
    <t>Poderá ocorrer imprevisibilidade na aquisição ou/e entrega de bens e serviços</t>
  </si>
  <si>
    <t>Poderá ocorrer inconsistência na análise de dados e informações</t>
  </si>
  <si>
    <t>Poderá ocorrer perda oportunidade na obtenção de créditos/receitas</t>
  </si>
  <si>
    <t>Poderá ocorrer ineficiência nas atividades operacionais</t>
  </si>
  <si>
    <t>Poderá ocorrer ineficiência no atendimento de demandas</t>
  </si>
  <si>
    <t>Poderá ocorrer clientelismo, nepotismo ou favorecimento indevido</t>
  </si>
  <si>
    <t>Poderá ocorrer inconsistência na elaboração/cumprimento de planos, políticas e programas</t>
  </si>
  <si>
    <t>Poderá ocorrer adoecimento de funcionários e/ou acidente de trabalho</t>
  </si>
  <si>
    <t>Poderá ocorrer insatisfação dos demandantes</t>
  </si>
  <si>
    <t xml:space="preserve">Poderá ocorrer baixa confiabilidade da integridade dos dados disponibilizados e da segurança das informações </t>
  </si>
  <si>
    <t xml:space="preserve">Perda de oportunidade de aperfeiçoamento e desenvolvimento pessoal e institucional </t>
  </si>
  <si>
    <t xml:space="preserve">Poderá ocorrer ineficiência na governança e/ou gestão corporativa </t>
  </si>
  <si>
    <t>Poderá ocorrer ineficiência na execução de ações e projetos</t>
  </si>
  <si>
    <t>Poderá ocorrer fragilidade na conformidade e no acompanhamento de instrumentos e/ou normativos</t>
  </si>
  <si>
    <t>Poderá ocorrer acréscimo dos custos operacionais</t>
  </si>
  <si>
    <t xml:space="preserve">Poderá ocorrer perda de créditos orçamentários alocados </t>
  </si>
  <si>
    <t xml:space="preserve">Poderá ocorrer ineficiência no monitoramento dos objetivos e metas </t>
  </si>
  <si>
    <t>Poderá ocorrer direcionamento de recursos para demandas não prioritárias</t>
  </si>
  <si>
    <t>Poderá ocorrer ineficiência das ações e projetos</t>
  </si>
  <si>
    <t>Poderá ocorrer descontinuidade dos serviços prestados e/ou bens entregues</t>
  </si>
  <si>
    <t>Poderá ocorrer ineficiência no monitoramento de políticas públicas</t>
  </si>
  <si>
    <t>Poderá ocorrer acesso indevido ao sistema</t>
  </si>
  <si>
    <t>Poderá ocorrer  vulnerabilidades em ativos de TI</t>
  </si>
  <si>
    <t xml:space="preserve">Poderá levar à indisponibilidade do ambiente/serviço </t>
  </si>
  <si>
    <t>Poderá ocorrer manipulação indevida das informações</t>
  </si>
  <si>
    <t>Poderá ocorrer dificuldade na regularização fundiária</t>
  </si>
  <si>
    <t>Poderá dificultar a titulação (escritura e registro) das unidades parcelares</t>
  </si>
  <si>
    <t xml:space="preserve">Poderá ocorrer adoção de procedimentos sem observância dos quesitos legais, publicidade e transparência </t>
  </si>
  <si>
    <t>Poderá ocorrer inconsistência na coleta de dados e informações</t>
  </si>
  <si>
    <t>Poderá ocorrer dificuldade de desenvolvimento de ações e iniciativas</t>
  </si>
  <si>
    <t>Poderá ocorrer dificuldade de transferência/cessão de projetos</t>
  </si>
  <si>
    <t>Poderá ocorrer dificuldade na obtenção de autorizações e licenças</t>
  </si>
  <si>
    <t>Poderá ocorrer depreciação/deterioração/roubo/furto de bens</t>
  </si>
  <si>
    <t xml:space="preserve">Poderá ocorrer perda de oportunidade de divulgação de ações e de defesa da imagem institucional </t>
  </si>
  <si>
    <t>Poderá ocorrer perda de oportunidade de manifestação/defesa</t>
  </si>
  <si>
    <t>Poderá ocorrer inconsistências nas análises jurídicas</t>
  </si>
  <si>
    <t>Macro fatores de risco</t>
  </si>
  <si>
    <t>Fator de Risco/Causa 
(devido a)</t>
  </si>
  <si>
    <t>Risco/Incerteza (poderá ocorrer...)</t>
  </si>
  <si>
    <t>Consequência (Ocasionando)</t>
  </si>
  <si>
    <t>Probabilidade</t>
  </si>
  <si>
    <t>Gastos excedentes relacionados às obras e aos serviços objeto do Contrato, exceto nos casos previstos expressamente para o CONTRATANTE</t>
  </si>
  <si>
    <t>Poderá haver prejuízo na execução do objeto do contrato</t>
  </si>
  <si>
    <t>O que poderá onerar o contrato e/ou atrasos na execução do obra</t>
  </si>
  <si>
    <t>Perda de produtividade e/ou atraso no cumprimento dos cronogramas previstos ou de outros prazos estabelecidos entre as partes ao longo da vigência do Contrato, exceto nos casos previstos expressamente para o CONTRATANTE</t>
  </si>
  <si>
    <t>Não atingir os parâmetros de desempenho e de produtividade, exceto nos casos decorrentes de atrasos cuja responsabilidade seja do Contratante</t>
  </si>
  <si>
    <t>Desaparecimento, destruição, roubo, furto, perda ou quaisquer outros tipos de danos causados aos bens e equipamentos da CONTRATADA, responsabilidade que não é reduzida ou excluída em virtude da fiscalização da CONTRATANTE</t>
  </si>
  <si>
    <t>O que poderá levar à descontinuidade na execução das obras; surgimento de despesas de vigilância e compromentimento do objeto do contrato</t>
  </si>
  <si>
    <t>Aumento do custo dos insumos, devido a variação das taxas de câmbio ou inflação dos preços, exceto nos casos de aumentos DESPROPORCIONAIS</t>
  </si>
  <si>
    <t>O que poderá onerar o contrato e danos ao equilíbrio econômico/financeiro deste</t>
  </si>
  <si>
    <t>Possibilidade de a inflação de um determinado período ser superior ao índice utilizado para reajuste do Contrato ou de outros valores nele previstos para o mesmo período</t>
  </si>
  <si>
    <t>Modificações na legislação de tributos sobre a renda</t>
  </si>
  <si>
    <t>Atraso na mobilização de equipamentos em função de restrições técnicas, logísticas, orçamentárias ou ambientais, exceto nos casos previstos expressamente para o CONTRATANTE</t>
  </si>
  <si>
    <t>Restrições de horário de trabalho que impactem no cronograma, como a impossibilidade de trabalho noturno, em finais de semana ou outros horários determinados</t>
  </si>
  <si>
    <t>Custos associados à ações trabalhistas ou previdenciárias de profissionais contratados ou subcontratados</t>
  </si>
  <si>
    <t>Custos adicionais para manutenção e operação de desvios de tráfego necessários a continuidade do fluxo de veículos na região da realização da pavimentação</t>
  </si>
  <si>
    <t>Custos adicionais associados à dificuldade de acesso à área onde será executado o serviço de pavimentação</t>
  </si>
  <si>
    <t>Decisão arbitral, judicial ou administrativa que impeça ou impossibilite a CONTRATADA de executar fielmente suas obrigações contratuais, exceto nos casos em que a CONTRATADA houver dado causa a tal decisão</t>
  </si>
  <si>
    <t>O que poderá onerar o contrato e/ou atrasos na execução do obra ou ainda cancelamento e/ou revisão do projeto</t>
  </si>
  <si>
    <t>Não obtenção de licenças, permissões e autorizações relativas à execução do contrato</t>
  </si>
  <si>
    <t>O que poderá à ocorrencia de indeferimento de outras Licenças ou Autorizações requeridas  e paralisação da obra</t>
  </si>
  <si>
    <t>Alterações na legislação e regulamentação, inclusive acerca de criação, alteração ou extinção de tributos ou encargos, que alterem a composição econômico financeira do Contrato, excetuada a legislação dos tributos sobre a renda</t>
  </si>
  <si>
    <t>Aumentos DESPROPORCIONAIS dos insumos, quando estes aumentos forem imprevisíveis, ou previsíveis porém de consequências incalculáveis, retardadores ou impeditivos da execução do ajustado, configurando álea econômica extraordinária e extracontratual</t>
  </si>
  <si>
    <t>Código</t>
  </si>
  <si>
    <t>RC001</t>
  </si>
  <si>
    <t>RC002</t>
  </si>
  <si>
    <t>RC003</t>
  </si>
  <si>
    <t>RC004</t>
  </si>
  <si>
    <t>RC005</t>
  </si>
  <si>
    <t>RC006</t>
  </si>
  <si>
    <t>RC007</t>
  </si>
  <si>
    <t>RC008</t>
  </si>
  <si>
    <t>RC009</t>
  </si>
  <si>
    <t>RC010</t>
  </si>
  <si>
    <t>RC011</t>
  </si>
  <si>
    <t>RC012</t>
  </si>
  <si>
    <t>RC013</t>
  </si>
  <si>
    <t>RC014</t>
  </si>
  <si>
    <t>RC015</t>
  </si>
  <si>
    <t>RC016</t>
  </si>
  <si>
    <t>Manutenção dos Projetos, Processos e/ou Ações (MP)</t>
  </si>
  <si>
    <t>Regulação e Controle (RC)</t>
  </si>
  <si>
    <t>Imagem da Codevasf (IMG)</t>
  </si>
  <si>
    <t>Missão Institucional (MI)</t>
  </si>
  <si>
    <t>Intervenção de Gestão para Atenuação do Impacto (IG)</t>
  </si>
  <si>
    <t>Orçamentário/ Financeiro (OF)</t>
  </si>
  <si>
    <t>Pequeno</t>
  </si>
  <si>
    <t>Insignificante</t>
  </si>
  <si>
    <t>Moderado</t>
  </si>
  <si>
    <t>Inexistente</t>
  </si>
  <si>
    <t>Peso arred</t>
  </si>
  <si>
    <t>Tratamento</t>
  </si>
  <si>
    <t>Impacto</t>
  </si>
  <si>
    <t>Grande</t>
  </si>
  <si>
    <t>Muito Baixa</t>
  </si>
  <si>
    <t>Alta</t>
  </si>
  <si>
    <t>Muito Alta</t>
  </si>
  <si>
    <t>Poderá ocorrer descontinuidade dos serviços prestados e/ou bens entregues (em duplicidade)</t>
  </si>
  <si>
    <t>Poderá ocorrer ineficiência na governança e/ou gestão corporativa</t>
  </si>
  <si>
    <t xml:space="preserve">Poderá ocorrer perda de oportunidade de aperfeiçoamento e desenvolvimento pessoal e institucional </t>
  </si>
  <si>
    <t>Poderá ocorrer vulnerabilidades em ativos de TI</t>
  </si>
  <si>
    <t>Poderá ocorrer inconsistências na coleta de dados e informações</t>
  </si>
  <si>
    <t>Poderá ocorrer morosidade no processo e/ou atividade</t>
  </si>
  <si>
    <t>Poderá ocorrer desvio de finalidade no uso do recurso público</t>
  </si>
  <si>
    <t>Poderá ocorrer inconsistências na governança da Codevasf</t>
  </si>
  <si>
    <t>Poderá ocorrer limitação na transparência das informações</t>
  </si>
  <si>
    <t>Baixa Integridade dos Dados e de Segurança da Informação</t>
  </si>
  <si>
    <t>Contingenciamento das operações</t>
  </si>
  <si>
    <t xml:space="preserve">Estagnação tecnológica </t>
  </si>
  <si>
    <t>Expansão da Empresa desalinhada com capacidade institucional</t>
  </si>
  <si>
    <t>Ineficiência na Implementação das Políticas Públicas e da sustentabilidade de projetos e ações</t>
  </si>
  <si>
    <t xml:space="preserve">Ineficiência da Governança e Gestão </t>
  </si>
  <si>
    <t>Ineficiência na promoção da redução das desigualdades regionais</t>
  </si>
  <si>
    <t>Insegurança orçamentária e financeira</t>
  </si>
  <si>
    <t>Insuficiência de recursos orçamentários para projetos estruturantes</t>
  </si>
  <si>
    <t>Perda de créditos orçamentários ou alocação ineficiente</t>
  </si>
  <si>
    <t xml:space="preserve">Poderá ocorrer perda de Oportunidades em Gestão Estratégica de Pessoas </t>
  </si>
  <si>
    <t xml:space="preserve">Comprometimento Imagem Institucional </t>
  </si>
  <si>
    <t>Modificação do projeto no transcorrer as obras por solicitação da Codevasf</t>
  </si>
  <si>
    <t>Aumento de custos Necessidade de novos materiais</t>
  </si>
  <si>
    <t>inadequação para provimento dos serviços na qualidade, quantidade e custo.</t>
  </si>
  <si>
    <t>Aumento dos custos de implantação e inadequação dos serviços</t>
  </si>
  <si>
    <t>Estimativa incorreta de prazo</t>
  </si>
  <si>
    <t>Atraso na entrega, aumento do custo</t>
  </si>
  <si>
    <t>Custo dos Insumos</t>
  </si>
  <si>
    <t>Inflação/flutuação de câmbio Aumentos desproporcionais de custo de insumos</t>
  </si>
  <si>
    <t>Atraso na Mobilização</t>
  </si>
  <si>
    <t>Não atendimento por parte do contratado dos requisitos contratuais na fase de mobilização</t>
  </si>
  <si>
    <t>Insumos e materiais</t>
  </si>
  <si>
    <t>Indisponibilidade de insumos materiais para início da obra</t>
  </si>
  <si>
    <t>Licenças</t>
  </si>
  <si>
    <t>Não cumprimento das condicionantes da licença ambiental e/ou dos requisitos técnicos dos órgãos envolvidos (Prefeitura, órgão ambiental, DNIT, IPHAN, DER, etc)</t>
  </si>
  <si>
    <t>Limpeza do subleito/via existente</t>
  </si>
  <si>
    <t>Volume de material de limpeza não previsto no projeto básico, com carga, transporte e disposição/espalhamento</t>
  </si>
  <si>
    <t xml:space="preserve">Escavação/rebaixamento do graide </t>
  </si>
  <si>
    <t xml:space="preserve">Volume não previsto no Projeto Básico, por necessidade de rebaixamento de graide Momento de transporte, Escavação, Carga, Transporte, bota-fora de material e espalhamento
</t>
  </si>
  <si>
    <t>Solos inservíveis ou escavação para rebaixamento de grade da via</t>
  </si>
  <si>
    <t>Volume não previsto no Projeto Básico de escavação, Carga, Transporte, bota-fora de material e espalhamento e reposição de material qualificado</t>
  </si>
  <si>
    <t>Material de jazida/Pedreira</t>
  </si>
  <si>
    <t>Origem dos materiais ou acréscimo do número de fontes. Alteração da DMT</t>
  </si>
  <si>
    <t xml:space="preserve"> Perda de serviços</t>
  </si>
  <si>
    <t>Refazimento de serviços conclusos e/ou bloqueados, perdidos por questões climáticas</t>
  </si>
  <si>
    <t>Patrimônio Arqueológico</t>
  </si>
  <si>
    <t>Custos e atrasos associados com descobertas arqueológicas ou outras interferências com patrimônio cultural</t>
  </si>
  <si>
    <t xml:space="preserve"> Insumos e materiais</t>
  </si>
  <si>
    <t>Fornecimento de insumos e/ou equipamentos pelo contratado que não atendam as especificações da Codevasf</t>
  </si>
  <si>
    <t>Desvios de tráfego</t>
  </si>
  <si>
    <t>Custos adicionais para manutenção e operação de desvios de tráfego</t>
  </si>
  <si>
    <t>Restrição de horário de trabalho</t>
  </si>
  <si>
    <t>Restrições para trabalho noturno, fins de semana ou horários determinados</t>
  </si>
  <si>
    <t>Diferença projeto básico/Projeto Executivo. Solução/alteração/ metodologia.</t>
  </si>
  <si>
    <t>Alteração do método construtivo de elementos de drenagem previsto no projeto básico, para adequar às condições de campo encontradas</t>
  </si>
  <si>
    <t>Sinalização provisória – fase de obras</t>
  </si>
  <si>
    <t>Acréscimo de quantitativo, para adequar ao ritmo e à sequência construtiva da obra</t>
  </si>
  <si>
    <t>Linhas de energia (redes de alta e baixa tensão) telecomunicações e saneamento – remanejamento</t>
  </si>
  <si>
    <t>Remanejar interferências</t>
  </si>
  <si>
    <t>Dutos e Tubulações de Gás ou petróleo – remanejamento</t>
  </si>
  <si>
    <t>Remanejar interferências além daquelas claramente previstas no Edital, seus Anexos e no Critério de Pagamento</t>
  </si>
  <si>
    <t>Linhas de energia, redes de telecomunicações e saneamento – interferência executiva</t>
  </si>
  <si>
    <t>Alterar sequência construtiva, devido à reprogramações nos remanejamentos de redes de interferências</t>
  </si>
  <si>
    <t>Licenciamento ambiental</t>
  </si>
  <si>
    <t>Aumento de custos devido ao tempo para atendimento da legislação ambiental</t>
  </si>
  <si>
    <t>Ajuste de escopo</t>
  </si>
  <si>
    <t>Adequação no escopo da contratação, incluindo, entre outros: - extensão de ruas laterais</t>
  </si>
  <si>
    <t>Limpeza de terreno</t>
  </si>
  <si>
    <t>Acréscimo de volume em decorrência de material depositado e/ou encontrado durante a vigência do contrato</t>
  </si>
  <si>
    <t>Greve</t>
  </si>
  <si>
    <t>Ocorrência de greve dos funcionários da contratada</t>
  </si>
  <si>
    <t>Caso Fortuito, Força Maior</t>
  </si>
  <si>
    <t>Situações de obra que configurem caso fortuito ou força maior como enxurradas, escorregamentos, desabamentos, enchentes etc</t>
  </si>
  <si>
    <t>Roubo, furto, vandalismo, depredações, perdas</t>
  </si>
  <si>
    <t>Custos adicionais causados por roubo, furto, vandalismo, depredação ou perda</t>
  </si>
  <si>
    <t>Segurança no trabalho</t>
  </si>
  <si>
    <t>Acidentes de trabalho levando a interrupção ou paralização das obras</t>
  </si>
  <si>
    <t>Legislação</t>
  </si>
  <si>
    <t>Alterações na legislação ou outras normas que impliquem em aumento de custos ou diminuição de faturamento</t>
  </si>
  <si>
    <t>Descarte inadequado de resíduos perigosos</t>
  </si>
  <si>
    <t>Custos de multas ou ações civis públicas por descarte inadequado</t>
  </si>
  <si>
    <t>Anulação</t>
  </si>
  <si>
    <t>Anulação do CONTRATO por vícios insanáveis</t>
  </si>
  <si>
    <t>Danos causados a infraestruturas de terceiros 
e de órgãos públicos</t>
  </si>
  <si>
    <t>Custos de Indenização/multa/reparo</t>
  </si>
  <si>
    <t>Ações trabalhistas</t>
  </si>
  <si>
    <t>Custos de condenações, pagamento de ações trabalhistas ou previdenciárias de profissionais contratados ou subcontratados</t>
  </si>
  <si>
    <t>Necessidade de fornecer equipamento, material ou máquina ofertada pela contratada na licitação com alteração de marca ou especificação</t>
  </si>
  <si>
    <t>Alteração do prazo do fornecimento</t>
  </si>
  <si>
    <t>Entrega em desacordo com as especificações do Edital</t>
  </si>
  <si>
    <t xml:space="preserve">Variação cambial do dólar </t>
  </si>
  <si>
    <t>Variação cambial do dólar acima do previsto no item 4</t>
  </si>
  <si>
    <t>Variação da  inflação (IPCA)</t>
  </si>
  <si>
    <t>Greve da Receita Federal do Brasil</t>
  </si>
  <si>
    <t>“Greve de 
caminhoneiros”</t>
  </si>
  <si>
    <t>Aumento dos custos de transporte internacional de cargas</t>
  </si>
  <si>
    <t>Aumento dos custos de fretes</t>
  </si>
  <si>
    <t>Lockdown</t>
  </si>
  <si>
    <t>Dificuldade de aquisições de matéria-prima</t>
  </si>
  <si>
    <t>Estimativa de prazo de entrega</t>
  </si>
  <si>
    <t>Interrupção do contrato</t>
  </si>
  <si>
    <t>Dano no frete dos itens de fornecimento</t>
  </si>
  <si>
    <t>Roubo ou extravio de cargas</t>
  </si>
  <si>
    <t>Alterações Tributárias</t>
  </si>
  <si>
    <t>Variação de local de entrega</t>
  </si>
  <si>
    <t>Férias Coletivas</t>
  </si>
  <si>
    <t>Variação no prazo de pagamentos</t>
  </si>
  <si>
    <t>Ações de Meio Ambiente</t>
  </si>
  <si>
    <t>Montagem / Implantação</t>
  </si>
  <si>
    <t>Clima / Chuvas e Drenagem</t>
  </si>
  <si>
    <t>Modificações das especificações de serviço</t>
  </si>
  <si>
    <t>Segurança dos operários e demais funcionários (acidentes)</t>
  </si>
  <si>
    <t>Variação dos custos dos serviços</t>
  </si>
  <si>
    <t>Ocorrência de furto, danos</t>
  </si>
  <si>
    <t>Local sem acesso</t>
  </si>
  <si>
    <t>Excessos ou carências nas descrições dos itens, cláusulas excludentes e impugnações</t>
  </si>
  <si>
    <t>Questionamentosexcessivos no Pregão</t>
  </si>
  <si>
    <t>Imprecisão nas descrições, preços incompatíveis</t>
  </si>
  <si>
    <t>Licitação deserta</t>
  </si>
  <si>
    <t>Gestão empresarial</t>
  </si>
  <si>
    <t>Falência davencedora</t>
  </si>
  <si>
    <t>Fabricação defeituosa, atendimento às normas de qualidade</t>
  </si>
  <si>
    <t>Materiais com defeito de fabricação/qualidade</t>
  </si>
  <si>
    <t>Participar do evento sem análise completa, tentar ganhar o certame para depois negociar preços com justificativa de pandemia, aumento repentino dos custos e despesas</t>
  </si>
  <si>
    <t>Contratada se recusa assinar contrato</t>
  </si>
  <si>
    <t>Eventos mercadológicos imprevistos, pandemia, restrições de circulação de mercadorias, carência de insumos, transporte de mercadoria com eventos fortuitos</t>
  </si>
  <si>
    <t>Indisponibilidade de produtos</t>
  </si>
  <si>
    <t>Defeitos, não atendimento e não conformidade</t>
  </si>
  <si>
    <t>Exigência de amostra de produtos</t>
  </si>
  <si>
    <t>Desistência do convocado (justificativa), não envio da documentação exigida, planilha de custos mal dimensionada</t>
  </si>
  <si>
    <t>Adjudicar novo licitante</t>
  </si>
  <si>
    <t>Tentativas de atrapalhar certame, empresas desavisadas ou mal intencionadas</t>
  </si>
  <si>
    <t>Proposta do Pregão com valor inferior ao mercado</t>
  </si>
  <si>
    <t>Avaliação e dimensionamento errados</t>
  </si>
  <si>
    <t>Pesquisa de mercado rasa</t>
  </si>
  <si>
    <t>Planejamento – Atraso na contratação do objeto</t>
  </si>
  <si>
    <t>Termo de Referência</t>
  </si>
  <si>
    <t>Seleção do Fornecedor</t>
  </si>
  <si>
    <t xml:space="preserve">Gestão do Contrato
</t>
  </si>
  <si>
    <t>Gestão do Contrato</t>
  </si>
  <si>
    <t xml:space="preserve"> Fiscalização do Contrato</t>
  </si>
  <si>
    <t>Estimativa incorreta no prazo de realização das manutenções</t>
  </si>
  <si>
    <t>Inadequação para provimento dos serviços no formato de disponibilidade, qualidade, quantidade e custo</t>
  </si>
  <si>
    <t>Estimativa incorreta de Prazo</t>
  </si>
  <si>
    <t>Custo dos Insumos/programa</t>
  </si>
  <si>
    <t>Restrição de horário de Trabalho</t>
  </si>
  <si>
    <t>Danos causados a Infraestruturas de terceiros e de órgãos públicos ou a estrutura da Codevasf</t>
  </si>
  <si>
    <t>Ações Trabalhistas</t>
  </si>
  <si>
    <t>Dificuldade com Equipes de trabalho</t>
  </si>
  <si>
    <t>Dificuldade com contratação de pessoal</t>
  </si>
  <si>
    <t>Grande variação de volume de atividades previstas</t>
  </si>
  <si>
    <t>Manutenção da Licença de Instalação</t>
  </si>
  <si>
    <t>Especificações e normativos</t>
  </si>
  <si>
    <t xml:space="preserve"> Índices de reajustamento</t>
  </si>
  <si>
    <t>Deficiência no desempenho dos serviços</t>
  </si>
  <si>
    <t>Caso fortuito ou força maior</t>
  </si>
  <si>
    <t xml:space="preserve"> Fato do príncipe ou Fato da administração</t>
  </si>
  <si>
    <t>Orçamento Público</t>
  </si>
  <si>
    <t xml:space="preserve"> Qualificação Profissional, Econômica ou Jurídica</t>
  </si>
  <si>
    <t>Obrigações Trabalhistas</t>
  </si>
  <si>
    <t>Subconcessão de empreendimento ou finalização de serviços em prazo inferior ao previsto</t>
  </si>
  <si>
    <t>Erros de execução por subcontratadas</t>
  </si>
  <si>
    <t>Projeto</t>
  </si>
  <si>
    <t>Licenciamento Ambiental</t>
  </si>
  <si>
    <t>Vícios ocultos</t>
  </si>
  <si>
    <t xml:space="preserve">Fato Príncipe </t>
  </si>
  <si>
    <t>Erro de execução por subcontratadas</t>
  </si>
  <si>
    <t>Desapropriações e Liberação de Áreas</t>
  </si>
  <si>
    <t>Patrimônio artístico e cultural</t>
  </si>
  <si>
    <t>Variação Climática</t>
  </si>
  <si>
    <t>Econômico-financeira</t>
  </si>
  <si>
    <t xml:space="preserve">Orçamento Público </t>
  </si>
  <si>
    <t>Indisponibilidade de recursosorçamentários para a contratação doobjeto</t>
  </si>
  <si>
    <t>Atraso na contratação do objeto</t>
  </si>
  <si>
    <t>Estimativa de preços inadequada; Coleta insuficiente de fontes de pesquisa</t>
  </si>
  <si>
    <t>Dificuldade de obtenção de propostas/participantes no processo licitatório</t>
  </si>
  <si>
    <t>Inconformidade de cumprimento de exigências do processo licitatório</t>
  </si>
  <si>
    <t>Atraso no processo Licitatório</t>
  </si>
  <si>
    <t>Não assinatura do contrato nos prazos estabelicidos</t>
  </si>
  <si>
    <t>Atraso no início da realização do serviço</t>
  </si>
  <si>
    <t>Especificação insuficiente e fiscalização falha</t>
  </si>
  <si>
    <t>Execução de serviços dissoanantes do orçado</t>
  </si>
  <si>
    <t>Clásulas de penalidades Genéricas</t>
  </si>
  <si>
    <t>Impossibilidade de aplicar penalidades</t>
  </si>
  <si>
    <t>Dificuldade na execução do objeto</t>
  </si>
  <si>
    <t>Variação do escopo, prazo e/ou custos do projeto</t>
  </si>
  <si>
    <t>Contratação de empresa incapaz deexecutar o contrato</t>
  </si>
  <si>
    <t>Inexecução do serviço</t>
  </si>
  <si>
    <t>Não atendimento as cláusulas editalícias/contratuais</t>
  </si>
  <si>
    <t xml:space="preserve">Diminuição do ritmo da obra </t>
  </si>
  <si>
    <t>Paralização da Obra</t>
  </si>
  <si>
    <t xml:space="preserve">Controle tecnológico adicional 
</t>
  </si>
  <si>
    <t>Aumento de escopo</t>
  </si>
  <si>
    <t>Modificação de normas e/ou instruções de serviço</t>
  </si>
  <si>
    <t>Caso fortuito ou forca maior</t>
  </si>
  <si>
    <t>Definição inadequada do serviço no memorial descritivo</t>
  </si>
  <si>
    <t>Dificuldade na elaboração da Planilha Orçamentária</t>
  </si>
  <si>
    <t>Falta de recursos técnicos e humanos para a elaboração dos projetos</t>
  </si>
  <si>
    <t>Falta de informações preliminares, tais como as especificações dos equipamentos, premissas claras do serviço, dentre outras</t>
  </si>
  <si>
    <t>Não inclusão dos serviços no plano plurianual</t>
  </si>
  <si>
    <t>Ausência de previsão de recursos orçamentários que assegurem o pagamento mensal das manutenções/operações aserem executadas no exercício financeiro em curso</t>
  </si>
  <si>
    <t>Exigências desnecessárias de caráter restritivo no edital,especialmente no que diz respeito à capacitação técnica dos responsáveis técnicos e técnico operacional da empresa</t>
  </si>
  <si>
    <t>Ausência de critério de aceitabilidade de preços global e unitário no edital de licitação</t>
  </si>
  <si>
    <t>Modalidade de licitação incompatível</t>
  </si>
  <si>
    <t>Ausência de devida publicidade de todas as etapas da licitação</t>
  </si>
  <si>
    <t>Ausência de exame e aprovação preliminar por assessoria jurídica da Administração das minutas de editais de licitação, contratos, acordos, convênios e ajustes</t>
  </si>
  <si>
    <t>Não conformidade da proposta vencedora com os requisitos do edital e, conforme o caso, com ospreços máximos fixados pelo órgão contratante</t>
  </si>
  <si>
    <t>Paralisação da licitação por medida judicial ou intervenção de órgão de controle</t>
  </si>
  <si>
    <t>Não homologação da licitação pelo ordenador de despesas</t>
  </si>
  <si>
    <t>Ausência de aditivos contratuais para contemplar eventuais 
alterações na rotina de manutenção e operação ou relação de equipamentos/materiais constantes no contrato</t>
  </si>
  <si>
    <t>Falta de justificativa de acréscimos ou supressões de serviços</t>
  </si>
  <si>
    <t>Extrapolação quanto aos acréscimos ou supressões de serviços dos limites definidos na Lei nº 13.303/2016</t>
  </si>
  <si>
    <t>Alterações sem justificativas coerentes e consistentes dequantitativos, reduzindo quantidades de serviços cotados e preços muito baixos ou aumentando quantidades de serviços cotados a preços muito altos, podendo gerar sobrepreço e superfaturamento (jogo de planilhas)</t>
  </si>
  <si>
    <t>Acréscimo de serviços contratados por preçosunitários diferentes da planilha orçamentária apresentada na licitação</t>
  </si>
  <si>
    <t>Acréscimo de serviços cujos preços unitários são contemplados na planilha original, porém acima dos praticados no mercado</t>
  </si>
  <si>
    <t>Execução de serviços não previstos no contrato original e sem seus termos aditivos</t>
  </si>
  <si>
    <t>Subcontratação não admitida no edital e no contrato</t>
  </si>
  <si>
    <t>Contrato encerrado com objeto inconcluso</t>
  </si>
  <si>
    <t>Prorrogação de prazo sem justificativa</t>
  </si>
  <si>
    <t>Falha na prestação de serviços pelos fornecedores econtratados</t>
  </si>
  <si>
    <t>Falta de documentação legal das empresas subcontratadas</t>
  </si>
  <si>
    <t>Atraso ou problema na disponibilidade de equipamentos e materiais de apoio de responsabilidade da contratada</t>
  </si>
  <si>
    <t>Rejeição de material e serviço</t>
  </si>
  <si>
    <t>Turnouver de funcionários da contratada, desídia, falta de comprometimento</t>
  </si>
  <si>
    <t>Remanejamento de equipamentos de instalações ocupadas que serão reformadas</t>
  </si>
  <si>
    <t>Mudanças ou alterações na rotina ou elementos da manutenção</t>
  </si>
  <si>
    <t>Imprevistos e riscos não identificados</t>
  </si>
  <si>
    <t>Danos materiais e corporais causados a terceiros em decorrência dos trabalhos pertinentes à manutenção e à operação dos perímetros</t>
  </si>
  <si>
    <t>Danos a propriedades adjacentes ou próximas aos serviços</t>
  </si>
  <si>
    <t>Tumultos, greves e impedimentos equivalentes à continuidade dos serviços</t>
  </si>
  <si>
    <t>Paralisação por intempérie, alagamento, incêndio ou outro sinistro qualquer</t>
  </si>
  <si>
    <t>Mudança estratégica da instituição</t>
  </si>
  <si>
    <t>Pagamento de serviços não efetivamente executados</t>
  </si>
  <si>
    <t>Pagamento de serviços executados, porém não aprovados pela fiscalização</t>
  </si>
  <si>
    <t>Pagamento de serviços manutenção/operação paralisada</t>
  </si>
  <si>
    <t>Falta de comprovação e conferência pela fiscalizaçãodos serviços executados</t>
  </si>
  <si>
    <t>Divergência entre as manutenções executadas/atestadas e osvalores efetivamente pagos</t>
  </si>
  <si>
    <t>Inconsistência e incoerência nos relatórios gerenciais e final</t>
  </si>
  <si>
    <t>Superfaturamento</t>
  </si>
  <si>
    <t>Ausência de recebimento pela fiscalização dos relatórios gerenciais e final</t>
  </si>
  <si>
    <t>Atraso na entrega dos relatórios ou execução dos serviços que comprove a adequação do objeto aos termos contratuais</t>
  </si>
  <si>
    <t>Descumprimento de condições descritas no edital de licitação e no contrato para a execução dos serviços de manutenção e operação</t>
  </si>
  <si>
    <t>Descumprimento dos prazos de execução dos serviços previsto no contrato e em seus termos aditivos</t>
  </si>
  <si>
    <t>Recebimento de relatórios e serviços com falhas visíveis de execução</t>
  </si>
  <si>
    <t>Defeitos técnicos durante o período de responsabilidade legal da contratada</t>
  </si>
  <si>
    <t>Necessidade de fornecerequipamento, material ou máquina ofertada pela contratada na licitação com alteração de marca ou especificação</t>
  </si>
  <si>
    <t>Variação cambial do dólar</t>
  </si>
  <si>
    <t>Variação da inflação (IPCA)</t>
  </si>
  <si>
    <t>“Greve de caminhoneiros”</t>
  </si>
  <si>
    <t>Dano na descarga dos itens de fornecimento</t>
  </si>
  <si>
    <t>Alteração prorrogação de prazo</t>
  </si>
  <si>
    <t>Oscilações ordinárias de custos de insumo</t>
  </si>
  <si>
    <t>Oscilações anormais de custos de insumos</t>
  </si>
  <si>
    <t>Oscilações no prazo de pagamentos</t>
  </si>
  <si>
    <t>Afastamentos temporários de mão de obra qualificada</t>
  </si>
  <si>
    <t>Afastamentos permanente de mão de obra qualificada</t>
  </si>
  <si>
    <t>Variação de quantitativos de levantamentos de campo</t>
  </si>
  <si>
    <t>Condições climáticas adversas</t>
  </si>
  <si>
    <t>Risco regulatório</t>
  </si>
  <si>
    <t>Baixa capacidade operacional, administrativa e logística</t>
  </si>
  <si>
    <t>Baixa capacidade técnica e profissional</t>
  </si>
  <si>
    <t>Incapacidade técnica</t>
  </si>
  <si>
    <t>Falência da empresa</t>
  </si>
  <si>
    <t>Cumprimento das condicionantes da licença ambiental e/ou dos requisitos técnicos dos órgãos envolvidos (Prefeitura, órgão ambiental, DNIT, IPHAN, DER, etc. )</t>
  </si>
  <si>
    <t>Não definir corretamento a quantidade, a dimensão, as características operacionais dos equipamentos a serem empregados, a metodologia e os procedimentos para a execução do objeto, obedecendo as premissas deste Termo de Referência</t>
  </si>
  <si>
    <t>Atrasos no cronograma devido à indisponibilidade de insumos necessários ao início ou continuidade da obra</t>
  </si>
  <si>
    <t>Refazer serviços danificados por chuva ou outro fenômeno da natureza que acarretem atraso no cronograma original e/ou aumento dos custos</t>
  </si>
  <si>
    <t>Custos e/ou atrasos no cronograma associados com descobertas arqueológicas e/ou outras interferências relaciondas com patrimônio cultural</t>
  </si>
  <si>
    <t>Perecimento, destruição, roubo, furto, perda ou quaisquer outros tipos de danos causados aos bens e equipamentos da CONTRATADA, responsabilidade que não é reduzida ou excluída em virtude da fiscalização da CONTRATANTE</t>
  </si>
  <si>
    <t>Responsabilidade civil, administrativa e criminal por danos ambientais decorrentes da operação, ou descarte inadequado de resíduos perigosos</t>
  </si>
  <si>
    <t>Prejuízos causados a terceiros, pela CONTRATADA ou seus administradores, empregados, prepostos ou prestadores de serviços ou qualquer outra pessoa física ou jurídica a ela vinculada, no exercício das atividades abrangidas pela CONTRATADA</t>
  </si>
  <si>
    <t>Custos associdos ao remanejamento de elementos interferentes, como linhas de energia (redes de alta e baixa tensão) telecomunicações e saneamento, Dutos e Tubulações de Gás ou petróleo</t>
  </si>
  <si>
    <t>Obtenção de licenças, permissões e autorizações relativas à execução do contrato</t>
  </si>
  <si>
    <t>Descumprimento, pela CONTRATANTE, de suas obrigações contratuais ou regulamentares, incluindo, mas não se limitando, ao descumprimento de prazos aplicáveis previstos neste Contrato e/ou na legislação vigente</t>
  </si>
  <si>
    <t>Alterações na legislação e regulamentação, inclusive acerca de criação, alteração ou extinção de tributos ou encargos, que alterem a composição econômico financeira do Contrato,excetuada a legislação dos tributos sobre a renda</t>
  </si>
  <si>
    <t>Alteração unilateral no Contrato, por iniciativa da CONTRATANTE, por inclusão e modificação de obras e serviços que afetem o equilíbrio econômico financeiro</t>
  </si>
  <si>
    <t>Caso fortuito, força maior, fato do príncipe ou fato da administração que provoque impacto econômico financeiro no Contratoe impeça ou retarde a execução da obra</t>
  </si>
  <si>
    <t>Não contratação dos serviços</t>
  </si>
  <si>
    <t>Não realização no prazo da proposta</t>
  </si>
  <si>
    <t>Comprometimento das atividades necessárias da Assessoria</t>
  </si>
  <si>
    <t>Indisponibilidade de recursos financeiros para a contratação do objeto</t>
  </si>
  <si>
    <t>Falta de retorno aos demandantes da PR/SL com o suporte necessário</t>
  </si>
  <si>
    <t>Não utilização dos serviços no momento devido</t>
  </si>
  <si>
    <t>Definição de exigências desnecessárias, de caráter restritivo no Edital, especialmente no que diz respeito à capacitação técnica profissional e técnico operacional da empresa</t>
  </si>
  <si>
    <t>Impugnações do Edital de licitação, por motivos diversos,principalmente os relacionados a erros de projetos e/ou orçamento estimativo</t>
  </si>
  <si>
    <t>O certame licitatório restar deserto, caso nenhuma empresa se interesse por sua execução ou fracassado, caso nenhuma das propostas apresentadas estejam dentro dos parâmetros estimados pela Administração</t>
  </si>
  <si>
    <t>A empresa vencedora do certame quando convocada, não assinar o termo de contrato ou não aceitar ou retirar o instrumento equivalente</t>
  </si>
  <si>
    <t>Atrasos na assinatura do contrato ou na entrega das garantias contratuais</t>
  </si>
  <si>
    <t>Impossibilidade de início da obra, após a emissão da Ordem de Serviço, por restrições da Contratante (liberação do local de implantação, necessidade de execução prévia de outro serviço, interferências com outras atividades etc)</t>
  </si>
  <si>
    <t>Alterações no projeto básico/ executivo inicialmente contratados, por solicitação da Contratante</t>
  </si>
  <si>
    <t>Identificação de falhas ou omissões em qualquer das peças, orçamentos, plantas, especificações ou memoriais que compõe a contratação, que sejam irrelevantes</t>
  </si>
  <si>
    <t xml:space="preserve">Identificação de falhas ou omissões em qualquer das peças, orçamentos, plantas, especificações ou memoriais que compõe a contratação, em que a obrigação de fazer pela Contratada esteja expressamente estipulada no instrumento convocatório e/ou seus anexos 
</t>
  </si>
  <si>
    <t>Identificação de falhas ou omissões em qualquer das peças, orçamentos, plantas, especificações ou memoriais que compõe a contratação, que sejam relevantes</t>
  </si>
  <si>
    <t>Diferença entre os quantitativos da planilha de orçamento e os quantitativos que serão efetivamente executados na obra, devido a incertezas inerentes ao objeto ou a alguns serviços que compõe o objeto</t>
  </si>
  <si>
    <t>Preços de insumos que compõe a execução do objeto abaixo do preço de mercado</t>
  </si>
  <si>
    <t>Execução dos serviços com qualidade abaixo da especificada na contratação e/ou em desacordo com normas técnicas e legislações vigentes</t>
  </si>
  <si>
    <t>Alteração da legislação, regulamentos e normas que causem alterações no projeto inicialmente contratado</t>
  </si>
  <si>
    <t>Descumprimento das obrigações trabalhistas, previdenciárias e com FGTS pela Contratada</t>
  </si>
  <si>
    <t>Ocorrência de acidentes de trabalho durante a execução dos serviços</t>
  </si>
  <si>
    <t>Ocorrência de roubos e furtos na obra</t>
  </si>
  <si>
    <t>Atrasos da obra decorrentes de chuvas ou outros eventos climáticos e ambientais</t>
  </si>
  <si>
    <t>Aumento nos custos de quaisquer dos insumos que compõem a execução da obra, não decorrentes de alterações tributárias ou políticas públicas, ensejando aumentos de custos superiores aos índices de reajuste contratual</t>
  </si>
  <si>
    <t>Alteração nos custos de quaisquer dos insumos que compõem a execução da obra, decorrentes de alterações tributárias ou políticas públicas, ensejando aumentos ou redução de custos</t>
  </si>
  <si>
    <t>Prejuízos decorrentes de incêndios, alagamentos da obra ou outros decorrentes de fenômenos climáticos</t>
  </si>
  <si>
    <t>Risco de inadimplência da Contratante</t>
  </si>
  <si>
    <t>Rescisão ou anulação do contrato, por culpa da Contratada</t>
  </si>
  <si>
    <t>Falta de Conhecimento / Falta de tempo hábil para elaboração
Falta de recursos humanos suficientes / Erro no preenchimento</t>
  </si>
  <si>
    <t>Erro na Elaboração do Termo de Referência</t>
  </si>
  <si>
    <t>Má fé ou inobservância do Proponente</t>
  </si>
  <si>
    <t>Apresentação de documentação falsa ou vencida no ato do credenciamento</t>
  </si>
  <si>
    <t>Desatenção no ato da conferência dos documentos</t>
  </si>
  <si>
    <t>Falha na conferência da documentação apresentada</t>
  </si>
  <si>
    <t>Paciente extravia GTO</t>
  </si>
  <si>
    <t>Perca da Guia de Tratamento Odontológico (GTO) Original no momento da Perícia Final</t>
  </si>
  <si>
    <t>Preenchimento manual ilegível ou preenchimento errado</t>
  </si>
  <si>
    <t>Solicitação Médica ilegível ou com codificação errada</t>
  </si>
  <si>
    <t>Trâmite fora do período previsto no cronograma</t>
  </si>
  <si>
    <t>Demora nos trâmites internos do processo administrativo</t>
  </si>
  <si>
    <t>Variação cambial</t>
  </si>
  <si>
    <t>Baixa do valor do dólar</t>
  </si>
  <si>
    <t>Aumento do valor do dólar</t>
  </si>
  <si>
    <t>Falha na Aplicação</t>
  </si>
  <si>
    <t>Manutenção e suporte técnico inadequado para a solução podendo ocasionar a interrupção do fornecimento do serviç</t>
  </si>
  <si>
    <t>Informações sequestradas</t>
  </si>
  <si>
    <t>Ausência de atualização da solução ferindo os critérios de segurança</t>
  </si>
  <si>
    <t>Demora na confeção dos artefatos, demora na análise dos documentos e demora nos trâmites processuais</t>
  </si>
  <si>
    <t>Atraso ou suspensão da licitação</t>
  </si>
  <si>
    <t>Ausência de lances na llicitação ou ausência de obtenção de cotação de preços</t>
  </si>
  <si>
    <t>Falha na estimativa de preços</t>
  </si>
  <si>
    <t xml:space="preserve"> Monitoramento do serviço de e-mail</t>
  </si>
  <si>
    <t>Interrupção do serviço</t>
  </si>
  <si>
    <t>Período e localidade de publicação do processo licitatório e ausência de lances</t>
  </si>
  <si>
    <t>Licitação deserta ou fracassada</t>
  </si>
  <si>
    <t>Levantamento dos requisitos falho</t>
  </si>
  <si>
    <t>Falta de aderência do sistema aos processos da gerência</t>
  </si>
  <si>
    <t>Problemas na descrição dos requisitos</t>
  </si>
  <si>
    <t>Falha no orçamento de implantação</t>
  </si>
  <si>
    <t>Dispersao geografica da organização</t>
  </si>
  <si>
    <t>Priorização de outros projetos pela alta gerência</t>
  </si>
  <si>
    <t>Perda de prioridade do projeto na organização</t>
  </si>
  <si>
    <t>Falta de planejamento na transição dos processos de trabalho</t>
  </si>
  <si>
    <t>lmpacto na rotina de trabalho dos funcionários da organização</t>
  </si>
  <si>
    <t>Não envolvimento dos funcionários no projeto</t>
  </si>
  <si>
    <t>Falta de dedicação total dos funcionarios envolvidos com a implantação da solução</t>
  </si>
  <si>
    <t>Alocação dos funcionários em outras atividades</t>
  </si>
  <si>
    <t>Perda de funcionarios envolvidos com a implantação da solução</t>
  </si>
  <si>
    <t>Aumento das atividades desempenhadas pelos funcionarios</t>
  </si>
  <si>
    <t>Treinamento inadequado</t>
  </si>
  <si>
    <t>Não transferência de conhecimento para a equipe interna por parte da CONTRATADA</t>
  </si>
  <si>
    <t>Falta de preparo técnico dos funcionários na utilização da solução.</t>
  </si>
  <si>
    <t>Levantamento incompleto dos eequisitos</t>
  </si>
  <si>
    <t>Mudanças nos requisitos do sistema</t>
  </si>
  <si>
    <t>Definição inadequada dos requisitos</t>
  </si>
  <si>
    <t>Escolha inadequada do fornecedor da solução</t>
  </si>
  <si>
    <t>Falta de conhecimento dos dados do sistema legado</t>
  </si>
  <si>
    <t>Falta de acurácia nos dados a serem migrados</t>
  </si>
  <si>
    <t>Falta de levantamento de todas as views e integrações utilizadas pelos sistemas legados</t>
  </si>
  <si>
    <t>Dificuldade de integrar a solução com outros sistemas legados da organização</t>
  </si>
  <si>
    <t>Funcionários despreparados para trabalhar com a solução</t>
  </si>
  <si>
    <t>Funcionários envolvidos com a customização do sistema nao estarem preparados para a sua alta complexidade</t>
  </si>
  <si>
    <t>Falta de conhecimento dos processos da empresa pela equipe de treinamento</t>
  </si>
  <si>
    <t>Atraso no cronograma da contratação</t>
  </si>
  <si>
    <t>Sistema não estar totalmente funcional até o término do contrato atual</t>
  </si>
  <si>
    <t>ETPC concluir pela licitação de nova solução</t>
  </si>
  <si>
    <t>Contratada atual não aceitar novo contrato com acrescimo do serviço de consultoria</t>
  </si>
  <si>
    <t>Atraso das entregas da obra</t>
  </si>
  <si>
    <t>Erros técnicos de execução</t>
  </si>
  <si>
    <t>Atraso de pagamento</t>
  </si>
  <si>
    <t>Acidentes e/ou incidentes de trabalho</t>
  </si>
  <si>
    <t>Greve de funcionários da contratada</t>
  </si>
  <si>
    <t>Não cumprimento do contrato</t>
  </si>
  <si>
    <t>Reequilíbrio econômico e financeiro</t>
  </si>
  <si>
    <t>Falta de pesquisa; falta de recursos humanos; Nomeação de pessoas não qualificadas; curto prazo para realização do estudo</t>
  </si>
  <si>
    <t>Estudos preliminares incorretos</t>
  </si>
  <si>
    <t>Especificações incorretas do serviço</t>
  </si>
  <si>
    <t>Estimativa inadequada de preços</t>
  </si>
  <si>
    <t>Falta de capacitação dos servidores; Desconhecimento técnico do elaborador</t>
  </si>
  <si>
    <t>Elaboração do Termo de Referência inadequado</t>
  </si>
  <si>
    <t>Falta de planejamento ou levantamento inadequado das necessidades</t>
  </si>
  <si>
    <t>Aquisição de serviço superior ou inferior à necessidade</t>
  </si>
  <si>
    <t>Desvantagem econômica na execução do serviço</t>
  </si>
  <si>
    <t>Pregão deserto</t>
  </si>
  <si>
    <t>Falta de experiência do pregoeiro; Falta de atenção do pregoeiro e equipede apoio</t>
  </si>
  <si>
    <t>Aceitação de lance inexequível</t>
  </si>
  <si>
    <t>Má fé da empresa; Formação de cartel</t>
  </si>
  <si>
    <t>Fraude</t>
  </si>
  <si>
    <t>Edital mal elaborado; Falta de atenção às normas e legislação vigentes ao elaborar o Edital; Divergência entre o TR e o Edital</t>
  </si>
  <si>
    <t>Impugnação do Edital</t>
  </si>
  <si>
    <t>Falta de análise criteriosa daqualificação econômico-financeira da Empresa; Falta de avaliação da capacidade técnica da Empresa</t>
  </si>
  <si>
    <t>Contratação de Empresaque não tenha capacidade de executar o Contrato</t>
  </si>
  <si>
    <t>Minuta do Contrato mal elaborada no Edital</t>
  </si>
  <si>
    <t>Formalização incorreta do Termo Contratual; Erros de digitação</t>
  </si>
  <si>
    <t>Falta de atuação do Fiscal nãoconferindo se os registros são devidamente anotados</t>
  </si>
  <si>
    <t>Registro inadequado das ocorrências na execução do serviço</t>
  </si>
  <si>
    <t>Falta de qualidade dos materiais utilizados no serviço</t>
  </si>
  <si>
    <t>Não verificação dos materiais empregados pela contratada</t>
  </si>
  <si>
    <t>Fraude; Gestão e Fiscalização inadequada ou ausente</t>
  </si>
  <si>
    <t>Execução do objeto contratual em desacordo com o Contrato</t>
  </si>
  <si>
    <t>Falta de gerenciamento e controle do orçamento destinado ao Contrato, por parte do responsável</t>
  </si>
  <si>
    <t>Falta de empenho vigente para liquidação e pagamento à Contratada</t>
  </si>
  <si>
    <t>Impunidade da Empresa que comete fraude ou descumprimento contratual</t>
  </si>
  <si>
    <t>Falta de acompanhamento do Fiscal e Gestor do Contrato para cada falta cometida; Consequente falta de abertura de processo de penalização; Processo de penalização concluído, sem o devido registro no SICAF e CADIN, no que couber</t>
  </si>
  <si>
    <t>Prejuízo orçamentário para a Administração</t>
  </si>
  <si>
    <t>Rescisão Contratual por inexecução do objeto; Objeto mal executado acarretando desperdício ou dano ao erário</t>
  </si>
  <si>
    <t>Necessidade de alteração do cronograma para execução dos serviços</t>
  </si>
  <si>
    <t>Alteração do roteiro do trabalho de campo</t>
  </si>
  <si>
    <t>Alterações nos trabalhos</t>
  </si>
  <si>
    <t>Necessidade de substituição de prestador de serviço</t>
  </si>
  <si>
    <t>Processos de responsabilidade Civil</t>
  </si>
  <si>
    <t>Reclamação de terceiros</t>
  </si>
  <si>
    <t xml:space="preserve">Ações Trabalhistas </t>
  </si>
  <si>
    <t>Risco de inflação</t>
  </si>
  <si>
    <t xml:space="preserve">Acesso a área </t>
  </si>
  <si>
    <t>Variação climática impeditiva de execução dos serviços</t>
  </si>
  <si>
    <t>Prazo de solicitação</t>
  </si>
  <si>
    <t>Atualização de norma</t>
  </si>
  <si>
    <t>Quebra ou perda de equipamentos</t>
  </si>
  <si>
    <t>Diminuição do ritmo da obra</t>
  </si>
  <si>
    <t>Desapropriação, ambiental e etc</t>
  </si>
  <si>
    <t>Paralisação da obra</t>
  </si>
  <si>
    <t>Controle tecnológico 2adicional</t>
  </si>
  <si>
    <t>Controle tecnológico deficitário</t>
  </si>
  <si>
    <t>Paralização do processo, atrasona conclusão do certame, erratas e mudança no TR</t>
  </si>
  <si>
    <t>Falta de interessados e capacitados para o evento</t>
  </si>
  <si>
    <t>Atraso no processo</t>
  </si>
  <si>
    <t>Acidentes no trabalho, doenças, LER</t>
  </si>
  <si>
    <t>Paralização do processo, atrasos na conclusão das entregas e ter que convocar a próxima colocada</t>
  </si>
  <si>
    <t>Atraso nas entregas</t>
  </si>
  <si>
    <t>Atendimento das necessidades</t>
  </si>
  <si>
    <t>Atraso no certame, novas análises em documentos, desperdício de tempo e trabalho</t>
  </si>
  <si>
    <t>Atrasos, prejudicar certame</t>
  </si>
  <si>
    <t>Preços unitários insuficientes, Preços inexequíveis, cancelamento do certame</t>
  </si>
  <si>
    <t>Indisponibilidade do serviço</t>
  </si>
  <si>
    <t>Estimativa de preços inadequada</t>
  </si>
  <si>
    <t>Não realizar a contração</t>
  </si>
  <si>
    <t>Contratação de empresa incapaz de executar a avença</t>
  </si>
  <si>
    <t>Atraso no início da realização dos serviços</t>
  </si>
  <si>
    <t>Inadimplência da contratada</t>
  </si>
  <si>
    <t>Comprometimento da elaboração do novo ciclo do PEI</t>
  </si>
  <si>
    <t>Não contratação do objeto por meio de processo licitatório</t>
  </si>
  <si>
    <t>Atraso no cronograma do processo licitatório</t>
  </si>
  <si>
    <t>Início do novo ciclo do PEI em atraso; Possível penalidade por parte dos órgãos de Controle</t>
  </si>
  <si>
    <t>Ineficácia na execução</t>
  </si>
  <si>
    <t>Impossibilidade de sancionar o contratado em caso de inexecução do objeto</t>
  </si>
  <si>
    <t>Atraso e/ou aumento de custos e/ou prazos inicialmente previstos</t>
  </si>
  <si>
    <t>Interrupção na execução dos serviços</t>
  </si>
  <si>
    <t>Preço</t>
  </si>
  <si>
    <t>Prazo</t>
  </si>
  <si>
    <t>Preço e Prazo</t>
  </si>
  <si>
    <t>Prazo e qualidade</t>
  </si>
  <si>
    <t>Total</t>
  </si>
  <si>
    <t>Não cumprimento de dispositivos legais</t>
  </si>
  <si>
    <t>Possibilidade de impugnações do edital na fase de seleção do fornecedor ou o certame restar deserto ou fracassado / Atrasos para início e, consequentemente, para entrega da obra</t>
  </si>
  <si>
    <t>Atrasos para início e, consequentemente, para entrega da obra</t>
  </si>
  <si>
    <t>Necessidade de republicação da licitação ou da realização de dispensa de licitação, impactando no planejamento da Coordenação de Licitações do IF Sudeste MG /  Atrasos para início e, consequentemente, para entrega da obra</t>
  </si>
  <si>
    <t>Atrasos para início e, consequentemente, para entrega da obra /  Possibilidade de aumento de custos não previstos, principalmente com mobilização e desmobilização da equipe e de equipamentos, alugúeis de estruturas para abrigar os canteiro de obras, gerenciamento de obras, dentre outros que poderão ser reclamados pela Contratada</t>
  </si>
  <si>
    <t>Aumento dos custos inicialmente previstos para execução do objeto / Possibilidade da ocorrência de atrasos para entrega da obra</t>
  </si>
  <si>
    <t>Alteração dos custos e/ou prazos inicialmente previstos para execução da obra</t>
  </si>
  <si>
    <t>Alteração dos custos inicialmente previstos para execução da obra / Atrasos para conclusão da obra decorrentes da necessidade de refazimento de serviços</t>
  </si>
  <si>
    <t>Prejuízo aos trabalhadores alocados na execução do objeto / Possibilidade de demandas judiciais trabalhistas contra a Contratante</t>
  </si>
  <si>
    <t>Prejuízos ao trabalhador com a ocorrência de lesão corporal ou perturbação funcional que causa a 
morte ou a perda ou redução, permanente ou temporária, da capacidade para o trabalho / Onerar o contrato com a possibilidade de pagamento de indenizações</t>
  </si>
  <si>
    <t>Prejuízos e aumento dos custos inicialmente previstos para execução da obra</t>
  </si>
  <si>
    <t>Atrasos para entrega da obra</t>
  </si>
  <si>
    <t>Alteração dos custos inicialmente previstos para execução da obra</t>
  </si>
  <si>
    <t>Alteração dos custos inicialmente previstos para execução da obra / Atrasos na execução do objeto</t>
  </si>
  <si>
    <t>Em caso de atraso superior a 90 (noventa) dias dos pagamentos devidos pela Administração, o Contratado poderá optar pela suspensão do cumprimento de suas obrigações até que seja normalizada a situação / Atrasos para entrega da obra</t>
  </si>
  <si>
    <t>Atrasos para entrega da obra / Alteração dos custos inicialmente previstos para execução da obra / Alteração dos custos inicialmenteprevistos para execução da obra / Necessidade de realização de nova licitação ou de contratação de remanescente, impactando no planejamento da Coordenação de Licitações e Coordenação de Contratos do IF Sudeste MG</t>
  </si>
  <si>
    <t xml:space="preserve">Possibilidade de pagamento indevido ao 
contratado / Desvio do objeto do contrato / Processo Interno de Apuração de Responsabilidade
</t>
  </si>
  <si>
    <t>Contratação de empresa e/ou profissional indevidos</t>
  </si>
  <si>
    <t>Contratação de empresa e/ou profissional indevidos / Possibilidade de pagamento indevido ao contratado / Processo Interno de 
Apuração de Responsabilidade</t>
  </si>
  <si>
    <t>Possibilidade de não pagamento ao contratado / Desgaste da Companhia com a Empresa de Auditoria e com o Prestador de Serviço Assistencial</t>
  </si>
  <si>
    <t>Retrabalho, pois há devolução da solicitação / Demora na autorização do procedimento, o que gera desgaste com o beneficiário e com o prestador</t>
  </si>
  <si>
    <t>Atraso no cronograma</t>
  </si>
  <si>
    <t xml:space="preserve"> Diminuição do custo do projeto</t>
  </si>
  <si>
    <t>Aumento no custo do projeto</t>
  </si>
  <si>
    <t>Indisponibilidade ao serviço de e-mail</t>
  </si>
  <si>
    <t>Vulnerabilidade das caixas de e-mail</t>
  </si>
  <si>
    <t>Atraso e/ou impossibilidade de finalização do processo 
de contratação; Atraso e/ou impossibilidade de atendimento às 
necessidades de negócio</t>
  </si>
  <si>
    <t>Descontinuidade dos serviços em virtude da indisponibilidade da solução contratada; Queda na qualidade dos serviços, comprometendo os benefícios da contratação; Atraso e/ou impossibilidade de atendimento às necessidades de negócio</t>
  </si>
  <si>
    <t>Subutilização da solução</t>
  </si>
  <si>
    <t>Má utilização do sistema pelas superintendências</t>
  </si>
  <si>
    <t>Dificuldade de aceitação da nova solução pelos funcionários</t>
  </si>
  <si>
    <t>Dificuldade na implantação do sistema</t>
  </si>
  <si>
    <t>Atraso no conograma da implantação</t>
  </si>
  <si>
    <t>Resistência dos funcionários à implantação da solução</t>
  </si>
  <si>
    <t>Dependência do suporte da CONTRATADA</t>
  </si>
  <si>
    <t>Aumento do custo e do prazo do projeto</t>
  </si>
  <si>
    <t>Dificuldade na implantação do sistema e inadequação da solução</t>
  </si>
  <si>
    <t>Atraso na implantação, perda do histórico das informações e retrabalho para cadastrar os dados</t>
  </si>
  <si>
    <t>Precariedade entre a troca de informações do sistema legado e do sistema contratado</t>
  </si>
  <si>
    <t>Problemas com a configuração do sistema</t>
  </si>
  <si>
    <t>Má utilização do sistema</t>
  </si>
  <si>
    <t>Ficar sem o suporte do sistema atual</t>
  </si>
  <si>
    <t>Dificuldade na migração dos dados</t>
  </si>
  <si>
    <t>Risco Residual</t>
  </si>
  <si>
    <t>RC017</t>
  </si>
  <si>
    <t>Processos de trabalho</t>
  </si>
  <si>
    <t>Companhia de Desenvolvimento dos Vales do São Francisco e do Parnaíba</t>
  </si>
  <si>
    <t>Tipo de Risco</t>
  </si>
  <si>
    <t>Risco Institucional</t>
  </si>
  <si>
    <t>À Definir</t>
  </si>
  <si>
    <t>Pessoas</t>
  </si>
  <si>
    <t>Acúmulo excessivo de despesas inscritas em Restos a Pagar a cada exercício, por falha no planejamento das áreas executoras quanto à utilização desses créditos</t>
  </si>
  <si>
    <t>Alta rotatividade (Gestores e pontos focais)</t>
  </si>
  <si>
    <t>Alteração de Portaria ou de posicionamento do analista do órgão ambiental durante a elaboração do estudo e/ou acompanhamento ineficaz do andamento dos estudos por parte do fiscal de gestão do contrato para elaboração do estudo ambiental</t>
  </si>
  <si>
    <t>Alteração, por parte do Ministério da Economia, das datas limites para alterações orçamentárias</t>
  </si>
  <si>
    <t>Alterações de padrão de envio das informações pela Receita Federal</t>
  </si>
  <si>
    <t>Aprovação incompatível da LOA com as necessidades orçamentárias planejadas pela AI a presidência</t>
  </si>
  <si>
    <t>Atraso no envio dos relatórios de fechamento para lançamento das informações no SIAFI</t>
  </si>
  <si>
    <t>Aumento de projetos pela expansão da empresa</t>
  </si>
  <si>
    <t>Ausência de ações estruturadas a partir dos resultados das pesquisas de opinião para o clima organizacional</t>
  </si>
  <si>
    <t>Ausência de dados de produção agropecuária dos novos PPIs e das novas áreas de atuação da empresa</t>
  </si>
  <si>
    <t>Ausência de dimensionamento de quadro de pessoal</t>
  </si>
  <si>
    <t>Ausência de diretrizes da política de indicação e do plano sucessório e alta rotatividade na gestão da GPE</t>
  </si>
  <si>
    <t>Ausência de diretrizes estabelecidas para implementação das obras de pavimentação e de pontes modulares</t>
  </si>
  <si>
    <t>Ausência de documentos técnicos padrões para projetos estruturantes</t>
  </si>
  <si>
    <t>Ausência de estrutura de unidades na gerência</t>
  </si>
  <si>
    <t>Ausência de identificação dos requisitos de resiliência para todas as condições operacionais</t>
  </si>
  <si>
    <t>Ausência de informações integradas</t>
  </si>
  <si>
    <t>Ausência de laudos técnicos das condições de ambientes de trabalho - LTCAT nos estabelecimentos de atuação Codevasf</t>
  </si>
  <si>
    <t>Ausência de mapeamento das competências dos empregados da empresa</t>
  </si>
  <si>
    <t>Ausência de método de levantamento eficaz e seguro dos dados de produção agropecuária dos PPIs</t>
  </si>
  <si>
    <t>Ausência de normativos de processo seletivo interno</t>
  </si>
  <si>
    <t>Ausência de orientações ao usuário sobre o bom emprego dos recursos de Tecnologia da Informação</t>
  </si>
  <si>
    <t>Ausência de orientações e procedimentos padrões / operacionais</t>
  </si>
  <si>
    <t>Ausência de padronização e prioridade de processos, procedimentos e métodos de trabalho de operação e manutenção de barragens</t>
  </si>
  <si>
    <t>Ausência de planos de resposta (Resposta a Incidentes e Continuidade de Negócios) e planos de recuperação (Recuperação de Incidentes e Recuperação de Desastres)</t>
  </si>
  <si>
    <t>Ausência de previsão orçamentária/financeira para pagamento de taxas e execução de serviços ambientais</t>
  </si>
  <si>
    <t>Ausência de procedimentos e normativos específicos, e/ou normativos/formulários desatualizados</t>
  </si>
  <si>
    <t>Ausência de procedimentos padronizados na homologação de atestados médicos</t>
  </si>
  <si>
    <t>Ausência de processo estabelecido com participação dos conselhos e da liderança executiva, para endereçamento das propostas de melhoria e formulação de novos controles internos da gestão</t>
  </si>
  <si>
    <t>Ausência de processo estabelecido e padronizado para acompanhamento e monitoramento de obras de pavimentação e de pontes modulares</t>
  </si>
  <si>
    <t>Ausência de processo/procedimento para avaliar a priorização os beneficiários</t>
  </si>
  <si>
    <t>Ausência de processos avaliativos estruturados para análise de metas</t>
  </si>
  <si>
    <t>Ausência de processos de conformidade legal</t>
  </si>
  <si>
    <t>Ausência de processos, procedimentos e métodos de trabalho padronizados no suporte a priorizações e validações de demandas por iniciativas direcionada à gerência</t>
  </si>
  <si>
    <t>Ausência de regularidades fiscais, trabalhistas, de tributos, e ou falta de fiscalização operacional e eficiente nas OIs</t>
  </si>
  <si>
    <t>ausência de rigor/brechas na legislação de licitação</t>
  </si>
  <si>
    <t>Ausência de sistema adequado</t>
  </si>
  <si>
    <t>Ausência de sistema para o registro, tratamento e apresentação dos dados da produção agropecuária dos PPIs</t>
  </si>
  <si>
    <t>Ausência de solução/ferramenta adequada</t>
  </si>
  <si>
    <t>Ausência de um processo estruturado para sucessão em cargos de gestão</t>
  </si>
  <si>
    <t>Ausência de um processo para disponibilização e atualização de perfis de competência centrados em habilidades cognitivas, técnicas e comportamentais para ocupações críticas</t>
  </si>
  <si>
    <t>Ausência de um sistema que garanta o cumprimento da Lei Geral de Proteção de Dados (LGPD)</t>
  </si>
  <si>
    <t>Ausência de uma política de backup alinhada às necessidades do negócio com informações e parâmetros de sistemas de suporte em conformidade com as necessidades do negócio</t>
  </si>
  <si>
    <t>Ausência de unidades regionais (rebatimento)</t>
  </si>
  <si>
    <t>Ausência de uniformidade na interpretação da legislação Agrário e normativos da Codevasf entre setores da Codevasf</t>
  </si>
  <si>
    <t>Ausência ou desatualização de um processo estabelecido e padronizado para atendimento a demandas externas e internas</t>
  </si>
  <si>
    <t>Ausência ou ineficácia de método/sistema de levantamento dos dados de produção agropecuária dos PPIs</t>
  </si>
  <si>
    <t>Baixa integração de sistemas legados, ausência de sistemas integrados e ineficiência dos sistemas</t>
  </si>
  <si>
    <t>Baixa maturidade institucional em atuações transversais e desinteresse em atuar de forma orientada a métodos</t>
  </si>
  <si>
    <t>Capacitação insuficiente</t>
  </si>
  <si>
    <t>Capacitação insuficiente dos profissionais dos Centros de Recursos Pesqueiros e sobrecarga de atribuições para o chefe do Centro</t>
  </si>
  <si>
    <t>Capacitação insuficiente em ferramentas de monitoramento e em acompanhamento de políticas públicas</t>
  </si>
  <si>
    <t>Capacitação insuficiente em gestão de contratos (macroprocesso)</t>
  </si>
  <si>
    <t>Capacitação insuficiente para se proceder à coleta e à análise prévia dos dados de produção agropecuária dos PPIs</t>
  </si>
  <si>
    <t>Conflitos normativos ocasionados por direcionamentos e influências de partes interessadas</t>
  </si>
  <si>
    <t>Contingenciamento de recursos públicos por dificuldades econômicas nacional e mundial</t>
  </si>
  <si>
    <t>Contingenciamentos orçamentários e financeiros</t>
  </si>
  <si>
    <t>Deficiência de inventário de dispositivos físicos e de sistemas, gerando desconhecimento e ausência de um processo recorrente estabelecido para manter a atualização de software básico (drivers, firmwares, OS e etc.)</t>
  </si>
  <si>
    <t>Deficiência ou falha na instrução de processos e documentos</t>
  </si>
  <si>
    <t>Deficiência qualitativa e quantitativa da equipe</t>
  </si>
  <si>
    <t>Demanda acentuada das novas áreas de atuação da Codevasf, falta de acesso ou domínio das equipes sobre as ferramentas sistêmicas de controle e ausência de procedimentos e normativos específicos</t>
  </si>
  <si>
    <t>Demandas externas conflitantes com as políticas públicas</t>
  </si>
  <si>
    <t>Demora na liberação dos recursos orçamentários por parte do Ministério do Desenvolvimento Regional para a conclusão dos procedimentos licitatórios</t>
  </si>
  <si>
    <t>Dependência excessiva do órgão com relação à solução contratada</t>
  </si>
  <si>
    <t>Desatenção do responsável e dificuldade no manuseio da ferramenta</t>
  </si>
  <si>
    <t>Desconhecimento dos processos de trabalhos pelas Organizações de Irrigantes (OI); Falta de cobrança de elaboração do POA em tempo hábil; normativo do K2 desatualizado</t>
  </si>
  <si>
    <t>Desconhecimento e priorização dos ativos críticos de TI em suportar o negócio</t>
  </si>
  <si>
    <t>Descumprimento de normativos</t>
  </si>
  <si>
    <t>Devido à interferência externa ou política</t>
  </si>
  <si>
    <t>Devido à não priorização da demanda por unidade orgânica que fornecerá dados e informações demandadas no prazo acordado com o profissional de imprensa</t>
  </si>
  <si>
    <t>Dificuldade da área de negócio em repassar a necessidade ou a baixa experiência do analista de negócio pelo excesso de requisitos desnecessários</t>
  </si>
  <si>
    <t>Dificuldade de entendimento dos benefícios decorrentes do emprego do gerenciamento de riscos</t>
  </si>
  <si>
    <t>Dificuldade em definir indicadores, metodologias e metas no PEI</t>
  </si>
  <si>
    <t>Dificuldade em modernizar instrumentos e processos de trabalho e à limitação de sistema tecnológico</t>
  </si>
  <si>
    <t>Dificuldade na definição de escopo, requisitos e regras de negócio pela área demandante, falta de participação da área requisitante da solução de TI, especialmente com relação à construção e à manutenção da solução</t>
  </si>
  <si>
    <t>Dificuldades no levantamento das características do público-alvo beneficiário, bem como na precificação dos itens de despesa do projeto</t>
  </si>
  <si>
    <t>Diretrizes existentes insuficientes e desatualizados</t>
  </si>
  <si>
    <t>Discricionariedade dos gestores em decidir pelo não atendimento à demanda de imprensa por insegurança ou negligência quanto à obrigação legal da transparência e do direito à informação</t>
  </si>
  <si>
    <t>Documentação incorreta ou incompleta pelas áreas</t>
  </si>
  <si>
    <t>Documentação indevida e desatualizada dos contatos ou indisponibilidade de contato para apoio à solução de incidente</t>
  </si>
  <si>
    <t>Empresa não compreender, no planejamento, os Centros como unidades administrativas (não apresenta recursos para as despesas administrativas)</t>
  </si>
  <si>
    <t>Envio do processo ou documentação fora do prazo do recolhimento de impostos</t>
  </si>
  <si>
    <t>Erro na estimativa de quantidades maior ou menor que as necessidades da organização em processos de contratação de produtos e serviços</t>
  </si>
  <si>
    <t>Especificações técnicas insuficientes ou deficitárias para contratação da solução segundo as necessidades da área demandante</t>
  </si>
  <si>
    <t>Especificações técnicas restritas para contratação da solução</t>
  </si>
  <si>
    <t>Falha, por parte das áreas executoras, na mensuração do orçamento necessário para a execução de iniciativas de sua competência</t>
  </si>
  <si>
    <t>Falhas em sistemas operacionais internos</t>
  </si>
  <si>
    <t>Falta de ajustes, atualizações e conclusão do sistema de informação, aplicada à gestão fundiária</t>
  </si>
  <si>
    <t>Falta de alinhamento entre a gerência e a equipe</t>
  </si>
  <si>
    <t>Falta de análise dos requisitos elaborados no Termo de Referência pelas áreas competentes e Contratação direta (dispensa ou inexigibilidade)</t>
  </si>
  <si>
    <t>Falta de classificação interna do tipo de informações sensíveis</t>
  </si>
  <si>
    <t>Falta de cultura dos empregados na utilização das informações no acervo da Biblioteca</t>
  </si>
  <si>
    <t>Falta de divulgação do material digitalizado e pouco acesso dos usuários ao Repositório Digital</t>
  </si>
  <si>
    <t>Falta de gestão de manutenção preventiva, com a identificação de possíveis falhas e quedas de desempenho ou defeitos em estágio inicial</t>
  </si>
  <si>
    <t>Falta de implementação de mecanismos de gestão e governança e não atendimento de boa parte das orientações de gestão e governança dos órgãos de controle</t>
  </si>
  <si>
    <t>Falta de informações das áreas pertinentes sobre os dados solicitados para análise</t>
  </si>
  <si>
    <t>Falta de integração da Plataforma + Brasil com o módulo do sistema SIGEO</t>
  </si>
  <si>
    <t>Falta de mecanismos e procedimentos adequados para o controle efetivo do acesso, concessão de perfis de acesso a sistemas de informação e a outros recursos a funcionários da contratada</t>
  </si>
  <si>
    <t>Falta de motivação concreta compatível com responsabilização da função</t>
  </si>
  <si>
    <t>Falta de padronização dos procedimentos</t>
  </si>
  <si>
    <t>Falta de padronização dos procedimentos e processos</t>
  </si>
  <si>
    <t>Falta de planejamento da operacionalização e manutenção das infraestruturas</t>
  </si>
  <si>
    <t>Falta de planejamento por parte da contratante e intempestividade da contratante para adequação de infraestrutura básica de TI</t>
  </si>
  <si>
    <t>Falta de prioridade na destinação de recursos orçamentários e financeiros</t>
  </si>
  <si>
    <t>Falta de priorização da área no levantamento das informações necessárias para alegação do direito</t>
  </si>
  <si>
    <t>Falta de rebatimentos regionais</t>
  </si>
  <si>
    <t>Falta de Recursos Financeiros/Contingenciamento por parte do Ministério do Desenvolvimento Regional</t>
  </si>
  <si>
    <t>Falta de registro em base de conhecimento</t>
  </si>
  <si>
    <t>Falta de uniformidade de processos de gestão de faturamento e renegociação de dívida entre Sede e Superintendências</t>
  </si>
  <si>
    <t>Falta de visão da equipe da Biblioteca na conversão do formato impresso para o formato digital, bem como investimentos para esse fim e manter o acervo informacional em formato impresso</t>
  </si>
  <si>
    <t>Falta e falha de rotinas automatizadas/sistematizada para a realização da intervenção necessária e acesso as informações diretamente no Banco de dados</t>
  </si>
  <si>
    <t>Fatos fortuitos em campo que impossibilitem a execução de cronograma</t>
  </si>
  <si>
    <t>Fatos fortuitos em campo que impossibilitem a execução de cronograma do contrato</t>
  </si>
  <si>
    <t>Fatos fortuitos em campo que impossibilitem a execução de cronograma e/ou ausência de previsão orçamentária/financeira para pagamento de taxas e execução de serviços ambientais</t>
  </si>
  <si>
    <t>Fornecimento de dados e/ou informações indefinidas ou incompletas procedentes das unidades orgânicas gestoras dos empreendimentos da Codevasf. Formalização tardia das solicitações para regularização ambiental</t>
  </si>
  <si>
    <t>Forte concentração de demandas jurídicas na formulação de instrumentos pactuados pela Empresa face à sazonalidade no aporte de recursos</t>
  </si>
  <si>
    <t>Imparcialidade e falta de objetividade das áreas interessadas no repasse das informações de segurança do trabalho</t>
  </si>
  <si>
    <t>Imposições que comprometem a coerência técnica dos dados e das informações relativas à produção agropecuária</t>
  </si>
  <si>
    <t>Imposições que comprometem a coerência técnica dos dados e das respectivas informações relativas à produção agropecuária dos projetos públicos de irrigação</t>
  </si>
  <si>
    <t>Impossibilidade ou delonga no atendimento a solicitações de suporte segundo as necessidades do negócio pela expansão da área de atuação da Codevasf sem planejamento suficiente para suportar as operações de TI</t>
  </si>
  <si>
    <t>Inexploração das unidades parcelares (falta de créditos dos irrigantes) e/ou inadimplência</t>
  </si>
  <si>
    <t>Influências políticas</t>
  </si>
  <si>
    <t>Informações ou dados insuficientes ou imprecisos para a defesa processual das áreas relacionadas</t>
  </si>
  <si>
    <t>Ingerências políticas da alta gestão em trabalhos técnicos</t>
  </si>
  <si>
    <t>Inobservância ou falha na validação da conformidade processual decorrente da ausência de procedimentos</t>
  </si>
  <si>
    <t>Inobservância ou falha na validação da conformidade processual decorrente da deficiência de conhecimento</t>
  </si>
  <si>
    <t>Insegurança ou negligência na coleta, tratamento e disponibilização de dados e informações</t>
  </si>
  <si>
    <t>Insuficiência do sistema interno</t>
  </si>
  <si>
    <t>Insuficiência do sistema SICOB em relação às funcionalidades</t>
  </si>
  <si>
    <t>Insuficiência orçamentário e financeiro</t>
  </si>
  <si>
    <t>Integração deficiente da Codevasf com os Municípios</t>
  </si>
  <si>
    <t>Integração deficiente de informação das áreas envolvidas, prazos exíguos e volume de demandas</t>
  </si>
  <si>
    <t>Integração deficiente do SISJUR com sistemas internos da CODEVASF</t>
  </si>
  <si>
    <t>Integração deficiente e não complementar estabelecida entre as instâncias internas de supervisão</t>
  </si>
  <si>
    <t>Interferência externa na tomada de decisões para a alienação e aquisição de terras em desacordo com requisitos técnicos</t>
  </si>
  <si>
    <t>Lentidão da empresa em adequar os processos internos às mudanças da legislação de contratos e convênios</t>
  </si>
  <si>
    <t>Limitação de conhecimento na tecnologia disponibilizada</t>
  </si>
  <si>
    <t>Modelo descentralizado de gestão contratual sob responsabilidade das áreas da Empresa com emprego de processos não padronizados; segregação da gestão contratual em duas áreas distintas (PR/SL e AE/GPE/UCC)</t>
  </si>
  <si>
    <t>Monitoramento ineficiente dos objetivos e metas</t>
  </si>
  <si>
    <t>Mudança no planejamento no consumo de energia por parte do Ministério do Desenvolvimento Regional</t>
  </si>
  <si>
    <t>Mudanças de pessoas da área requisitante</t>
  </si>
  <si>
    <t>N/A</t>
  </si>
  <si>
    <t>Não atendimento dos prazos legais de entrega dos estudos exigidos pelo órgão ambiental</t>
  </si>
  <si>
    <t>Não comprometimento de algumas áreas com os projetos e metas estabelecidos</t>
  </si>
  <si>
    <t>Não observância de procedimentos internos e legislação pertinentes para segregação de informações de caráter estratégico e confidencial</t>
  </si>
  <si>
    <t>Não ocorrência de atualização e acompanhamento legal / legislativo relativo a atividade licitatória e a inobservância desses aspectos legais que incidam em demandas de órgãos de controles e/ou processos judiciais</t>
  </si>
  <si>
    <t>Negligência e ou falha na supervisão sistemática e continuada da execução de serviços e fornecimentos em contratos; Conflitos e indefinições nas especificações técnicas mais adequadas durante andamento e execução do contrato</t>
  </si>
  <si>
    <t>Patrocínio em escala insuficiente para imprimir maior celeridade ao processo</t>
  </si>
  <si>
    <t>Pendências no Contrato de Cessão Provisória; Dificuldade de atendimento de requisitos de transferência de titularidade na legislação vigente</t>
  </si>
  <si>
    <t>Perca do profissional qualificado</t>
  </si>
  <si>
    <t>Planejamento sem o envolvimento direto dos responsáveis pelos Projetos de Inclusão Produtiva.</t>
  </si>
  <si>
    <t>Posicionamento do órgão ambiental quanto ao rigor em cumprir com a legislação aplicável ou Alteração na Legislação Ambiental Federal, estadual ou Municipal aplicável, que julgue a Inviabilidade ambiental do empreendimento</t>
  </si>
  <si>
    <t>Possível dificuldade de alinhamento entre a alta gestão e a equipe técnica</t>
  </si>
  <si>
    <t>Possível falta de energia elétrica</t>
  </si>
  <si>
    <t>Prazo limitado para conclusão do serviço incorrendo no cancelamento de recursos</t>
  </si>
  <si>
    <t>Prazos exíguos e atrasos processuais</t>
  </si>
  <si>
    <t>Preenchimento inadequado e insuficiente do SIGEC</t>
  </si>
  <si>
    <t>Preenchimento manual de planilhas</t>
  </si>
  <si>
    <t>Privilégios excessivos ou esquecidos pela equipe de TI e acesso indevido ao sistema de gerenciamento de banco de dados</t>
  </si>
  <si>
    <t>Processo de programação financeira ser complexo e levar vários dias</t>
  </si>
  <si>
    <t>Quadro reduzido de empregados frente a necessidade da empresa</t>
  </si>
  <si>
    <t>Recebimento de informações insuficientes, intempestivas ou incorretas das unidades responsáveis (área fim)</t>
  </si>
  <si>
    <t>Rotinas não otimizadas, Hardware/Software obsoleto e baixa performance do banco de dados</t>
  </si>
  <si>
    <t>Tempo elevado entre o recebimento do bem e a sua doação</t>
  </si>
  <si>
    <t>Urgência da contratação e necessidade de aplicação do recurso orçamentário</t>
  </si>
  <si>
    <t>Utilização inadequada da rubrica de produção para custeio administrativo</t>
  </si>
  <si>
    <t>PROCESSO:</t>
  </si>
  <si>
    <t>1. DADOS GERAIS DO OBJETO DA CONTRATAÇÃO</t>
  </si>
  <si>
    <t>LOCAL DE EXECUÇÃO:</t>
  </si>
  <si>
    <t>Avaliação do Controle</t>
  </si>
  <si>
    <t>Classificação do Risco Inerente</t>
  </si>
  <si>
    <t>Classificação do Risco Residual</t>
  </si>
  <si>
    <t>Controles Existentes</t>
  </si>
  <si>
    <t>Controle Preventivo</t>
  </si>
  <si>
    <t>Etapa da Contratação</t>
  </si>
  <si>
    <t>Impacto Total</t>
  </si>
  <si>
    <t>Controle Atenuante</t>
  </si>
  <si>
    <t>Como implantar o tratamento?</t>
  </si>
  <si>
    <t>Responsável</t>
  </si>
  <si>
    <t>Investimento (R$)</t>
  </si>
  <si>
    <t>Início Previsto</t>
  </si>
  <si>
    <t>Término previsto</t>
  </si>
  <si>
    <t>Perda Esperada (R$)</t>
  </si>
  <si>
    <t>Memória de Cálculo da Perda Esperada</t>
  </si>
  <si>
    <t>Contratante</t>
  </si>
  <si>
    <t>Muito Grande</t>
  </si>
  <si>
    <t>Aceitar</t>
  </si>
  <si>
    <t>Tipo de Tratamento</t>
  </si>
  <si>
    <t>Risco Inerente valor</t>
  </si>
  <si>
    <t>Risco Inerente Ref.</t>
  </si>
  <si>
    <t>PROB</t>
  </si>
  <si>
    <t>PROB PESO</t>
  </si>
  <si>
    <t>peso contrl</t>
  </si>
  <si>
    <t>ÁREA/UNIDADE DEMANDANTE:</t>
  </si>
  <si>
    <t>Imagem da  Codevasf (IMG)</t>
  </si>
  <si>
    <t>Missão Institucional 
(MI)</t>
  </si>
  <si>
    <t>Orçamentário/
Financeiro (OF)</t>
  </si>
  <si>
    <t>Potencial dano à imagem da empresa e à sua reputação.</t>
  </si>
  <si>
    <t>Potencial prejuízo à missão institucional da Codevasf</t>
  </si>
  <si>
    <t>Impacto orçamentários-financeiro resultante da materialização do risco.</t>
  </si>
  <si>
    <t>Impacto ref.</t>
  </si>
  <si>
    <t>Evento adverso cujas consequências podem ser absorvidas internamente pela equipe</t>
  </si>
  <si>
    <t>Evento significativo, mas que necessita ser gerenciado pela tomada de decisão do gestor</t>
  </si>
  <si>
    <t>Determina ações de caráter orientativo</t>
  </si>
  <si>
    <t>Determina ações de caráter compensatório</t>
  </si>
  <si>
    <t>Determina ações de caráter corretivo, incluindo multas e sanções</t>
  </si>
  <si>
    <t>Limita-se às partes envolvidas</t>
  </si>
  <si>
    <t>Destaque negativo na mídia Estadual ou Distrital</t>
  </si>
  <si>
    <t>Destaque negativo na mídia Nacional</t>
  </si>
  <si>
    <t>Destaque negativo na mídia Internacional</t>
  </si>
  <si>
    <t>Pode ser dirimido pelo funcionamento normal das atividades da unidade orgânica</t>
  </si>
  <si>
    <t>Documento desenvolvido com base na Metodologia de Gerenciamento de Riscos e Controles da Codevasf, aprovada por meio da Resolução  nº 192, de 7 de fevereiro de 2024 e Deliberação nº 09, de 26 de fevereiro de 2024.</t>
  </si>
  <si>
    <t>ÁREA/UNIDADE SUPRIDORA:</t>
  </si>
  <si>
    <t>Nível de intervenção da gestão para resolução do problema em caso de materialização do risco.</t>
  </si>
  <si>
    <t>LEI 14.133/21 - XXVII - matriz de riscos: cláusula contratual definidora de riscos e de responsabilidades entre as partes e caracterizadora do equilíbrio econômico-financeiro inicial do contrato, em termos de ônus financeiro decorrente de eventos supervenientes à contratação, contendo, no mínimo, as seguintes informações:</t>
  </si>
  <si>
    <t>https://www.conjur.com.br/2023-mar-31/caio-albuquerque-problemas-matriz-alocacao-riscos-mal-formulada/#:~:text=A%20matriz%20de%20riscos%20%C3%A9,para%20prever%20medidas%20de%20mitiga%C3%A7%C3%A3o.</t>
  </si>
  <si>
    <t>https://www.jusbrasil.com.br/doutrina/secao/artigo-6-incisos-xxvii-a-xxxviii-capitulo-iii-das-definicoes-lei-de-licitacoes-e-contratos-administrativos-comentada-lei-14133-21/1440739664#:~:text=A%20Lei%20n%C2%BA%2014.133%2F2021,contratante%20e%20contratado%20ou%20compartilhados.</t>
  </si>
  <si>
    <t>chrome-extension://efaidnbmnnnibpcajpcglclefindmkaj/https://www.cge.ms.gov.br/wp-content/uploads/2024/04/CGE-MS_Guia-de-Gestao-de-Riscos-nas-Contratacoes.pdf</t>
  </si>
  <si>
    <t>Etapa de Contratação</t>
  </si>
  <si>
    <t>RC018</t>
  </si>
  <si>
    <t>RC019</t>
  </si>
  <si>
    <t>RC020</t>
  </si>
  <si>
    <t>RC021</t>
  </si>
  <si>
    <t>RC022</t>
  </si>
  <si>
    <t>RC023</t>
  </si>
  <si>
    <t>RC024</t>
  </si>
  <si>
    <t>RC025</t>
  </si>
  <si>
    <t>RC026</t>
  </si>
  <si>
    <t>RC027</t>
  </si>
  <si>
    <t>RC028</t>
  </si>
  <si>
    <t>RC029</t>
  </si>
  <si>
    <t>RC030</t>
  </si>
  <si>
    <t>RC031</t>
  </si>
  <si>
    <t>RC032</t>
  </si>
  <si>
    <t>RC033</t>
  </si>
  <si>
    <t>RC034</t>
  </si>
  <si>
    <t>RC035</t>
  </si>
  <si>
    <t>RC036</t>
  </si>
  <si>
    <t>RC037</t>
  </si>
  <si>
    <t>RC038</t>
  </si>
  <si>
    <t>RC039</t>
  </si>
  <si>
    <t>RC040</t>
  </si>
  <si>
    <t>RC041</t>
  </si>
  <si>
    <t>RC042</t>
  </si>
  <si>
    <t>RC043</t>
  </si>
  <si>
    <t>RC044</t>
  </si>
  <si>
    <t>RC045</t>
  </si>
  <si>
    <t>RC046</t>
  </si>
  <si>
    <t>RC047</t>
  </si>
  <si>
    <t>RC048</t>
  </si>
  <si>
    <t>RC049</t>
  </si>
  <si>
    <t>RC050</t>
  </si>
  <si>
    <t>FORMULÁRIO PARA MAPEAMENTO/GERENCIAMENTO DOS RISCOS DA CONTRATAÇÃO</t>
  </si>
  <si>
    <t>MAPEAMENTO/GERENCIAMENTO DOS RISCOS DA CONTRATAÇÃO</t>
  </si>
  <si>
    <t>Tratamento Preventivo</t>
  </si>
  <si>
    <t>Tratamento Atenuante</t>
  </si>
  <si>
    <t>Planilha Documentadora de Riscos de Contratação
Dicionário das Informações</t>
  </si>
  <si>
    <t>Código Geral</t>
  </si>
  <si>
    <t>Sequência numérica</t>
  </si>
  <si>
    <t>Campo de Fórmula (não editável)</t>
  </si>
  <si>
    <t>Etapas da Contratação para Mapeamento dos Riscos de Contratação</t>
  </si>
  <si>
    <t>Diagnóstico e Formalização da demanda - Planejamento</t>
  </si>
  <si>
    <t>Fase Preliminar da Contratação - Planejamento</t>
  </si>
  <si>
    <t>Seleção de Fornecedor e Contratação</t>
  </si>
  <si>
    <t>Gestão e Fiscalização do Contrato</t>
  </si>
  <si>
    <t>Risco do Contrato</t>
  </si>
  <si>
    <t>Risco Específico</t>
  </si>
  <si>
    <t>Origem/fonte que precede uma causa ou fator de risco e gera possível incerteza, podendo ser pessoas, processos, infraestrutura, tecnologia e sistemas e fatores externos.</t>
  </si>
  <si>
    <t>Externos</t>
  </si>
  <si>
    <t>Eventos ambientais, climáticos, econômicos, políticos, sazonais, sociais.</t>
  </si>
  <si>
    <t>Infraestrutura</t>
  </si>
  <si>
    <t>Inadequada, inacessível, ineficiente, precária, insuficiente</t>
  </si>
  <si>
    <t>Baixa capacitação e motivação ao trabalho; perfil negligente; desvios de conduta e equipes mal dimensionadas.</t>
  </si>
  <si>
    <t>Processos</t>
  </si>
  <si>
    <t>Ineficiente, mal estruturado, redundante, imaturo, sem métricas, desalinhado de propósitos.</t>
  </si>
  <si>
    <t>Tecnologia/Sistemas</t>
  </si>
  <si>
    <t>Obsoleto, incompatível, não documentado, sem segurança, de alto custo, desalinhado dos requisitos do negócio.</t>
  </si>
  <si>
    <t>Fator de Risco/Causa (Devido a)</t>
  </si>
  <si>
    <t>Fatores internos ou externos que podem originar os eventos de risco na forma de uma vulnerabilidade ou ameaça.</t>
  </si>
  <si>
    <t>Campos livre para edição de texto</t>
  </si>
  <si>
    <t>Texto corrido de acordo com as regras ortográficas brasileiras (letra inicial maiúscula, acentos gráficos, ponto final, etc.).</t>
  </si>
  <si>
    <t>Possibilidade de ocorrer um evento que venha a ter impacto no cumprimento dos objetivos, sendo medido em termos de impacto e de probabilidade / Incapacidade de saber com antecedência a real probabilidade ou impacto de eventos futuros.</t>
  </si>
  <si>
    <t>Classificação dos tipos de riscos definidos pela Codevasf que podem afetar o alcance de seus objetivos estratégicos, observadas as características de sua área de atuação e as particularidades do setor público.</t>
  </si>
  <si>
    <t>Estratégico</t>
  </si>
  <si>
    <t>Eventos que afetam de forma direta o cumprimento de metas estabelecidas para as iniciativas desdobradas dos objetivos estratégicos planejados.</t>
  </si>
  <si>
    <t>Imagem</t>
  </si>
  <si>
    <t>Eventos que possam comprometer a imagem institucional da Empresa junto a partes interessadas e a sociedade como um todo, repercutindo na mídia televisada, falada e escrita segundo diferentes graus.</t>
  </si>
  <si>
    <t>Integridade</t>
  </si>
  <si>
    <t>Eventos vinculados ao tema da Integridade e seus desdobramentos.</t>
  </si>
  <si>
    <t>Legal</t>
  </si>
  <si>
    <t>Eventos associados à conformidade em cumprir normas aplicáveis ao arcabouço legal e regulatório aplicável.</t>
  </si>
  <si>
    <t>Operacional</t>
  </si>
  <si>
    <t>Eventos de origem processual na execução de operações.</t>
  </si>
  <si>
    <t>Orçamentário/Financeiro</t>
  </si>
  <si>
    <t>Eventos que envolvam riscos de cunho orçamentário e/ou financeiro.</t>
  </si>
  <si>
    <t>Resultado de um evento que afeta positiva ou negativamente os objetivos da Empresa.</t>
  </si>
  <si>
    <t xml:space="preserve">Responsável pelo risco </t>
  </si>
  <si>
    <t>Responsável pelo risco dentro da relação contratual</t>
  </si>
  <si>
    <t xml:space="preserve">Contratada </t>
  </si>
  <si>
    <t>Possibilidade de ocorrência de um evento.</t>
  </si>
  <si>
    <t>Avaliação - 1 a 5</t>
  </si>
  <si>
    <t>Potencial impacto em caso de materialização dos riscos na contratação, considerando a dificuldade de normalização.</t>
  </si>
  <si>
    <t>Evento cujo impacto pode ser absorvido por meio de atividades normais ou rotineiras do analista</t>
  </si>
  <si>
    <t>Evento crítico, que necessita da intervenção da Alta Gestão, para ser contornado ou resolvido</t>
  </si>
  <si>
    <t>Evento incontornável com potencial para levar o negócio ou serviço ao colapso</t>
  </si>
  <si>
    <t>Potencial impacto da interferência de Órgãos de Regulação ou de Controle Interno e/ou Externo na contratação da Codevasf ou empresa contratada.</t>
  </si>
  <si>
    <t>Pouco ou nenhum impacto regulatório de controle</t>
  </si>
  <si>
    <t>Determina a suspensão/ interrupção de atividades</t>
  </si>
  <si>
    <t>Impacto limitado apenas à ambiência interna</t>
  </si>
  <si>
    <t>Pouco ou nenhum impacto nas metas operacionais estabelecidas</t>
  </si>
  <si>
    <t>Prejudica o alcance das metas operacionais estabelecidas</t>
  </si>
  <si>
    <t>Prejudica o alcance dos objetivos do Plano Anual de Negócios - PAN</t>
  </si>
  <si>
    <t>Prejudica o alcance dos Objetivos Estratégicos da Codevasf - PEI</t>
  </si>
  <si>
    <t>Exigiria a intervenção de Gerência Setorial ou chefia</t>
  </si>
  <si>
    <t>Exigiria a intervenção do Diretor/Gerente Executivo de Área ou de  Superintendente</t>
  </si>
  <si>
    <t>Exige a intervenção dos órgãos colegiados - Diretoria Executiva (DEX) e Conselho de Administração (Consad).</t>
  </si>
  <si>
    <t>Exige a intervenção da Assembleia ou de Partes Relacionadas externas à Empresa.</t>
  </si>
  <si>
    <t>Consequências com impacto de cunho orçamentário e/ou financeiro.</t>
  </si>
  <si>
    <t>Prejuízo orçamentário/financeiro inexistente ou irrisório</t>
  </si>
  <si>
    <t>Prejuízo orçamentário/financeiro pequeno frente ao valor investido na iniciativa</t>
  </si>
  <si>
    <t>Prejuízo orçamentário/financeiro moderado frente ao valor investido na iniciativa</t>
  </si>
  <si>
    <t>Prejuízo orçamentário/financeiro significativo frente ao valor investido na iniciativa</t>
  </si>
  <si>
    <t>Classificação da materialização do risco, segundo critérios de avaliação.</t>
  </si>
  <si>
    <t>A classificação do Impacto é atribuída de forma automática, conforme a nota do Nível de Impacto calculada anteriormente.</t>
  </si>
  <si>
    <t>Muito grande</t>
  </si>
  <si>
    <t>Risco Inerente</t>
  </si>
  <si>
    <t>Risco a que uma organização está exposta sem considerar quaisquer ações gerenciais que possam reduzir a probabilidade de sua ocorrência ou o seu impacto.</t>
  </si>
  <si>
    <t>Cálculo automático resultante da nota de avaliação da Probabilidade (P) pela avaliação do Impacto (I)</t>
  </si>
  <si>
    <t>Pontuação (P x I)</t>
  </si>
  <si>
    <t>Avaliações</t>
  </si>
  <si>
    <t>Resultado (nota)</t>
  </si>
  <si>
    <t>P = Média (3)</t>
  </si>
  <si>
    <t>I = Moderado (3)</t>
  </si>
  <si>
    <t>Controles Atenuativos</t>
  </si>
  <si>
    <t>Avaliação dos Controles Existentes</t>
  </si>
  <si>
    <t>Avaliação da eficiência dos Controles, conforme percepção e experiência da Gestão.</t>
  </si>
  <si>
    <t xml:space="preserve">Fator de Atuação </t>
  </si>
  <si>
    <t>Os controles são inexistentes ou sem efetividade para o propósito segundo o qual foram desenhados.</t>
  </si>
  <si>
    <t>Fraco</t>
  </si>
  <si>
    <t>Os controles não cumprem com seu propósito na forma idealizada ou são empregados segundo critérios individuais sem qualquer padronização de procedimentos.</t>
  </si>
  <si>
    <t>Mediano</t>
  </si>
  <si>
    <t>Os controles implementados mitigam parcialmente o nível de risco, face a deficiência em seu desenho, escopo de atuação limitado ou emprego de técnicas e ferramentas inadequadas.</t>
  </si>
  <si>
    <t>Satisfatório</t>
  </si>
  <si>
    <t>Os controles implementados são satisfatórios em mitigar o nível de risco, mas oferecem oportunidades de aperfeiçoamento nas ferramentas empregadas, nos procedimentos adotados ou no envolvimento de atores.</t>
  </si>
  <si>
    <t>Forte</t>
  </si>
  <si>
    <t>Os controles implementados podem ser considerados bastante eficientes em mitigar o nível de risco, empregando ferramentas e procedimentos corretos e envolvendo os atores requeridos.</t>
  </si>
  <si>
    <t>Resultado qualitativo do Nível de Risco Residual, após avaliação dos controles existentes.</t>
  </si>
  <si>
    <t>Risco Extremo</t>
  </si>
  <si>
    <t>O Risco Residual é classificado de forma automática considerando o resultado obtido (nota) do Nível de Impacto, Probabilidade e Controles existentes, conforme as faixas de avaliação do risco.</t>
  </si>
  <si>
    <t>Risco Alto</t>
  </si>
  <si>
    <t>Risco Moderado</t>
  </si>
  <si>
    <t>Risco Baixo</t>
  </si>
  <si>
    <t>Nada a fazer</t>
  </si>
  <si>
    <t>Mitigar</t>
  </si>
  <si>
    <t>Aperfeiçoar controles existentes e/ou implantar novos para mitigar riscos</t>
  </si>
  <si>
    <t>Compartilhar</t>
  </si>
  <si>
    <t>Compartilhar os riscos com terceiros de forma a minimizar prejuízos</t>
  </si>
  <si>
    <t>Transferir</t>
  </si>
  <si>
    <t>Repassar o risco a terceiros de forma a não sofrer os prejuízos resultantes da materialização do evento de risco</t>
  </si>
  <si>
    <t>Detalhamento de como será realizado o plano de ação ou ação corretiva elencada.</t>
  </si>
  <si>
    <t>Responsável pela condução do Plano de Tratamento.</t>
  </si>
  <si>
    <t>Custo estimado para implementação do plano de ação</t>
  </si>
  <si>
    <t>Custo estimado no caso de materialização do risco.</t>
  </si>
  <si>
    <t>Data de início prevista para implementação do plano de ação, considerando a aprovação pelo gestor responsável.</t>
  </si>
  <si>
    <t>Término Previsto</t>
  </si>
  <si>
    <t>Data de término prevista para implementação do plano de ação, considerando a aprovação pelo gestor responsável.</t>
  </si>
  <si>
    <t>Campo selecionável mas não editável</t>
  </si>
  <si>
    <t>Níveis de risco que influenciam diretamente o resultado do contrato ou o risco que ele está sujeito</t>
  </si>
  <si>
    <t>São os riscos inerentes à própria contratação pela Codevasf ou seja, independem do tipo de contrato, porém afetam todos os contratos e podem atingir a Codevasf, caso o risco se materialize.</t>
  </si>
  <si>
    <t xml:space="preserve">São riscos relacionados ao tipo de contrato a ser executado e podem afetar à qualquer contrato daquele mesmo tipo. (aquisição de bens, obras ou serviços). </t>
  </si>
  <si>
    <t>São os riscos referentes àquele contrato específico que está sendo trabalhado, visto que cada contrato tem a sua especificidade.</t>
  </si>
  <si>
    <t>Macrofatores de risco</t>
  </si>
  <si>
    <t>Categoria 
do Risco</t>
  </si>
  <si>
    <t xml:space="preserve">Categoria do Risco </t>
  </si>
  <si>
    <t>Órgão ou entidade da administração pública direta e indireta da União que pactua a execução de programa, projeto, atividade ou evento, por intermédio de instituição financeira federal (mandatária), mediante a celebração de contrato de repasse. (CODEVASF)</t>
  </si>
  <si>
    <t xml:space="preserve">           Classificação do Impacto</t>
  </si>
  <si>
    <t xml:space="preserve">        Nota Nível de Impacto </t>
  </si>
  <si>
    <t>Responsável pelo risco (Alocação)</t>
  </si>
  <si>
    <t>Nível de Risco (Residual)</t>
  </si>
  <si>
    <t>Nível de Risco
Classificação do Risco Residual</t>
  </si>
  <si>
    <t>Poderá ocorrer impossibilidade de recebimento dos bens</t>
  </si>
  <si>
    <t>ocultar</t>
  </si>
  <si>
    <r>
      <t>Código geral de identificação do risco da unidade</t>
    </r>
    <r>
      <rPr>
        <sz val="11"/>
        <color rgb="FFFF0000"/>
        <rFont val="Calibri"/>
        <family val="2"/>
        <scheme val="minor"/>
      </rPr>
      <t xml:space="preserve"> </t>
    </r>
  </si>
  <si>
    <t>Texto livre</t>
  </si>
  <si>
    <t>Compartilhada</t>
  </si>
  <si>
    <t>Compartilhar o risco entre a contratante e a contratada</t>
  </si>
  <si>
    <r>
      <t xml:space="preserve">Evento </t>
    </r>
    <r>
      <rPr>
        <b/>
        <u/>
        <sz val="11"/>
        <rFont val="Calibri"/>
        <family val="2"/>
        <scheme val="minor"/>
      </rPr>
      <t>pode</t>
    </r>
    <r>
      <rPr>
        <sz val="11"/>
        <rFont val="Calibri"/>
        <family val="2"/>
        <scheme val="minor"/>
      </rPr>
      <t xml:space="preserve"> ocorrer apenas em circunstâncias excepcionais </t>
    </r>
  </si>
  <si>
    <r>
      <t xml:space="preserve">Evento </t>
    </r>
    <r>
      <rPr>
        <b/>
        <u/>
        <sz val="11"/>
        <rFont val="Calibri"/>
        <family val="2"/>
        <scheme val="minor"/>
      </rPr>
      <t>pode</t>
    </r>
    <r>
      <rPr>
        <sz val="11"/>
        <rFont val="Calibri"/>
        <family val="2"/>
        <scheme val="minor"/>
      </rPr>
      <t xml:space="preserve"> ocorrer em algum momento</t>
    </r>
  </si>
  <si>
    <r>
      <t xml:space="preserve">Evento </t>
    </r>
    <r>
      <rPr>
        <b/>
        <u/>
        <sz val="11"/>
        <rFont val="Calibri"/>
        <family val="2"/>
        <scheme val="minor"/>
      </rPr>
      <t>deve</t>
    </r>
    <r>
      <rPr>
        <sz val="11"/>
        <rFont val="Calibri"/>
        <family val="2"/>
        <scheme val="minor"/>
      </rPr>
      <t xml:space="preserve"> ocorrer em algum momento</t>
    </r>
  </si>
  <si>
    <r>
      <t xml:space="preserve">Evento </t>
    </r>
    <r>
      <rPr>
        <b/>
        <u/>
        <sz val="11"/>
        <rFont val="Calibri"/>
        <family val="2"/>
        <scheme val="minor"/>
      </rPr>
      <t>provavelmente</t>
    </r>
    <r>
      <rPr>
        <sz val="11"/>
        <rFont val="Calibri"/>
        <family val="2"/>
        <scheme val="minor"/>
      </rPr>
      <t xml:space="preserve"> ocorra </t>
    </r>
    <r>
      <rPr>
        <b/>
        <u/>
        <sz val="11"/>
        <rFont val="Calibri"/>
        <family val="2"/>
        <scheme val="minor"/>
      </rPr>
      <t>na maioria</t>
    </r>
    <r>
      <rPr>
        <sz val="11"/>
        <rFont val="Calibri"/>
        <family val="2"/>
        <scheme val="minor"/>
      </rPr>
      <t xml:space="preserve"> das circunstâncias</t>
    </r>
  </si>
  <si>
    <r>
      <t xml:space="preserve">Evento </t>
    </r>
    <r>
      <rPr>
        <b/>
        <u/>
        <sz val="11"/>
        <rFont val="Calibri"/>
        <family val="2"/>
        <scheme val="minor"/>
      </rPr>
      <t>esperado</t>
    </r>
    <r>
      <rPr>
        <sz val="11"/>
        <rFont val="Calibri"/>
        <family val="2"/>
        <scheme val="minor"/>
      </rPr>
      <t xml:space="preserve"> que ocorra </t>
    </r>
    <r>
      <rPr>
        <b/>
        <u/>
        <sz val="11"/>
        <rFont val="Calibri"/>
        <family val="2"/>
        <scheme val="minor"/>
      </rPr>
      <t>na maioria</t>
    </r>
    <r>
      <rPr>
        <sz val="11"/>
        <rFont val="Calibri"/>
        <family val="2"/>
        <scheme val="minor"/>
      </rPr>
      <t xml:space="preserve"> das circunstâncias</t>
    </r>
  </si>
  <si>
    <r>
      <t>Potencial impacto em caso de materialização dos riscos n</t>
    </r>
    <r>
      <rPr>
        <b/>
        <sz val="11"/>
        <color theme="1"/>
        <rFont val="Calibri"/>
        <family val="2"/>
        <scheme val="minor"/>
      </rPr>
      <t>a contratação</t>
    </r>
    <r>
      <rPr>
        <sz val="11"/>
        <color theme="1"/>
        <rFont val="Calibri"/>
        <family val="2"/>
        <scheme val="minor"/>
      </rPr>
      <t>, considerando a dificuldade de normalização.</t>
    </r>
  </si>
  <si>
    <r>
      <t xml:space="preserve">Potencial impacto da interferência de Órgãos de Regulação ou de Controle Interno e/ou Externo </t>
    </r>
    <r>
      <rPr>
        <b/>
        <sz val="11"/>
        <color theme="1"/>
        <rFont val="Calibri"/>
        <family val="2"/>
        <scheme val="minor"/>
      </rPr>
      <t>na contratação</t>
    </r>
    <r>
      <rPr>
        <sz val="11"/>
        <color theme="1"/>
        <rFont val="Calibri"/>
        <family val="2"/>
        <scheme val="minor"/>
      </rPr>
      <t xml:space="preserve"> da Codevasf ou empresa contratada.</t>
    </r>
  </si>
  <si>
    <t>Paralisação de Projeto Estruturante ou Serviço Essencial ou alto prejuízo orçamentário/financeiro</t>
  </si>
  <si>
    <r>
      <t>Classificação do Impacto</t>
    </r>
    <r>
      <rPr>
        <b/>
        <sz val="11"/>
        <color rgb="FFFF0000"/>
        <rFont val="Calibri"/>
        <family val="2"/>
        <scheme val="minor"/>
      </rPr>
      <t xml:space="preserve"> </t>
    </r>
  </si>
  <si>
    <r>
      <t xml:space="preserve">Controles </t>
    </r>
    <r>
      <rPr>
        <b/>
        <sz val="11"/>
        <rFont val="Calibri"/>
        <family val="2"/>
        <scheme val="minor"/>
      </rPr>
      <t>existentes</t>
    </r>
    <r>
      <rPr>
        <sz val="11"/>
        <rFont val="Calibri"/>
        <family val="2"/>
        <scheme val="minor"/>
      </rPr>
      <t xml:space="preserve"> que atuam a priori e sobre a probabilidade de ocorrência de um evento de risco.</t>
    </r>
  </si>
  <si>
    <r>
      <t>Controles</t>
    </r>
    <r>
      <rPr>
        <b/>
        <sz val="11"/>
        <rFont val="Calibri"/>
        <family val="2"/>
        <scheme val="minor"/>
      </rPr>
      <t xml:space="preserve"> existentes </t>
    </r>
    <r>
      <rPr>
        <sz val="11"/>
        <rFont val="Calibri"/>
        <family val="2"/>
        <scheme val="minor"/>
      </rPr>
      <t>que atuam a posteriori e sobre o impacto em caso de materialização do evento de risco.</t>
    </r>
  </si>
  <si>
    <t>LOCAL/DATA:</t>
  </si>
  <si>
    <t>Inserir novo Risco:</t>
  </si>
  <si>
    <t>Ministério da Integração e do Desenvolvimento Regional</t>
  </si>
  <si>
    <t>1.1. IDENTIFICAÇÃO DO OBJETO DA CONTRATAÇÃO</t>
  </si>
  <si>
    <t>1.2. IDENTIFICAÇÃO DOS RESPONSÁVEIS</t>
  </si>
  <si>
    <t>Nome:</t>
  </si>
  <si>
    <t>Lotação:</t>
  </si>
  <si>
    <t>= (P+5)/2*I</t>
  </si>
  <si>
    <t>= (3+5 )/2*3 = 12</t>
  </si>
  <si>
    <t>O Risco Inerente é calculado por meio da relação da nota de avaliação da Probabilidade (P), considerando a inexistência de controle nessa avaliação - peso de 5, e o Nível de Impacto (I), conforme exemplo abaixo:</t>
  </si>
  <si>
    <t>A parte que executará o serviço (empresa contratada)</t>
  </si>
  <si>
    <t>Inserir novo Risco ao final da planilha</t>
  </si>
  <si>
    <t>Responsável - Tratamento Preventivo</t>
  </si>
  <si>
    <t>Responsável - Tratamento Atenuante</t>
  </si>
  <si>
    <t>Fator de Risco/Causa (devido a...)</t>
  </si>
  <si>
    <t>OBJETO DA CONTRATAÇÃO:</t>
  </si>
  <si>
    <t>OBJETIVO DA CONTRATAÇÃO:</t>
  </si>
  <si>
    <t>Evento de Risco/Incerteza (poderá ocorrer...)</t>
  </si>
  <si>
    <t>COORDENADOR DO PROJETO OBJETO DA CONTRATAÇÃO - DEMANDANTE</t>
  </si>
  <si>
    <t>ANALISTAS RESPONSÁVEIS PELO MAPEAMENTO DOS RISCOS DA CONTRATAÇÃO - DEMANDANTE</t>
  </si>
  <si>
    <t>Responsável pelo Risco (Alocação)</t>
  </si>
  <si>
    <t>Resposta - Tipo de Tratamento</t>
  </si>
  <si>
    <t>Plano de Tratamento</t>
  </si>
  <si>
    <t>Cód*</t>
  </si>
  <si>
    <t>Potencial prejuízo à missão institucional da Codevasf.</t>
  </si>
  <si>
    <t>Prejudica o alcance da missão da Codevasf</t>
  </si>
  <si>
    <t>Tratamento empregado no evento de risco levantado, considerando o "Apetite ao Risco" estabelecido na Metodologia de Gerenciamento de Riscos da Codevasf.</t>
  </si>
  <si>
    <t>Área de Desenvolvimento e Infraestrutura (AD)</t>
  </si>
  <si>
    <t>Gestão e fiscalização do contrato</t>
  </si>
  <si>
    <t>Fatores externos</t>
  </si>
  <si>
    <t>3- Média</t>
  </si>
  <si>
    <t>Contratada</t>
  </si>
  <si>
    <t>* Ocultar as linhas que não forem utilizadas.</t>
  </si>
  <si>
    <t>59550.000508/2024-18</t>
  </si>
  <si>
    <t xml:space="preserve">EXECUÇÃO DAS OBRAS DE PAVIMENTAÇÃO E DRENAGEM, DA RODOVIA DA AL- 485, QUE LIGA O MUNICÍPIO DE SÃO SEBASTIÃO/AL AO DE FEIRA GRANDE/AL. </t>
  </si>
  <si>
    <t xml:space="preserve">A via, que atualmente é caracterizada como estrada vicinal, possui 14 quilômetros de extensão, e quando pavimentada trará inúmeros benefícios, entre eles o fato de encurtar a distância entre as duas cidades. Atualmente, para se deslocar de Feira Grande até São Sebastião por meio de rodovias asfaltadas é necessário trafegar por três rodovias: AL 485 até Arapiraca; a AL 115 dentro de Arapiraca e, por último, a rodovia AL 110 até a entrada de São Sebastião, totalizando 40 quilômetros de distância.
Com a pavimentação da estrada vicinal de apenas 14km de extensão, haverá melhoria no escoamento da produção das duas cidades, como também o fortalecimento do livre comércio entre ambas.
Além disso, haverá benefício na cidadania da população, uma vez que atualmente o Cartório Eleitoral que atende Feira Grande fica é localizado na cidade vizinha, São Sebastião. </t>
  </si>
  <si>
    <t>Município de Feira Grande a São Sebastião, no estado de Alagoas.</t>
  </si>
  <si>
    <t>Gerência de Qualificação Viária  (AD/GQV)</t>
  </si>
  <si>
    <t>Roberto Hiroshi Barros Kubo</t>
  </si>
  <si>
    <t>AD/GQV</t>
  </si>
  <si>
    <t>Thiago Freitas De Porfírio Sousa</t>
  </si>
  <si>
    <t>Ramon Gonçalves de Lima</t>
  </si>
  <si>
    <t>Poderá ocorrer impossibilidade de início dos serviços</t>
  </si>
  <si>
    <t>Não obtenção de licenças, permissões e autorizações relativas à execução do contrato e o cumprimento das condicionantes da licença ambiental e/ou dos requisitos técnicos dos órgãos envolvidos (Prefeitura, órgão ambiental, DNIT, IPHAN, DER, etc.)</t>
  </si>
  <si>
    <t>Fase preliminar da contratação - Planejamento</t>
  </si>
  <si>
    <t>1- Muito baixa</t>
  </si>
  <si>
    <t xml:space="preserve">1. Diligências junto às Áreas técnicas da Codevasf e às partes externas para obtenção de licenças, permissões e autorizações relativas à execução do contrato e o cumprimento das condicionantes da licença ambiental e/ou dos requisitos técnicos dos órgãos envolvidos </t>
  </si>
  <si>
    <t>Não se dá continuidade à contratação dos serviços</t>
  </si>
  <si>
    <t>Inviabilidade na celebração do contrato.</t>
  </si>
  <si>
    <t>Evitar</t>
  </si>
  <si>
    <t>Inviabilidade ou atraso na execução da obra.</t>
  </si>
  <si>
    <t>Refazer serviços danificados por chuva ou outro fenômeno da natureza que acarretem atraso no cronograma original e/ou aumento dos custos.</t>
  </si>
  <si>
    <t>Atrasos no cronograma devido à indisponibilidade de insumos necessários ao início ou continuidade da obra.</t>
  </si>
  <si>
    <t>Restrições de horário de trabalho que impactem no cronograma, como a impossibilidade de trabalho noturno, em finais de semana ou outros horários determinados.</t>
  </si>
  <si>
    <t>Custos adicionais para manutenção e operação de desvios de tráfego necessários a continuidade do fluxo de veículos na região da realização da pavimentação.</t>
  </si>
  <si>
    <t>Custos associados ao remanejamento de elementos interferentes, como linhas de energia (redes de alta e baixa tensão) telecomunicações e saneamento, Dutos e Tubulações de Gás ou petróleo.</t>
  </si>
  <si>
    <t>Decisão arbitral, judicial ou administrativa que impeça ou impossibilite a CONTRATADA de executar fielmente suas obrigações contratuais, exceto nos casos em que a CONTRATADA houver dado causa a tal decisão.</t>
  </si>
  <si>
    <t>AD/GQV/UIO</t>
  </si>
  <si>
    <t>AD/GQV/UGV</t>
  </si>
  <si>
    <t>Indisponibilidade orçamentária para realização de licitação</t>
  </si>
  <si>
    <t>Divergências qualitativas inerentes à categoria de solos, verificadas durante a execução dos serviços, que ensejem a alteração na distribuição das estimativas de volumes escavados para cada categoria de solo, sem alteração do volume final escavado.</t>
  </si>
  <si>
    <t>Orçamentário/financeiro</t>
  </si>
  <si>
    <t>Atraso na execução da obra;
Aumento nos custos dos serviços - necessidade de complementação orçamentária;
Aditivo ao contrato.</t>
  </si>
  <si>
    <t>Exigência de ART - Projetista.
Análise e aprovação do projeto.</t>
  </si>
  <si>
    <t>Empresa projetista realiza ajustes necessários.</t>
  </si>
  <si>
    <t>Divergências no transporte e bota-fora de materiais escavados (solos).</t>
  </si>
  <si>
    <t>Aumento nos custos dos serviços - necessidade de complementação orçamentária;
Aditivo ao contrato.</t>
  </si>
  <si>
    <t>Exigência de ART.
Análise e aprovação do projeto.
Exigência de declaração de conhecimento do local das obras.</t>
  </si>
  <si>
    <t>Empresa executora apresenta proposta de volume e DMT (distância média de transporte)</t>
  </si>
  <si>
    <t>Divergências nos quantitativos estimados inerentes às distâncias médias de transporte entre jazidas, bota-foras e/ou áreas de depósito de materiais escavados (solos).</t>
  </si>
  <si>
    <t>Revisão de normas técnicas que gerem alterações nas estimativas de custo do(s) serviço(s).</t>
  </si>
  <si>
    <t>Observar as normas vigentes</t>
  </si>
  <si>
    <t>Seleção de fornecedores e contratação</t>
  </si>
  <si>
    <t>Não atendimento das condições de aceitação dos serviços ou irregularidade cometida nos casos de subcontratação de serviços.</t>
  </si>
  <si>
    <t>Poderá ocorrer atraso na execução do serviço</t>
  </si>
  <si>
    <t>Possibilidade de não aceite e não medição do serviço pela Contratante.
Atraso na execução da obra;
Aditivo ao contrato.</t>
  </si>
  <si>
    <t>4- Alta</t>
  </si>
  <si>
    <t>Análise a documentação da empresa subcontratada</t>
  </si>
  <si>
    <t>Exigir a apresentação de Garantia Contratual pela Contratada.</t>
  </si>
  <si>
    <t>Contratar equipes de apoio à fiscalização</t>
  </si>
  <si>
    <t>Gerência de Implantação de Obras (AD/GIM)</t>
  </si>
  <si>
    <t>A contratada assumirá os custos inerentes e garantirá a correta execução dos serviços.
Possibilidade de aplicação de penalidades previstas no contrato.</t>
  </si>
  <si>
    <t>Gerência de Qualificação Viária</t>
  </si>
  <si>
    <t>Gerência Regional de Desenvolvimento (5ª/GRD)</t>
  </si>
  <si>
    <t>Vícios ocultos nos insumos e equipamentos utilizados na execução da obra, sem prejuízo do direito de regresso contra fornecedores durante a execução.</t>
  </si>
  <si>
    <t>Atraso na execução da obra;
Aditivo ao contrato.</t>
  </si>
  <si>
    <t xml:space="preserve">Requerer a mobilização de recursos para fazer frente aos riscos verificados.
</t>
  </si>
  <si>
    <t>Requerer a apresentação de garantia contratual pela Contratada.
Exigir a apresentação de ajustes no Plano de Ataque de Obras e Cronograma, respeitando o prazo de execução do contrato.</t>
  </si>
  <si>
    <t>Atrasos/falhas na regularização fundiária e/ou atrasos nas liberações das áreas para execução dos serviços, desde que não haja responsabilidade da Contratada.</t>
  </si>
  <si>
    <t>Dificuldade na regularização fundiária;
Alterações no projeto</t>
  </si>
  <si>
    <t xml:space="preserve">Regularização fundiária prévia à execução da obra.
</t>
  </si>
  <si>
    <t>Verificação da regularização fundiária com os órgãos competentes</t>
  </si>
  <si>
    <t>Regularização fundiária prévia à execução da obra.</t>
  </si>
  <si>
    <t>Possibilidade de alteração contratual (excepcional), novo cronograma físico-financeiro, aditivo de prazo e/ou suspensão temporária do contrato por parte da Contratante.</t>
  </si>
  <si>
    <t>Custos e atrasos decorrentes de pesquisas e descobertas arqueológicas ou outras interferências com o patrimônio histórico, artístico e cultural de quaisquer tipos.</t>
  </si>
  <si>
    <t>Atraso na execução da obra;
Impossibilidade de execução;
Aditivo ao contrato.</t>
  </si>
  <si>
    <t>Ocorrência de precipitações médias mensais que excedam em mais de 20% média mensal dos últimos 5 anos</t>
  </si>
  <si>
    <t>Ocorrência de precipitações médias mensais até 20% acima da média mensal dos últimos 5 anos</t>
  </si>
  <si>
    <t>Ocorrência de eventos relacionados à saúde financeira da Contratada.</t>
  </si>
  <si>
    <t>Análise dos balanços financeiros da empresa</t>
  </si>
  <si>
    <t>Acompanhamento da documentação da empresa</t>
  </si>
  <si>
    <t>Atos de vandalismo, roubos e furtos que causem danos às instalações ou aos equipamentos/materiais, antes do recebimento definitivo pela Contratante.</t>
  </si>
  <si>
    <t>Atraso na execução da obra.</t>
  </si>
  <si>
    <t>2- Baixa</t>
  </si>
  <si>
    <t>Ocorrência de epidemia/pandemia durante a execução contratual que ocasionem impactos ao andamento do(s) serviço(s) devidamente comprovados.</t>
  </si>
  <si>
    <t>Não há.</t>
  </si>
  <si>
    <t>Possibilidade de aditivo de prazo e/ou suspensão temporária do contrato.
Possibilidade de revisão contratual mediante a apresentação de justificativas e documentos comprobatórios.</t>
  </si>
  <si>
    <t>Indisponibilidade orçamentária para realização de licitação.</t>
  </si>
  <si>
    <t>Impossibilidade da contratação;
Compromentimento do orçamento com outras contratações e aditivos.</t>
  </si>
  <si>
    <t>Acompanhamento dos tetos definidos pelo Orçamento;
Repriorização faz contratações;
Criação de rotina e de fluxo de identificação de eventos que podem comprometer o cumprimento do orçamento e do cronograma de desembolso da unidade.</t>
  </si>
  <si>
    <t>Redução de valor de outros contatos/despesas para viabilizar o remanejamento orçamentário.</t>
  </si>
  <si>
    <t>Diligência junto à contratada para que ela planeje a aquisição de insumos de modo que a ocorrência de atrasos não impacte no ritmo dos serviços.</t>
  </si>
  <si>
    <t>Realizar o planejamento contínuo da execução da obra de maneira a se adaptar às possíveis restrições que possam acontecer.</t>
  </si>
  <si>
    <t>Aumento nos custos dos serviços</t>
  </si>
  <si>
    <t>Aumento do prazo necessário para a execução dos serviços</t>
  </si>
  <si>
    <t>Necessidade de celebração de aditivos contratuais</t>
  </si>
  <si>
    <t>Impossibilidade do cumprimento contratual, possível paralisação e rescisão contratual,</t>
  </si>
  <si>
    <t>Diligência junto à contratada para que ela planeje a execução dos serviços em período sem ocorrência de chuvas, para que não afete o cronograma nem a qualidade dos serviços</t>
  </si>
  <si>
    <t>Verificar a necessidade de paralisação dos  serviços caso não haja previsão de entrega dos insumos.</t>
  </si>
  <si>
    <t xml:space="preserve">Exigir da Contratada o refazimento dos serviços para que estes atendam os requisitos de qualidade necessários. </t>
  </si>
  <si>
    <t>Maior rigor quanto ao detalhamento do projeto executivo, possibilitando o planejamento adequado e, por consequência, a correta execução da obra</t>
  </si>
  <si>
    <t>Analisar o projeto executivo e verificar a necessidade de celebração de aditivos contratuais e/ou diligências com órgãos competentes</t>
  </si>
  <si>
    <t>Verificar junto à área jurídica os impactos da decisão na execução do instrumento</t>
  </si>
  <si>
    <t>Maior rigor quanto ao detalhamento do projeto executivo, possibilitando o planejamento adequado e, por consequência, a correta execução da obra no período disponível</t>
  </si>
  <si>
    <t>Acompanhamento no ritmo de execução da 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</si>
</sst>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#,##0.00_ ;\-#,##0.00\ "/>
    <numFmt numFmtId="167" formatCode="#,##0_ ;\-#,##0\ "/>
  </numFmts>
  <fonts count="5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  <scheme val="minor"/>
    </font>
    <font>
      <b/>
      <sz val="16"/>
      <color theme="0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rgb="FFFF0000"/>
      <name val="Times New Roman"/>
      <family val="1"/>
    </font>
    <font>
      <sz val="9"/>
      <color rgb="FF000000"/>
      <name val="Times New Roman"/>
      <family val="1"/>
    </font>
    <font>
      <b/>
      <sz val="12"/>
      <color theme="0"/>
      <name val="Arial"/>
      <family val="2"/>
    </font>
    <font>
      <sz val="10"/>
      <color theme="1"/>
      <name val="Times New Roman"/>
      <family val="1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Calibri"/>
      <family val="2"/>
      <scheme val="minor"/>
    </font>
    <font>
      <sz val="11"/>
      <color theme="5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rgb="FF000000"/>
      <name val="Arial"/>
      <family val="2"/>
    </font>
    <font>
      <sz val="20"/>
      <color rgb="FFFF0000"/>
      <name val="Calibri"/>
      <family val="2"/>
      <scheme val="minor"/>
    </font>
    <font>
      <sz val="12"/>
      <color rgb="FFFF0000"/>
      <name val="Times New Roman"/>
      <family val="1"/>
    </font>
    <font>
      <b/>
      <sz val="10"/>
      <color theme="0"/>
      <name val="Times New Roman"/>
      <family val="1"/>
    </font>
    <font>
      <sz val="10"/>
      <color theme="1" tint="0.34998626667073579"/>
      <name val="Times New Roman"/>
      <family val="1"/>
    </font>
    <font>
      <sz val="10"/>
      <color theme="0"/>
      <name val="Times New Roman"/>
      <family val="1"/>
    </font>
    <font>
      <b/>
      <sz val="10"/>
      <name val="Times New Roman"/>
      <family val="1"/>
    </font>
    <font>
      <b/>
      <sz val="10"/>
      <color rgb="FFC00000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u/>
      <sz val="11"/>
      <color theme="3" tint="-0.499984740745262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9"/>
      <color indexed="81"/>
      <name val="Segoe U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4"/>
      <color rgb="FF1F2125"/>
      <name val="Calibri"/>
      <family val="2"/>
      <scheme val="minor"/>
    </font>
    <font>
      <b/>
      <sz val="14"/>
      <name val="Calibri"/>
      <family val="2"/>
      <scheme val="minor"/>
    </font>
    <font>
      <b/>
      <sz val="17"/>
      <name val="Calibri"/>
      <family val="2"/>
      <scheme val="minor"/>
    </font>
    <font>
      <b/>
      <sz val="12"/>
      <color theme="5"/>
      <name val="Calibri"/>
      <family val="2"/>
      <scheme val="minor"/>
    </font>
    <font>
      <b/>
      <sz val="16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auto="1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rgb="FF0070C0"/>
        <bgColor indexed="64"/>
      </patternFill>
    </fill>
    <fill>
      <patternFill patternType="solid">
        <fgColor rgb="FFE7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rgb="FF0000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thin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thin">
        <color theme="3"/>
      </left>
      <right style="hair">
        <color theme="3"/>
      </right>
      <top style="thin">
        <color theme="3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thin">
        <color theme="3"/>
      </top>
      <bottom style="hair">
        <color theme="3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theme="3"/>
      </left>
      <right/>
      <top style="thin">
        <color theme="3"/>
      </top>
      <bottom style="hair">
        <color theme="3"/>
      </bottom>
      <diagonal/>
    </border>
    <border>
      <left/>
      <right/>
      <top style="thin">
        <color theme="3"/>
      </top>
      <bottom style="hair">
        <color theme="3"/>
      </bottom>
      <diagonal/>
    </border>
    <border>
      <left style="hair">
        <color theme="3"/>
      </left>
      <right/>
      <top style="hair">
        <color theme="3"/>
      </top>
      <bottom style="hair">
        <color theme="3"/>
      </bottom>
      <diagonal/>
    </border>
    <border>
      <left/>
      <right/>
      <top style="hair">
        <color theme="3"/>
      </top>
      <bottom style="hair">
        <color theme="3"/>
      </bottom>
      <diagonal/>
    </border>
    <border>
      <left style="hair">
        <color theme="3"/>
      </left>
      <right/>
      <top style="hair">
        <color theme="3"/>
      </top>
      <bottom/>
      <diagonal/>
    </border>
    <border>
      <left/>
      <right/>
      <top style="hair">
        <color theme="3"/>
      </top>
      <bottom/>
      <diagonal/>
    </border>
    <border>
      <left style="hair">
        <color theme="3"/>
      </left>
      <right/>
      <top/>
      <bottom/>
      <diagonal/>
    </border>
    <border>
      <left style="hair">
        <color theme="3"/>
      </left>
      <right/>
      <top/>
      <bottom style="hair">
        <color theme="3"/>
      </bottom>
      <diagonal/>
    </border>
    <border>
      <left/>
      <right/>
      <top/>
      <bottom style="hair">
        <color theme="3"/>
      </bottom>
      <diagonal/>
    </border>
    <border>
      <left style="hair">
        <color theme="3"/>
      </left>
      <right/>
      <top style="hair">
        <color theme="3"/>
      </top>
      <bottom style="medium">
        <color indexed="64"/>
      </bottom>
      <diagonal/>
    </border>
    <border>
      <left/>
      <right/>
      <top style="hair">
        <color theme="3"/>
      </top>
      <bottom style="medium">
        <color indexed="64"/>
      </bottom>
      <diagonal/>
    </border>
    <border>
      <left style="hair">
        <color theme="3"/>
      </left>
      <right/>
      <top style="medium">
        <color indexed="64"/>
      </top>
      <bottom style="hair">
        <color theme="3"/>
      </bottom>
      <diagonal/>
    </border>
    <border>
      <left/>
      <right/>
      <top style="medium">
        <color indexed="64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hair">
        <color theme="3"/>
      </top>
      <bottom/>
      <diagonal/>
    </border>
    <border>
      <left style="hair">
        <color theme="3"/>
      </left>
      <right style="hair">
        <color theme="3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theme="3"/>
      </right>
      <top style="thin">
        <color theme="3"/>
      </top>
      <bottom style="hair">
        <color theme="3"/>
      </bottom>
      <diagonal/>
    </border>
    <border>
      <left/>
      <right style="thin">
        <color indexed="64"/>
      </right>
      <top style="thin">
        <color theme="3"/>
      </top>
      <bottom style="hair">
        <color theme="3"/>
      </bottom>
      <diagonal/>
    </border>
    <border>
      <left style="thin">
        <color indexed="64"/>
      </left>
      <right style="hair">
        <color theme="3"/>
      </right>
      <top style="hair">
        <color theme="3"/>
      </top>
      <bottom style="hair">
        <color theme="3"/>
      </bottom>
      <diagonal/>
    </border>
    <border>
      <left/>
      <right style="thin">
        <color indexed="64"/>
      </right>
      <top style="hair">
        <color theme="3"/>
      </top>
      <bottom style="hair">
        <color theme="3"/>
      </bottom>
      <diagonal/>
    </border>
    <border>
      <left style="thin">
        <color indexed="64"/>
      </left>
      <right style="hair">
        <color theme="3"/>
      </right>
      <top style="hair">
        <color theme="3"/>
      </top>
      <bottom/>
      <diagonal/>
    </border>
    <border>
      <left/>
      <right style="thin">
        <color indexed="64"/>
      </right>
      <top style="hair">
        <color theme="3"/>
      </top>
      <bottom/>
      <diagonal/>
    </border>
    <border>
      <left style="thin">
        <color indexed="64"/>
      </left>
      <right style="hair">
        <color theme="3"/>
      </right>
      <top/>
      <bottom/>
      <diagonal/>
    </border>
    <border>
      <left style="thin">
        <color indexed="64"/>
      </left>
      <right style="hair">
        <color theme="3"/>
      </right>
      <top/>
      <bottom style="thin">
        <color indexed="64"/>
      </bottom>
      <diagonal/>
    </border>
    <border>
      <left style="hair">
        <color theme="3"/>
      </left>
      <right/>
      <top/>
      <bottom style="thin">
        <color indexed="64"/>
      </bottom>
      <diagonal/>
    </border>
    <border>
      <left style="thin">
        <color indexed="64"/>
      </left>
      <right style="hair">
        <color theme="3"/>
      </right>
      <top style="hair">
        <color theme="3"/>
      </top>
      <bottom style="thin">
        <color indexed="64"/>
      </bottom>
      <diagonal/>
    </border>
    <border>
      <left style="hair">
        <color theme="3"/>
      </left>
      <right/>
      <top style="hair">
        <color theme="3"/>
      </top>
      <bottom style="thin">
        <color indexed="64"/>
      </bottom>
      <diagonal/>
    </border>
    <border>
      <left/>
      <right/>
      <top style="hair">
        <color theme="3"/>
      </top>
      <bottom style="thin">
        <color indexed="64"/>
      </bottom>
      <diagonal/>
    </border>
    <border>
      <left/>
      <right style="thin">
        <color indexed="64"/>
      </right>
      <top style="hair">
        <color theme="3"/>
      </top>
      <bottom style="thin">
        <color indexed="64"/>
      </bottom>
      <diagonal/>
    </border>
    <border>
      <left style="thin">
        <color indexed="64"/>
      </left>
      <right style="hair">
        <color theme="3"/>
      </right>
      <top style="thin">
        <color theme="3"/>
      </top>
      <bottom style="thin">
        <color indexed="64"/>
      </bottom>
      <diagonal/>
    </border>
    <border>
      <left style="hair">
        <color theme="3"/>
      </left>
      <right/>
      <top style="thin">
        <color theme="3"/>
      </top>
      <bottom style="thin">
        <color indexed="64"/>
      </bottom>
      <diagonal/>
    </border>
    <border>
      <left/>
      <right/>
      <top style="thin">
        <color theme="3"/>
      </top>
      <bottom style="thin">
        <color indexed="64"/>
      </bottom>
      <diagonal/>
    </border>
    <border>
      <left/>
      <right style="thin">
        <color indexed="64"/>
      </right>
      <top style="thin">
        <color theme="3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theme="3"/>
      </left>
      <right style="hair">
        <color theme="3"/>
      </right>
      <top style="hair">
        <color theme="3"/>
      </top>
      <bottom style="thin">
        <color indexed="64"/>
      </bottom>
      <diagonal/>
    </border>
    <border>
      <left/>
      <right style="thin">
        <color indexed="64"/>
      </right>
      <top style="hair">
        <color theme="3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theme="3"/>
      </bottom>
      <diagonal/>
    </border>
    <border>
      <left/>
      <right style="thin">
        <color indexed="64"/>
      </right>
      <top/>
      <bottom style="hair">
        <color theme="3"/>
      </bottom>
      <diagonal/>
    </border>
    <border>
      <left style="hair">
        <color theme="3"/>
      </left>
      <right style="thin">
        <color indexed="64"/>
      </right>
      <top/>
      <bottom/>
      <diagonal/>
    </border>
    <border>
      <left style="hair">
        <color theme="3"/>
      </left>
      <right style="hair">
        <color theme="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04">
    <xf numFmtId="0" fontId="0" fillId="0" borderId="0" xfId="0"/>
    <xf numFmtId="0" fontId="0" fillId="0" borderId="1" xfId="0" applyBorder="1"/>
    <xf numFmtId="0" fontId="8" fillId="3" borderId="4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9" fontId="7" fillId="0" borderId="3" xfId="1" applyFont="1" applyFill="1" applyBorder="1" applyAlignment="1">
      <alignment horizontal="left" vertical="center" indent="1"/>
    </xf>
    <xf numFmtId="0" fontId="9" fillId="3" borderId="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indent="2"/>
    </xf>
    <xf numFmtId="0" fontId="10" fillId="0" borderId="2" xfId="0" applyFont="1" applyBorder="1" applyAlignment="1">
      <alignment horizontal="left" vertical="top" wrapText="1" indent="2"/>
    </xf>
    <xf numFmtId="0" fontId="6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13" fillId="15" borderId="13" xfId="0" applyFont="1" applyFill="1" applyBorder="1" applyAlignment="1">
      <alignment horizontal="left" vertical="top" wrapText="1"/>
    </xf>
    <xf numFmtId="0" fontId="13" fillId="15" borderId="12" xfId="0" applyFont="1" applyFill="1" applyBorder="1" applyAlignment="1">
      <alignment horizontal="left" vertical="top" wrapText="1"/>
    </xf>
    <xf numFmtId="0" fontId="13" fillId="16" borderId="12" xfId="0" applyFont="1" applyFill="1" applyBorder="1" applyAlignment="1">
      <alignment horizontal="left" vertical="top" wrapText="1"/>
    </xf>
    <xf numFmtId="0" fontId="13" fillId="15" borderId="15" xfId="0" applyFont="1" applyFill="1" applyBorder="1" applyAlignment="1">
      <alignment horizontal="left" vertical="top" wrapText="1"/>
    </xf>
    <xf numFmtId="0" fontId="13" fillId="15" borderId="14" xfId="0" applyFont="1" applyFill="1" applyBorder="1" applyAlignment="1">
      <alignment horizontal="left" vertical="top" wrapText="1"/>
    </xf>
    <xf numFmtId="0" fontId="13" fillId="15" borderId="16" xfId="0" applyFont="1" applyFill="1" applyBorder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12" fillId="17" borderId="1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11" fillId="0" borderId="1" xfId="0" applyFont="1" applyBorder="1" applyAlignment="1">
      <alignment vertical="center"/>
    </xf>
    <xf numFmtId="0" fontId="18" fillId="0" borderId="0" xfId="0" applyFont="1"/>
    <xf numFmtId="0" fontId="17" fillId="0" borderId="0" xfId="0" applyFont="1"/>
    <xf numFmtId="0" fontId="19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25" fillId="0" borderId="0" xfId="0" applyFont="1" applyAlignment="1">
      <alignment horizontal="left" vertical="center" wrapText="1" indent="1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8" fillId="0" borderId="0" xfId="0" applyFont="1"/>
    <xf numFmtId="0" fontId="6" fillId="0" borderId="0" xfId="0" applyFont="1" applyAlignment="1">
      <alignment horizontal="left" vertical="center" wrapText="1" indent="1"/>
    </xf>
    <xf numFmtId="0" fontId="29" fillId="0" borderId="0" xfId="0" applyFont="1" applyAlignment="1">
      <alignment horizontal="center" vertical="center"/>
    </xf>
    <xf numFmtId="0" fontId="7" fillId="0" borderId="0" xfId="0" applyFont="1"/>
    <xf numFmtId="0" fontId="30" fillId="0" borderId="0" xfId="0" applyFont="1" applyAlignment="1">
      <alignment horizontal="left" vertical="center"/>
    </xf>
    <xf numFmtId="0" fontId="27" fillId="0" borderId="0" xfId="0" applyFont="1" applyAlignment="1">
      <alignment vertical="top"/>
    </xf>
    <xf numFmtId="0" fontId="31" fillId="22" borderId="1" xfId="0" applyFont="1" applyFill="1" applyBorder="1" applyAlignment="1">
      <alignment horizontal="justify" vertical="center" wrapText="1"/>
    </xf>
    <xf numFmtId="0" fontId="31" fillId="22" borderId="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left" vertical="justify" wrapText="1" indent="1"/>
    </xf>
    <xf numFmtId="0" fontId="4" fillId="2" borderId="22" xfId="0" applyFont="1" applyFill="1" applyBorder="1" applyAlignment="1">
      <alignment horizontal="left" vertical="justify" indent="1"/>
    </xf>
    <xf numFmtId="0" fontId="4" fillId="2" borderId="23" xfId="0" applyFont="1" applyFill="1" applyBorder="1" applyAlignment="1">
      <alignment horizontal="left" vertical="justify" indent="1"/>
    </xf>
    <xf numFmtId="0" fontId="20" fillId="0" borderId="0" xfId="0" applyFont="1" applyAlignment="1">
      <alignment horizontal="left" vertical="center" wrapText="1" indent="1"/>
    </xf>
    <xf numFmtId="0" fontId="20" fillId="0" borderId="0" xfId="0" applyFont="1" applyAlignment="1">
      <alignment horizontal="left" vertical="center" indent="1"/>
    </xf>
    <xf numFmtId="0" fontId="33" fillId="0" borderId="0" xfId="0" applyFont="1"/>
    <xf numFmtId="0" fontId="32" fillId="0" borderId="0" xfId="0" applyFont="1" applyAlignment="1">
      <alignment horizontal="left" vertical="center" wrapText="1"/>
    </xf>
    <xf numFmtId="0" fontId="1" fillId="14" borderId="2" xfId="0" applyFont="1" applyFill="1" applyBorder="1" applyAlignment="1">
      <alignment horizontal="center" vertical="center"/>
    </xf>
    <xf numFmtId="0" fontId="14" fillId="10" borderId="2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 indent="1"/>
    </xf>
    <xf numFmtId="0" fontId="14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14" fillId="0" borderId="3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37" fillId="0" borderId="38" xfId="0" applyFont="1" applyBorder="1" applyAlignment="1">
      <alignment horizontal="left" vertical="center" indent="2"/>
    </xf>
    <xf numFmtId="0" fontId="37" fillId="0" borderId="38" xfId="0" applyFont="1" applyBorder="1" applyAlignment="1">
      <alignment horizontal="center" vertical="center"/>
    </xf>
    <xf numFmtId="9" fontId="14" fillId="0" borderId="38" xfId="0" applyNumberFormat="1" applyFont="1" applyBorder="1" applyAlignment="1">
      <alignment horizontal="left" indent="2"/>
    </xf>
    <xf numFmtId="0" fontId="36" fillId="0" borderId="38" xfId="0" quotePrefix="1" applyFont="1" applyBorder="1" applyAlignment="1">
      <alignment horizontal="left" vertical="center" wrapText="1" indent="4"/>
    </xf>
    <xf numFmtId="0" fontId="38" fillId="0" borderId="38" xfId="0" applyFont="1" applyBorder="1" applyAlignment="1">
      <alignment horizontal="center" wrapText="1"/>
    </xf>
    <xf numFmtId="0" fontId="1" fillId="14" borderId="2" xfId="0" applyFont="1" applyFill="1" applyBorder="1" applyAlignment="1">
      <alignment horizontal="center" vertical="center" wrapText="1"/>
    </xf>
    <xf numFmtId="167" fontId="14" fillId="0" borderId="2" xfId="4" applyNumberFormat="1" applyFont="1" applyFill="1" applyBorder="1" applyAlignment="1">
      <alignment horizontal="center" vertical="center"/>
    </xf>
    <xf numFmtId="0" fontId="41" fillId="17" borderId="1" xfId="0" applyFont="1" applyFill="1" applyBorder="1" applyAlignment="1">
      <alignment horizontal="center" vertical="center" wrapText="1"/>
    </xf>
    <xf numFmtId="0" fontId="31" fillId="23" borderId="13" xfId="0" applyFont="1" applyFill="1" applyBorder="1" applyAlignment="1">
      <alignment horizontal="left" vertical="top" wrapText="1"/>
    </xf>
    <xf numFmtId="0" fontId="31" fillId="15" borderId="0" xfId="0" applyFont="1" applyFill="1" applyAlignment="1">
      <alignment horizontal="left" vertical="top" wrapText="1"/>
    </xf>
    <xf numFmtId="0" fontId="31" fillId="15" borderId="13" xfId="0" applyFont="1" applyFill="1" applyBorder="1" applyAlignment="1" applyProtection="1">
      <alignment horizontal="left" vertical="top" wrapText="1"/>
      <protection locked="0"/>
    </xf>
    <xf numFmtId="0" fontId="31" fillId="15" borderId="12" xfId="0" applyFont="1" applyFill="1" applyBorder="1" applyAlignment="1" applyProtection="1">
      <alignment horizontal="left" vertical="top" wrapText="1"/>
      <protection locked="0"/>
    </xf>
    <xf numFmtId="0" fontId="36" fillId="0" borderId="30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0" fillId="0" borderId="3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0" fillId="0" borderId="10" xfId="0" applyFont="1" applyBorder="1" applyAlignment="1">
      <alignment vertical="center"/>
    </xf>
    <xf numFmtId="0" fontId="40" fillId="0" borderId="11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0" fillId="0" borderId="1" xfId="0" applyBorder="1" applyAlignment="1" applyProtection="1">
      <alignment horizontal="left" vertical="top" wrapText="1"/>
      <protection locked="0"/>
    </xf>
    <xf numFmtId="0" fontId="4" fillId="20" borderId="18" xfId="0" applyFont="1" applyFill="1" applyBorder="1" applyAlignment="1">
      <alignment horizontal="left" vertical="center" indent="1"/>
    </xf>
    <xf numFmtId="0" fontId="32" fillId="20" borderId="19" xfId="0" applyFont="1" applyFill="1" applyBorder="1" applyAlignment="1">
      <alignment horizontal="center" vertical="center"/>
    </xf>
    <xf numFmtId="0" fontId="32" fillId="20" borderId="20" xfId="0" applyFont="1" applyFill="1" applyBorder="1" applyAlignment="1">
      <alignment horizontal="center" vertical="center"/>
    </xf>
    <xf numFmtId="0" fontId="1" fillId="14" borderId="40" xfId="0" applyFont="1" applyFill="1" applyBorder="1" applyAlignment="1">
      <alignment horizontal="center" vertical="center"/>
    </xf>
    <xf numFmtId="0" fontId="1" fillId="14" borderId="42" xfId="0" applyFont="1" applyFill="1" applyBorder="1" applyAlignment="1">
      <alignment horizontal="center" vertical="center"/>
    </xf>
    <xf numFmtId="9" fontId="0" fillId="0" borderId="44" xfId="1" applyFont="1" applyFill="1" applyBorder="1" applyAlignment="1">
      <alignment horizontal="center" vertical="center"/>
    </xf>
    <xf numFmtId="9" fontId="0" fillId="0" borderId="46" xfId="1" applyFont="1" applyFill="1" applyBorder="1" applyAlignment="1">
      <alignment horizontal="center" vertical="center"/>
    </xf>
    <xf numFmtId="9" fontId="0" fillId="0" borderId="47" xfId="1" applyFont="1" applyFill="1" applyBorder="1" applyAlignment="1">
      <alignment horizontal="left" vertical="center" indent="1"/>
    </xf>
    <xf numFmtId="9" fontId="14" fillId="0" borderId="42" xfId="1" applyFont="1" applyFill="1" applyBorder="1" applyAlignment="1">
      <alignment horizontal="left" vertical="center" wrapText="1" indent="1"/>
    </xf>
    <xf numFmtId="9" fontId="14" fillId="0" borderId="42" xfId="1" applyFont="1" applyFill="1" applyBorder="1" applyAlignment="1">
      <alignment horizontal="left" vertical="center" indent="1"/>
    </xf>
    <xf numFmtId="0" fontId="0" fillId="0" borderId="39" xfId="0" applyBorder="1" applyAlignment="1">
      <alignment horizontal="center" vertical="top" wrapText="1"/>
    </xf>
    <xf numFmtId="9" fontId="14" fillId="0" borderId="49" xfId="1" applyFont="1" applyFill="1" applyBorder="1" applyAlignment="1">
      <alignment horizontal="left" vertical="center" indent="1"/>
    </xf>
    <xf numFmtId="0" fontId="1" fillId="14" borderId="53" xfId="0" applyFont="1" applyFill="1" applyBorder="1" applyAlignment="1">
      <alignment horizontal="center" vertical="center"/>
    </xf>
    <xf numFmtId="0" fontId="33" fillId="0" borderId="57" xfId="0" applyFont="1" applyBorder="1"/>
    <xf numFmtId="0" fontId="33" fillId="0" borderId="39" xfId="0" applyFont="1" applyBorder="1" applyAlignment="1">
      <alignment horizontal="center" wrapText="1"/>
    </xf>
    <xf numFmtId="0" fontId="33" fillId="0" borderId="57" xfId="0" applyFont="1" applyBorder="1" applyAlignment="1">
      <alignment horizontal="left" vertical="center"/>
    </xf>
    <xf numFmtId="0" fontId="14" fillId="0" borderId="42" xfId="0" applyFont="1" applyBorder="1" applyAlignment="1">
      <alignment horizontal="left" vertical="center" wrapText="1" indent="1"/>
    </xf>
    <xf numFmtId="0" fontId="14" fillId="0" borderId="49" xfId="0" applyFont="1" applyBorder="1" applyAlignment="1">
      <alignment horizontal="left" vertical="center" wrapText="1" indent="1"/>
    </xf>
    <xf numFmtId="0" fontId="33" fillId="21" borderId="58" xfId="0" applyFont="1" applyFill="1" applyBorder="1" applyAlignment="1">
      <alignment horizontal="center" vertical="center" wrapText="1"/>
    </xf>
    <xf numFmtId="0" fontId="4" fillId="20" borderId="19" xfId="0" applyFont="1" applyFill="1" applyBorder="1" applyAlignment="1">
      <alignment horizontal="left" vertical="center" indent="1"/>
    </xf>
    <xf numFmtId="0" fontId="4" fillId="20" borderId="20" xfId="0" applyFont="1" applyFill="1" applyBorder="1" applyAlignment="1">
      <alignment horizontal="left" vertical="center" indent="1"/>
    </xf>
    <xf numFmtId="0" fontId="14" fillId="0" borderId="45" xfId="0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0" fontId="36" fillId="0" borderId="39" xfId="0" applyFont="1" applyBorder="1" applyAlignment="1">
      <alignment horizontal="center" vertical="center" wrapText="1"/>
    </xf>
    <xf numFmtId="0" fontId="37" fillId="0" borderId="62" xfId="0" applyFont="1" applyBorder="1" applyAlignment="1">
      <alignment horizontal="center" vertical="center"/>
    </xf>
    <xf numFmtId="0" fontId="36" fillId="0" borderId="62" xfId="0" quotePrefix="1" applyFont="1" applyBorder="1" applyAlignment="1">
      <alignment horizontal="center" vertical="center" wrapText="1"/>
    </xf>
    <xf numFmtId="2" fontId="14" fillId="0" borderId="62" xfId="0" quotePrefix="1" applyNumberFormat="1" applyFont="1" applyBorder="1" applyAlignment="1">
      <alignment horizontal="center" vertical="center" wrapText="1"/>
    </xf>
    <xf numFmtId="167" fontId="14" fillId="0" borderId="58" xfId="4" applyNumberFormat="1" applyFont="1" applyFill="1" applyBorder="1" applyAlignment="1">
      <alignment horizontal="center" vertical="center"/>
    </xf>
    <xf numFmtId="0" fontId="32" fillId="7" borderId="42" xfId="0" applyFont="1" applyFill="1" applyBorder="1" applyAlignment="1">
      <alignment horizontal="left" vertical="center" indent="1"/>
    </xf>
    <xf numFmtId="0" fontId="4" fillId="9" borderId="42" xfId="0" applyFont="1" applyFill="1" applyBorder="1" applyAlignment="1">
      <alignment horizontal="left" vertical="center" indent="1"/>
    </xf>
    <xf numFmtId="0" fontId="4" fillId="13" borderId="42" xfId="0" applyFont="1" applyFill="1" applyBorder="1" applyAlignment="1">
      <alignment horizontal="left" vertical="center" indent="1"/>
    </xf>
    <xf numFmtId="0" fontId="32" fillId="10" borderId="49" xfId="0" applyFont="1" applyFill="1" applyBorder="1" applyAlignment="1">
      <alignment horizontal="left" vertical="center" indent="1"/>
    </xf>
    <xf numFmtId="0" fontId="1" fillId="1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0" fontId="14" fillId="0" borderId="1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1" fillId="14" borderId="1" xfId="0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66" fontId="20" fillId="14" borderId="1" xfId="4" applyNumberFormat="1" applyFont="1" applyFill="1" applyBorder="1" applyAlignment="1">
      <alignment horizontal="center" vertical="center"/>
    </xf>
    <xf numFmtId="1" fontId="20" fillId="14" borderId="1" xfId="0" applyNumberFormat="1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 wrapText="1"/>
    </xf>
    <xf numFmtId="0" fontId="22" fillId="18" borderId="1" xfId="0" applyFont="1" applyFill="1" applyBorder="1" applyAlignment="1">
      <alignment horizontal="center" vertical="center" wrapText="1"/>
    </xf>
    <xf numFmtId="165" fontId="0" fillId="18" borderId="1" xfId="1" quotePrefix="1" applyNumberFormat="1" applyFont="1" applyFill="1" applyBorder="1" applyAlignment="1">
      <alignment horizontal="center" vertical="center"/>
    </xf>
    <xf numFmtId="165" fontId="0" fillId="19" borderId="1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>
      <alignment horizontal="left" vertical="center"/>
    </xf>
    <xf numFmtId="0" fontId="45" fillId="0" borderId="11" xfId="0" applyFont="1" applyBorder="1" applyAlignment="1">
      <alignment horizontal="right" vertical="center" wrapText="1"/>
    </xf>
    <xf numFmtId="0" fontId="46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0" fillId="0" borderId="9" xfId="0" applyFont="1" applyBorder="1" applyAlignment="1">
      <alignment vertical="top"/>
    </xf>
    <xf numFmtId="0" fontId="40" fillId="0" borderId="10" xfId="0" applyFont="1" applyBorder="1" applyAlignment="1">
      <alignment vertical="top"/>
    </xf>
    <xf numFmtId="0" fontId="40" fillId="0" borderId="11" xfId="0" applyFont="1" applyBorder="1" applyAlignment="1">
      <alignment vertical="top"/>
    </xf>
    <xf numFmtId="0" fontId="45" fillId="6" borderId="8" xfId="0" applyFont="1" applyFill="1" applyBorder="1" applyAlignment="1">
      <alignment horizontal="left"/>
    </xf>
    <xf numFmtId="0" fontId="45" fillId="6" borderId="0" xfId="0" applyFont="1" applyFill="1" applyAlignment="1">
      <alignment horizontal="left"/>
    </xf>
    <xf numFmtId="0" fontId="45" fillId="1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48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0" fontId="49" fillId="2" borderId="1" xfId="0" applyFont="1" applyFill="1" applyBorder="1" applyAlignment="1">
      <alignment horizontal="center" vertical="center" wrapText="1"/>
    </xf>
    <xf numFmtId="0" fontId="35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 wrapText="1"/>
    </xf>
    <xf numFmtId="1" fontId="0" fillId="18" borderId="1" xfId="0" applyNumberFormat="1" applyFill="1" applyBorder="1" applyAlignment="1">
      <alignment horizontal="center" vertical="center"/>
    </xf>
    <xf numFmtId="2" fontId="0" fillId="19" borderId="1" xfId="0" applyNumberFormat="1" applyFill="1" applyBorder="1" applyAlignment="1">
      <alignment horizontal="center" vertical="center"/>
    </xf>
    <xf numFmtId="0" fontId="0" fillId="19" borderId="1" xfId="0" applyFill="1" applyBorder="1" applyAlignment="1">
      <alignment horizontal="left" vertical="center"/>
    </xf>
    <xf numFmtId="0" fontId="0" fillId="6" borderId="1" xfId="0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/>
    </xf>
    <xf numFmtId="0" fontId="39" fillId="0" borderId="1" xfId="0" applyFont="1" applyBorder="1" applyAlignment="1">
      <alignment horizontal="left" vertical="center" indent="1"/>
    </xf>
    <xf numFmtId="0" fontId="46" fillId="0" borderId="1" xfId="0" applyFont="1" applyBorder="1" applyAlignment="1" applyProtection="1">
      <alignment horizontal="left" vertical="center" wrapText="1" indent="1"/>
      <protection locked="0"/>
    </xf>
    <xf numFmtId="0" fontId="0" fillId="6" borderId="1" xfId="0" applyFill="1" applyBorder="1" applyAlignment="1" applyProtection="1">
      <alignment horizontal="center" vertical="center" wrapText="1"/>
      <protection locked="0"/>
    </xf>
    <xf numFmtId="4" fontId="0" fillId="6" borderId="1" xfId="0" applyNumberFormat="1" applyFill="1" applyBorder="1" applyAlignment="1" applyProtection="1">
      <alignment horizontal="center" vertical="center" wrapText="1"/>
      <protection locked="0"/>
    </xf>
    <xf numFmtId="14" fontId="39" fillId="0" borderId="9" xfId="0" applyNumberFormat="1" applyFont="1" applyBorder="1" applyAlignment="1">
      <alignment horizontal="left" vertical="center"/>
    </xf>
    <xf numFmtId="0" fontId="46" fillId="0" borderId="1" xfId="0" applyFont="1" applyBorder="1" applyAlignment="1" applyProtection="1">
      <alignment horizontal="left" vertical="center" wrapText="1" indent="1"/>
      <protection locked="0"/>
    </xf>
    <xf numFmtId="0" fontId="46" fillId="0" borderId="1" xfId="0" applyFont="1" applyBorder="1" applyAlignment="1" applyProtection="1">
      <alignment horizontal="left" vertical="center" indent="1"/>
      <protection locked="0"/>
    </xf>
    <xf numFmtId="0" fontId="18" fillId="0" borderId="0" xfId="0" applyFont="1" applyAlignment="1">
      <alignment horizontal="center" wrapText="1"/>
    </xf>
    <xf numFmtId="0" fontId="45" fillId="6" borderId="1" xfId="0" applyFont="1" applyFill="1" applyBorder="1" applyAlignment="1">
      <alignment horizontal="left" vertical="center" indent="1"/>
    </xf>
    <xf numFmtId="0" fontId="40" fillId="0" borderId="1" xfId="0" applyFont="1" applyBorder="1" applyAlignment="1" applyProtection="1">
      <alignment horizontal="left" vertical="center" indent="1"/>
      <protection locked="0"/>
    </xf>
    <xf numFmtId="0" fontId="40" fillId="0" borderId="9" xfId="0" applyFont="1" applyBorder="1" applyAlignment="1" applyProtection="1">
      <alignment horizontal="left" vertical="center" indent="1"/>
      <protection locked="0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52" fillId="14" borderId="1" xfId="0" applyFont="1" applyFill="1" applyBorder="1" applyAlignment="1">
      <alignment horizontal="center" vertical="center"/>
    </xf>
    <xf numFmtId="0" fontId="49" fillId="14" borderId="1" xfId="0" applyFont="1" applyFill="1" applyBorder="1" applyAlignment="1">
      <alignment horizontal="left" vertical="center"/>
    </xf>
    <xf numFmtId="0" fontId="49" fillId="14" borderId="1" xfId="0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/>
    </xf>
    <xf numFmtId="0" fontId="54" fillId="0" borderId="0" xfId="0" applyFont="1" applyAlignment="1">
      <alignment horizontal="center" vertical="center"/>
    </xf>
    <xf numFmtId="14" fontId="40" fillId="0" borderId="1" xfId="0" applyNumberFormat="1" applyFont="1" applyBorder="1" applyAlignment="1" applyProtection="1">
      <alignment horizontal="left" vertical="center" indent="1"/>
      <protection locked="0"/>
    </xf>
    <xf numFmtId="0" fontId="18" fillId="0" borderId="0" xfId="0" applyFont="1" applyAlignment="1">
      <alignment horizontal="center"/>
    </xf>
    <xf numFmtId="0" fontId="45" fillId="0" borderId="1" xfId="0" applyFont="1" applyBorder="1" applyAlignment="1">
      <alignment horizontal="left" vertical="center" wrapText="1" indent="1"/>
    </xf>
    <xf numFmtId="0" fontId="23" fillId="12" borderId="1" xfId="0" applyFont="1" applyFill="1" applyBorder="1" applyAlignment="1">
      <alignment horizontal="center" wrapText="1"/>
    </xf>
    <xf numFmtId="9" fontId="14" fillId="0" borderId="44" xfId="1" applyFont="1" applyFill="1" applyBorder="1" applyAlignment="1">
      <alignment horizontal="center" vertical="center" wrapText="1"/>
    </xf>
    <xf numFmtId="9" fontId="14" fillId="0" borderId="46" xfId="1" applyFont="1" applyFill="1" applyBorder="1" applyAlignment="1">
      <alignment horizontal="center" vertical="center" wrapText="1"/>
    </xf>
    <xf numFmtId="9" fontId="14" fillId="0" borderId="47" xfId="1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0" borderId="38" xfId="0" applyFont="1" applyBorder="1" applyAlignment="1">
      <alignment horizontal="center" vertical="center" wrapText="1"/>
    </xf>
    <xf numFmtId="0" fontId="14" fillId="0" borderId="6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left" indent="1"/>
    </xf>
    <xf numFmtId="0" fontId="1" fillId="0" borderId="29" xfId="0" applyFont="1" applyBorder="1" applyAlignment="1">
      <alignment horizontal="left" indent="1"/>
    </xf>
    <xf numFmtId="0" fontId="1" fillId="0" borderId="45" xfId="0" applyFont="1" applyBorder="1" applyAlignment="1">
      <alignment horizontal="left" indent="1"/>
    </xf>
    <xf numFmtId="0" fontId="36" fillId="0" borderId="30" xfId="0" applyFont="1" applyBorder="1" applyAlignment="1">
      <alignment horizontal="left" vertical="center" wrapText="1" indent="1"/>
    </xf>
    <xf numFmtId="0" fontId="36" fillId="0" borderId="0" xfId="0" applyFont="1" applyAlignment="1">
      <alignment horizontal="left" vertical="center" wrapText="1" indent="1"/>
    </xf>
    <xf numFmtId="0" fontId="36" fillId="0" borderId="39" xfId="0" applyFont="1" applyBorder="1" applyAlignment="1">
      <alignment horizontal="left" vertical="center" wrapText="1" indent="1"/>
    </xf>
    <xf numFmtId="0" fontId="14" fillId="0" borderId="48" xfId="0" applyFont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4" fillId="0" borderId="54" xfId="0" applyFont="1" applyBorder="1" applyAlignment="1">
      <alignment horizontal="left" vertical="center" wrapText="1" indent="1"/>
    </xf>
    <xf numFmtId="0" fontId="14" fillId="0" borderId="55" xfId="0" applyFont="1" applyBorder="1" applyAlignment="1">
      <alignment horizontal="left" vertical="center" wrapText="1" indent="1"/>
    </xf>
    <xf numFmtId="0" fontId="14" fillId="0" borderId="56" xfId="0" applyFont="1" applyBorder="1" applyAlignment="1">
      <alignment horizontal="left" vertical="center" wrapText="1" indent="1"/>
    </xf>
    <xf numFmtId="0" fontId="14" fillId="0" borderId="26" xfId="0" applyFont="1" applyBorder="1" applyAlignment="1">
      <alignment horizontal="left" vertical="center" wrapText="1" indent="1"/>
    </xf>
    <xf numFmtId="0" fontId="14" fillId="0" borderId="27" xfId="0" applyFont="1" applyBorder="1" applyAlignment="1">
      <alignment horizontal="left" vertical="center" wrapText="1" indent="1"/>
    </xf>
    <xf numFmtId="0" fontId="14" fillId="0" borderId="43" xfId="0" applyFont="1" applyBorder="1" applyAlignment="1">
      <alignment horizontal="left" vertical="center" wrapText="1" indent="1"/>
    </xf>
    <xf numFmtId="0" fontId="14" fillId="0" borderId="24" xfId="0" applyFont="1" applyBorder="1" applyAlignment="1">
      <alignment horizontal="left" vertical="center" wrapText="1" indent="1"/>
    </xf>
    <xf numFmtId="0" fontId="14" fillId="0" borderId="25" xfId="0" applyFont="1" applyBorder="1" applyAlignment="1">
      <alignment horizontal="left" vertical="center" wrapText="1" indent="1"/>
    </xf>
    <xf numFmtId="0" fontId="14" fillId="0" borderId="41" xfId="0" applyFont="1" applyBorder="1" applyAlignment="1">
      <alignment horizontal="left" vertical="center" wrapText="1" indent="1"/>
    </xf>
    <xf numFmtId="0" fontId="1" fillId="14" borderId="26" xfId="0" applyFont="1" applyFill="1" applyBorder="1" applyAlignment="1">
      <alignment horizontal="center" vertical="center" wrapText="1"/>
    </xf>
    <xf numFmtId="0" fontId="1" fillId="14" borderId="27" xfId="0" applyFont="1" applyFill="1" applyBorder="1" applyAlignment="1">
      <alignment horizontal="center" vertical="center" wrapText="1"/>
    </xf>
    <xf numFmtId="0" fontId="1" fillId="14" borderId="43" xfId="0" applyFont="1" applyFill="1" applyBorder="1" applyAlignment="1">
      <alignment horizontal="center" vertical="center" wrapText="1"/>
    </xf>
    <xf numFmtId="0" fontId="14" fillId="0" borderId="28" xfId="0" applyFont="1" applyBorder="1" applyAlignment="1">
      <alignment horizontal="left" vertical="center" wrapText="1" indent="1"/>
    </xf>
    <xf numFmtId="0" fontId="14" fillId="0" borderId="29" xfId="0" applyFont="1" applyBorder="1" applyAlignment="1">
      <alignment horizontal="left" vertical="center" wrapText="1" indent="1"/>
    </xf>
    <xf numFmtId="0" fontId="14" fillId="0" borderId="45" xfId="0" applyFont="1" applyBorder="1" applyAlignment="1">
      <alignment horizontal="left" vertical="center" wrapText="1" indent="1"/>
    </xf>
    <xf numFmtId="0" fontId="14" fillId="0" borderId="31" xfId="0" applyFont="1" applyBorder="1" applyAlignment="1">
      <alignment horizontal="left" vertical="center" wrapText="1" indent="1"/>
    </xf>
    <xf numFmtId="0" fontId="14" fillId="0" borderId="32" xfId="0" applyFont="1" applyBorder="1" applyAlignment="1">
      <alignment horizontal="left" vertical="center" wrapText="1" indent="1"/>
    </xf>
    <xf numFmtId="0" fontId="14" fillId="0" borderId="61" xfId="0" applyFont="1" applyBorder="1" applyAlignment="1">
      <alignment horizontal="left" vertical="center" wrapText="1" indent="1"/>
    </xf>
    <xf numFmtId="0" fontId="14" fillId="0" borderId="48" xfId="0" applyFont="1" applyBorder="1" applyAlignment="1">
      <alignment horizontal="left" vertical="center" wrapText="1" indent="1"/>
    </xf>
    <xf numFmtId="0" fontId="14" fillId="0" borderId="22" xfId="0" applyFont="1" applyBorder="1" applyAlignment="1">
      <alignment horizontal="left" vertical="center" wrapText="1" indent="1"/>
    </xf>
    <xf numFmtId="0" fontId="14" fillId="0" borderId="23" xfId="0" applyFont="1" applyBorder="1" applyAlignment="1">
      <alignment horizontal="left" vertical="center" wrapText="1" indent="1"/>
    </xf>
    <xf numFmtId="0" fontId="0" fillId="0" borderId="24" xfId="0" applyBorder="1" applyAlignment="1">
      <alignment horizontal="left" vertical="center" wrapText="1" indent="1"/>
    </xf>
    <xf numFmtId="0" fontId="0" fillId="0" borderId="25" xfId="0" applyBorder="1" applyAlignment="1">
      <alignment horizontal="left" vertical="center" wrapText="1" indent="1"/>
    </xf>
    <xf numFmtId="0" fontId="0" fillId="0" borderId="41" xfId="0" applyBorder="1" applyAlignment="1">
      <alignment horizontal="left" vertical="center" wrapText="1" indent="1"/>
    </xf>
    <xf numFmtId="0" fontId="14" fillId="0" borderId="50" xfId="0" applyFont="1" applyBorder="1" applyAlignment="1">
      <alignment horizontal="left" vertical="center" wrapText="1" indent="1"/>
    </xf>
    <xf numFmtId="0" fontId="14" fillId="0" borderId="51" xfId="0" applyFont="1" applyBorder="1" applyAlignment="1">
      <alignment horizontal="left" vertical="center" wrapText="1" indent="1"/>
    </xf>
    <xf numFmtId="0" fontId="14" fillId="0" borderId="52" xfId="0" applyFont="1" applyBorder="1" applyAlignment="1">
      <alignment horizontal="left" vertical="center" wrapText="1" indent="1"/>
    </xf>
    <xf numFmtId="9" fontId="14" fillId="0" borderId="26" xfId="1" applyFont="1" applyFill="1" applyBorder="1" applyAlignment="1">
      <alignment horizontal="left" vertical="center" wrapText="1" indent="1"/>
    </xf>
    <xf numFmtId="9" fontId="14" fillId="0" borderId="27" xfId="1" applyFont="1" applyFill="1" applyBorder="1" applyAlignment="1">
      <alignment horizontal="left" vertical="center" wrapText="1" indent="1"/>
    </xf>
    <xf numFmtId="9" fontId="14" fillId="0" borderId="43" xfId="1" applyFont="1" applyFill="1" applyBorder="1" applyAlignment="1">
      <alignment horizontal="left" vertical="center" wrapText="1" indent="1"/>
    </xf>
    <xf numFmtId="0" fontId="1" fillId="14" borderId="33" xfId="0" applyFont="1" applyFill="1" applyBorder="1" applyAlignment="1">
      <alignment horizontal="center" vertical="center" wrapText="1"/>
    </xf>
    <xf numFmtId="0" fontId="1" fillId="14" borderId="34" xfId="0" applyFont="1" applyFill="1" applyBorder="1" applyAlignment="1">
      <alignment horizontal="center" vertical="center" wrapText="1"/>
    </xf>
    <xf numFmtId="0" fontId="1" fillId="14" borderId="59" xfId="0" applyFont="1" applyFill="1" applyBorder="1" applyAlignment="1">
      <alignment horizontal="center" vertical="center" wrapText="1"/>
    </xf>
    <xf numFmtId="0" fontId="14" fillId="0" borderId="35" xfId="0" applyFont="1" applyBorder="1" applyAlignment="1">
      <alignment horizontal="left" vertical="center" wrapText="1" indent="1"/>
    </xf>
    <xf numFmtId="0" fontId="14" fillId="0" borderId="36" xfId="0" applyFont="1" applyBorder="1" applyAlignment="1">
      <alignment horizontal="left" vertical="center" wrapText="1" indent="1"/>
    </xf>
    <xf numFmtId="0" fontId="14" fillId="0" borderId="60" xfId="0" applyFont="1" applyBorder="1" applyAlignment="1">
      <alignment horizontal="left" vertical="center" wrapText="1" indent="1"/>
    </xf>
    <xf numFmtId="9" fontId="14" fillId="0" borderId="50" xfId="1" applyFont="1" applyFill="1" applyBorder="1" applyAlignment="1">
      <alignment horizontal="left" vertical="center" wrapText="1" indent="1"/>
    </xf>
    <xf numFmtId="9" fontId="14" fillId="0" borderId="51" xfId="1" applyFont="1" applyFill="1" applyBorder="1" applyAlignment="1">
      <alignment horizontal="left" vertical="center" wrapText="1" indent="1"/>
    </xf>
    <xf numFmtId="9" fontId="14" fillId="0" borderId="52" xfId="1" applyFont="1" applyFill="1" applyBorder="1" applyAlignment="1">
      <alignment horizontal="left" vertical="center" wrapText="1" indent="1"/>
    </xf>
    <xf numFmtId="0" fontId="4" fillId="20" borderId="9" xfId="0" applyFont="1" applyFill="1" applyBorder="1" applyAlignment="1">
      <alignment horizontal="left" vertical="center"/>
    </xf>
    <xf numFmtId="0" fontId="4" fillId="20" borderId="10" xfId="0" applyFont="1" applyFill="1" applyBorder="1" applyAlignment="1">
      <alignment horizontal="left" vertical="center"/>
    </xf>
    <xf numFmtId="0" fontId="4" fillId="20" borderId="11" xfId="0" applyFont="1" applyFill="1" applyBorder="1" applyAlignment="1">
      <alignment horizontal="left" vertical="center"/>
    </xf>
    <xf numFmtId="0" fontId="0" fillId="0" borderId="26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43" xfId="0" applyBorder="1" applyAlignment="1">
      <alignment horizontal="left" vertical="center" wrapText="1" indent="1"/>
    </xf>
    <xf numFmtId="0" fontId="0" fillId="0" borderId="50" xfId="0" applyBorder="1" applyAlignment="1">
      <alignment horizontal="left" vertical="center" wrapText="1" indent="1"/>
    </xf>
    <xf numFmtId="0" fontId="0" fillId="0" borderId="51" xfId="0" applyBorder="1" applyAlignment="1">
      <alignment horizontal="left" vertical="center" wrapText="1" indent="1"/>
    </xf>
    <xf numFmtId="0" fontId="0" fillId="0" borderId="52" xfId="0" applyBorder="1" applyAlignment="1">
      <alignment horizontal="left" vertical="center" wrapText="1" indent="1"/>
    </xf>
    <xf numFmtId="0" fontId="14" fillId="0" borderId="50" xfId="0" quotePrefix="1" applyFont="1" applyBorder="1" applyAlignment="1">
      <alignment horizontal="left" vertical="center" wrapText="1" indent="1"/>
    </xf>
    <xf numFmtId="0" fontId="14" fillId="0" borderId="51" xfId="0" quotePrefix="1" applyFont="1" applyBorder="1" applyAlignment="1">
      <alignment horizontal="left" vertical="center" wrapText="1" indent="1"/>
    </xf>
    <xf numFmtId="0" fontId="14" fillId="0" borderId="52" xfId="0" quotePrefix="1" applyFont="1" applyBorder="1" applyAlignment="1">
      <alignment horizontal="left" vertical="center" wrapText="1" inden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50" xfId="0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52" xfId="0" applyBorder="1" applyAlignment="1">
      <alignment horizontal="left" vertical="center" wrapText="1"/>
    </xf>
    <xf numFmtId="0" fontId="14" fillId="0" borderId="50" xfId="0" quotePrefix="1" applyFont="1" applyBorder="1" applyAlignment="1">
      <alignment horizontal="center" vertical="center" wrapText="1"/>
    </xf>
    <xf numFmtId="0" fontId="14" fillId="0" borderId="51" xfId="0" quotePrefix="1" applyFont="1" applyBorder="1" applyAlignment="1">
      <alignment horizontal="center" vertical="center" wrapText="1"/>
    </xf>
    <xf numFmtId="0" fontId="14" fillId="0" borderId="52" xfId="0" quotePrefix="1" applyFont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 wrapText="1"/>
    </xf>
    <xf numFmtId="0" fontId="43" fillId="2" borderId="10" xfId="0" applyFont="1" applyFill="1" applyBorder="1" applyAlignment="1">
      <alignment horizontal="center" vertical="center" wrapText="1"/>
    </xf>
    <xf numFmtId="0" fontId="43" fillId="2" borderId="11" xfId="0" applyFont="1" applyFill="1" applyBorder="1" applyAlignment="1">
      <alignment horizontal="center" vertical="center" wrapText="1"/>
    </xf>
    <xf numFmtId="0" fontId="42" fillId="2" borderId="18" xfId="0" applyFont="1" applyFill="1" applyBorder="1" applyAlignment="1">
      <alignment horizontal="center" vertical="center" wrapText="1"/>
    </xf>
    <xf numFmtId="0" fontId="42" fillId="2" borderId="19" xfId="0" applyFont="1" applyFill="1" applyBorder="1" applyAlignment="1">
      <alignment horizontal="center" vertical="center" wrapText="1"/>
    </xf>
    <xf numFmtId="0" fontId="42" fillId="2" borderId="20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45" xfId="0" applyBorder="1" applyAlignment="1">
      <alignment horizontal="center" vertical="top"/>
    </xf>
    <xf numFmtId="0" fontId="0" fillId="0" borderId="30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9" xfId="0" applyBorder="1" applyAlignment="1">
      <alignment horizontal="center" vertical="top" wrapText="1"/>
    </xf>
    <xf numFmtId="0" fontId="0" fillId="0" borderId="48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36" fillId="0" borderId="28" xfId="0" applyFont="1" applyBorder="1" applyAlignment="1">
      <alignment horizontal="center" vertical="center" wrapText="1"/>
    </xf>
    <xf numFmtId="0" fontId="36" fillId="0" borderId="29" xfId="0" applyFont="1" applyBorder="1" applyAlignment="1">
      <alignment horizontal="center" vertical="center" wrapText="1"/>
    </xf>
    <xf numFmtId="0" fontId="36" fillId="0" borderId="45" xfId="0" applyFont="1" applyBorder="1" applyAlignment="1">
      <alignment horizontal="center" vertical="center" wrapText="1"/>
    </xf>
    <xf numFmtId="0" fontId="36" fillId="0" borderId="30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39" xfId="0" applyFont="1" applyBorder="1" applyAlignment="1">
      <alignment horizontal="center" vertical="center" wrapText="1"/>
    </xf>
    <xf numFmtId="0" fontId="36" fillId="0" borderId="48" xfId="0" applyFont="1" applyBorder="1" applyAlignment="1">
      <alignment horizontal="center" vertical="center" wrapText="1"/>
    </xf>
    <xf numFmtId="0" fontId="36" fillId="0" borderId="22" xfId="0" applyFont="1" applyBorder="1" applyAlignment="1">
      <alignment horizontal="center" vertical="center" wrapText="1"/>
    </xf>
    <xf numFmtId="0" fontId="36" fillId="0" borderId="23" xfId="0" applyFont="1" applyBorder="1" applyAlignment="1">
      <alignment horizontal="center" vertical="center" wrapText="1"/>
    </xf>
    <xf numFmtId="0" fontId="14" fillId="0" borderId="54" xfId="0" quotePrefix="1" applyFont="1" applyBorder="1" applyAlignment="1">
      <alignment horizontal="left" vertical="center" wrapText="1" indent="1"/>
    </xf>
    <xf numFmtId="0" fontId="14" fillId="0" borderId="55" xfId="0" quotePrefix="1" applyFont="1" applyBorder="1" applyAlignment="1">
      <alignment horizontal="left" vertical="center" wrapText="1" indent="1"/>
    </xf>
    <xf numFmtId="0" fontId="14" fillId="0" borderId="56" xfId="0" quotePrefix="1" applyFont="1" applyBorder="1" applyAlignment="1">
      <alignment horizontal="left" vertical="center" wrapText="1" indent="1"/>
    </xf>
    <xf numFmtId="0" fontId="40" fillId="0" borderId="1" xfId="0" applyFont="1" applyBorder="1" applyAlignment="1">
      <alignment horizontal="left" vertical="center"/>
    </xf>
    <xf numFmtId="0" fontId="45" fillId="6" borderId="1" xfId="0" applyFont="1" applyFill="1" applyBorder="1" applyAlignment="1">
      <alignment horizontal="left" vertical="center"/>
    </xf>
    <xf numFmtId="0" fontId="50" fillId="2" borderId="1" xfId="0" applyFont="1" applyFill="1" applyBorder="1" applyAlignment="1">
      <alignment horizontal="center" vertical="center" wrapText="1"/>
    </xf>
    <xf numFmtId="0" fontId="51" fillId="14" borderId="1" xfId="0" applyFont="1" applyFill="1" applyBorder="1" applyAlignment="1">
      <alignment horizontal="center" vertical="center" wrapText="1"/>
    </xf>
    <xf numFmtId="0" fontId="45" fillId="2" borderId="1" xfId="0" applyFont="1" applyFill="1" applyBorder="1" applyAlignment="1">
      <alignment horizontal="center" vertical="center" wrapText="1"/>
    </xf>
    <xf numFmtId="0" fontId="45" fillId="14" borderId="1" xfId="0" applyFont="1" applyFill="1" applyBorder="1" applyAlignment="1">
      <alignment horizontal="center" vertical="center" wrapText="1"/>
    </xf>
    <xf numFmtId="0" fontId="50" fillId="2" borderId="9" xfId="0" applyFont="1" applyFill="1" applyBorder="1" applyAlignment="1">
      <alignment horizontal="center" vertical="center" wrapText="1"/>
    </xf>
    <xf numFmtId="0" fontId="50" fillId="2" borderId="10" xfId="0" applyFont="1" applyFill="1" applyBorder="1" applyAlignment="1">
      <alignment horizontal="center" vertical="center" wrapText="1"/>
    </xf>
    <xf numFmtId="0" fontId="50" fillId="2" borderId="11" xfId="0" applyFont="1" applyFill="1" applyBorder="1" applyAlignment="1">
      <alignment horizontal="center" vertical="center" wrapText="1"/>
    </xf>
    <xf numFmtId="0" fontId="47" fillId="14" borderId="1" xfId="0" applyFont="1" applyFill="1" applyBorder="1" applyAlignment="1">
      <alignment horizontal="left" vertical="center"/>
    </xf>
    <xf numFmtId="0" fontId="50" fillId="14" borderId="1" xfId="0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left" vertical="top"/>
    </xf>
    <xf numFmtId="0" fontId="45" fillId="6" borderId="1" xfId="0" applyFont="1" applyFill="1" applyBorder="1" applyAlignment="1">
      <alignment horizontal="left"/>
    </xf>
    <xf numFmtId="0" fontId="45" fillId="6" borderId="9" xfId="0" applyFont="1" applyFill="1" applyBorder="1" applyAlignment="1">
      <alignment horizontal="left"/>
    </xf>
    <xf numFmtId="0" fontId="45" fillId="6" borderId="1" xfId="0" applyFont="1" applyFill="1" applyBorder="1" applyAlignment="1">
      <alignment horizontal="left" vertical="top"/>
    </xf>
    <xf numFmtId="0" fontId="40" fillId="0" borderId="64" xfId="0" applyFont="1" applyBorder="1" applyAlignment="1">
      <alignment horizontal="left" vertical="top" wrapText="1"/>
    </xf>
    <xf numFmtId="0" fontId="40" fillId="0" borderId="1" xfId="0" applyFont="1" applyBorder="1" applyAlignment="1">
      <alignment horizontal="left" vertical="top" wrapText="1"/>
    </xf>
    <xf numFmtId="0" fontId="0" fillId="0" borderId="19" xfId="0" applyBorder="1" applyAlignment="1">
      <alignment horizontal="left" vertical="center" wrapText="1"/>
    </xf>
    <xf numFmtId="0" fontId="39" fillId="0" borderId="1" xfId="0" applyFont="1" applyBorder="1" applyAlignment="1">
      <alignment horizontal="center" vertical="center"/>
    </xf>
    <xf numFmtId="0" fontId="39" fillId="0" borderId="9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 wrapText="1"/>
    </xf>
    <xf numFmtId="0" fontId="46" fillId="0" borderId="9" xfId="0" applyFont="1" applyBorder="1" applyAlignment="1">
      <alignment horizontal="left" vertical="center" wrapText="1"/>
    </xf>
    <xf numFmtId="0" fontId="45" fillId="0" borderId="1" xfId="0" applyFont="1" applyBorder="1" applyAlignment="1">
      <alignment horizontal="left" vertical="center" wrapText="1"/>
    </xf>
  </cellXfs>
  <cellStyles count="5">
    <cellStyle name="Normal" xfId="0" builtinId="0"/>
    <cellStyle name="Porcentagem" xfId="1" builtinId="5"/>
    <cellStyle name="Separador de milhares 10 2" xfId="3" xr:uid="{00000000-0005-0000-0000-000002000000}"/>
    <cellStyle name="Vírgula" xfId="4" builtinId="3"/>
    <cellStyle name="Vírgula 2" xfId="2" xr:uid="{00000000-0005-0000-0000-000004000000}"/>
  </cellStyles>
  <dxfs count="39">
    <dxf>
      <font>
        <b/>
        <i val="0"/>
        <color theme="1"/>
      </font>
      <fill>
        <patternFill>
          <bgColor rgb="FFC6EFCE"/>
        </patternFill>
      </fill>
    </dxf>
    <dxf>
      <font>
        <b/>
        <i val="0"/>
        <color theme="1"/>
      </font>
      <fill>
        <patternFill>
          <bgColor rgb="FFFFEB9C"/>
        </patternFill>
      </fill>
    </dxf>
    <dxf>
      <font>
        <b/>
        <i val="0"/>
        <color theme="1"/>
      </font>
      <fill>
        <patternFill>
          <bgColor rgb="FFFFA3AE"/>
        </patternFill>
      </fill>
    </dxf>
    <dxf>
      <font>
        <b/>
        <i val="0"/>
        <color theme="0"/>
      </font>
      <fill>
        <patternFill patternType="solid">
          <fgColor auto="1"/>
          <bgColor rgb="FFC00000"/>
        </patternFill>
      </fill>
    </dxf>
    <dxf>
      <font>
        <b/>
        <i val="0"/>
        <color theme="1"/>
      </font>
      <fill>
        <patternFill>
          <bgColor rgb="FFC6EFCE"/>
        </patternFill>
      </fill>
    </dxf>
    <dxf>
      <font>
        <b/>
        <i val="0"/>
        <color theme="1"/>
      </font>
      <fill>
        <patternFill>
          <bgColor rgb="FFFFEB9C"/>
        </patternFill>
      </fill>
    </dxf>
    <dxf>
      <font>
        <b/>
        <i val="0"/>
        <color theme="1"/>
      </font>
      <fill>
        <patternFill>
          <bgColor rgb="FFFFA3AE"/>
        </patternFill>
      </fill>
    </dxf>
    <dxf>
      <font>
        <b/>
        <i val="0"/>
        <color theme="0"/>
      </font>
      <fill>
        <patternFill patternType="solid">
          <fgColor auto="1"/>
          <bgColor rgb="FFC00000"/>
        </patternFill>
      </fill>
    </dxf>
    <dxf>
      <font>
        <b/>
        <i val="0"/>
        <color theme="8"/>
      </font>
      <fill>
        <patternFill>
          <bgColor theme="4" tint="0.79998168889431442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0"/>
        </vertical>
        <horizontal style="thin">
          <color theme="0"/>
        </horizontal>
      </border>
    </dxf>
    <dxf>
      <font>
        <b/>
        <i val="0"/>
        <color theme="0"/>
      </font>
      <fill>
        <patternFill patternType="solid">
          <fgColor auto="1"/>
          <bgColor rgb="FF0070C0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0"/>
        </vertical>
        <horizontal style="thin">
          <color theme="0"/>
        </horizontal>
      </border>
    </dxf>
    <dxf>
      <font>
        <b val="0"/>
        <i val="0"/>
        <color auto="1"/>
      </font>
      <border>
        <left style="hair">
          <color theme="8"/>
        </left>
        <right style="hair">
          <color theme="8"/>
        </right>
        <top style="hair">
          <color theme="8"/>
        </top>
        <bottom style="hair">
          <color theme="8"/>
        </bottom>
        <vertical style="hair">
          <color theme="8"/>
        </vertical>
        <horizontal style="hair">
          <color theme="8"/>
        </horizontal>
      </border>
    </dxf>
    <dxf>
      <border diagonalUp="0" diagonalDown="0">
        <left style="hair">
          <color theme="8"/>
        </left>
        <right style="hair">
          <color theme="8"/>
        </right>
        <top style="hair">
          <color theme="8"/>
        </top>
        <bottom style="hair">
          <color theme="8"/>
        </bottom>
        <vertical style="hair">
          <color theme="8"/>
        </vertical>
        <horizontal style="hair">
          <color theme="8"/>
        </horizontal>
      </border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font>
        <color theme="1"/>
      </font>
      <fill>
        <patternFill patternType="none">
          <bgColor auto="1"/>
        </patternFill>
      </fill>
      <border>
        <left style="hair">
          <color theme="8"/>
        </left>
        <right style="hair">
          <color theme="8"/>
        </right>
        <top style="hair">
          <color theme="8"/>
        </top>
        <bottom style="hair">
          <color theme="8"/>
        </bottom>
        <vertical style="hair">
          <color theme="8"/>
        </vertical>
        <horizontal style="hair">
          <color theme="8"/>
        </horizontal>
      </border>
    </dxf>
    <dxf>
      <font>
        <b/>
        <color theme="1"/>
      </font>
      <fill>
        <patternFill>
          <bgColor theme="4" tint="0.79998168889431442"/>
        </patternFill>
      </fill>
      <border>
        <top style="double">
          <color theme="4" tint="-0.249977111117893"/>
        </top>
      </border>
    </dxf>
    <dxf>
      <font>
        <b/>
        <i val="0"/>
        <color theme="0"/>
      </font>
      <fill>
        <patternFill patternType="solid">
          <fgColor auto="1"/>
          <bgColor theme="8"/>
        </patternFill>
      </fill>
      <border>
        <horizontal/>
      </border>
    </dxf>
    <dxf>
      <font>
        <color theme="1"/>
      </font>
      <border diagonalUp="0" diagonalDown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hair">
          <color theme="8"/>
        </vertical>
        <horizontal style="hair">
          <color theme="8"/>
        </horizontal>
      </border>
    </dxf>
    <dxf>
      <font>
        <b/>
        <i val="0"/>
        <color theme="8"/>
      </font>
      <fill>
        <patternFill>
          <bgColor theme="4" tint="0.79998168889431442"/>
        </patternFill>
      </fill>
      <border>
        <top style="thin">
          <color theme="4" tint="0.79998168889431442"/>
        </top>
        <bottom style="thin">
          <color theme="4" tint="0.79998168889431442"/>
        </bottom>
      </border>
    </dxf>
    <dxf>
      <font>
        <b/>
        <i val="0"/>
        <color theme="0"/>
      </font>
      <fill>
        <gradientFill degree="270">
          <stop position="0">
            <color theme="8"/>
          </stop>
          <stop position="1">
            <color theme="4"/>
          </stop>
        </gradientFill>
      </fill>
      <border>
        <top style="thin">
          <color theme="4" tint="0.79998168889431442"/>
        </top>
        <bottom style="thin">
          <color theme="4" tint="0.79998168889431442"/>
        </bottom>
      </border>
    </dxf>
    <dxf>
      <font>
        <b val="0"/>
        <i val="0"/>
        <color auto="1"/>
      </font>
      <border>
        <left style="hair">
          <color theme="8"/>
        </left>
        <right style="hair">
          <color theme="8"/>
        </right>
        <top style="hair">
          <color theme="8"/>
        </top>
        <bottom style="hair">
          <color theme="8"/>
        </bottom>
        <vertical style="hair">
          <color theme="8"/>
        </vertical>
        <horizontal style="hair">
          <color theme="8"/>
        </horizontal>
      </border>
    </dxf>
    <dxf>
      <border diagonalUp="0" diagonalDown="0">
        <left style="hair">
          <color theme="8"/>
        </left>
        <right style="hair">
          <color theme="8"/>
        </right>
        <top style="hair">
          <color theme="8"/>
        </top>
        <bottom style="hair">
          <color theme="8"/>
        </bottom>
        <vertical style="hair">
          <color theme="8"/>
        </vertical>
        <horizontal style="hair">
          <color theme="8"/>
        </horizontal>
      </border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font>
        <color theme="1"/>
      </font>
      <fill>
        <patternFill patternType="none">
          <bgColor auto="1"/>
        </patternFill>
      </fill>
      <border>
        <left style="hair">
          <color theme="8"/>
        </left>
        <right style="hair">
          <color theme="8"/>
        </right>
        <top style="hair">
          <color theme="8"/>
        </top>
        <bottom style="hair">
          <color theme="8"/>
        </bottom>
        <vertical style="hair">
          <color theme="8"/>
        </vertical>
        <horizontal style="hair">
          <color theme="8"/>
        </horizontal>
      </border>
    </dxf>
    <dxf>
      <font>
        <b/>
        <color theme="1"/>
      </font>
      <fill>
        <patternFill>
          <bgColor theme="4" tint="0.79998168889431442"/>
        </patternFill>
      </fill>
      <border>
        <top style="double">
          <color theme="4" tint="-0.249977111117893"/>
        </top>
      </border>
    </dxf>
    <dxf>
      <font>
        <b/>
        <i val="0"/>
        <color theme="0"/>
      </font>
      <fill>
        <gradientFill degree="45">
          <stop position="0">
            <color theme="4"/>
          </stop>
          <stop position="1">
            <color rgb="FF0070C0"/>
          </stop>
        </gradientFill>
      </fill>
      <border>
        <horizontal/>
      </border>
    </dxf>
    <dxf>
      <font>
        <color theme="1"/>
      </font>
      <border diagonalUp="0" diagonalDown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hair">
          <color theme="8"/>
        </vertical>
        <horizontal style="hair">
          <color theme="8"/>
        </horizontal>
      </border>
    </dxf>
    <dxf>
      <fill>
        <patternFill>
          <bgColor theme="0" tint="-0.14996795556505021"/>
        </patternFill>
      </fill>
      <border>
        <top style="thin">
          <color theme="4" tint="0.79998168889431442"/>
        </top>
        <bottom style="thin">
          <color theme="4" tint="0.79998168889431442"/>
        </bottom>
      </border>
    </dxf>
    <dxf>
      <font>
        <b/>
        <i val="0"/>
        <color theme="0"/>
      </font>
      <fill>
        <patternFill>
          <bgColor theme="8"/>
        </patternFill>
      </fill>
      <border>
        <top style="thin">
          <color theme="4" tint="0.79998168889431442"/>
        </top>
        <bottom style="thin">
          <color theme="4" tint="0.79998168889431442"/>
        </bottom>
      </border>
    </dxf>
    <dxf>
      <font>
        <b val="0"/>
        <i val="0"/>
        <color auto="1"/>
      </font>
      <fill>
        <patternFill patternType="none">
          <fgColor indexed="64"/>
          <bgColor auto="1"/>
        </patternFill>
      </fill>
      <border>
        <bottom style="thin">
          <color theme="8"/>
        </bottom>
      </border>
    </dxf>
    <dxf>
      <font>
        <b/>
        <i val="0"/>
        <color auto="1"/>
      </font>
      <fill>
        <patternFill patternType="solid">
          <fgColor theme="4" tint="0.39997558519241921"/>
          <bgColor theme="4" tint="0.39997558519241921"/>
        </patternFill>
      </fill>
      <border>
        <bottom style="thin">
          <color theme="8"/>
        </bottom>
        <horizontal style="thin">
          <color theme="4" tint="0.39997558519241921"/>
        </horizontal>
      </border>
    </dxf>
    <dxf>
      <border>
        <bottom style="thin">
          <color theme="8"/>
        </bottom>
      </border>
    </dxf>
    <dxf>
      <font>
        <b/>
        <color theme="1"/>
      </font>
      <fill>
        <patternFill patternType="none">
          <fgColor indexed="64"/>
          <bgColor auto="1"/>
        </patternFill>
      </fill>
    </dxf>
    <dxf>
      <font>
        <b/>
        <color theme="0"/>
      </font>
      <fill>
        <patternFill patternType="none">
          <fgColor indexed="64"/>
          <bgColor auto="1"/>
        </patternFill>
      </fill>
    </dxf>
    <dxf>
      <font>
        <b/>
        <color theme="0"/>
      </font>
    </dxf>
    <dxf>
      <border>
        <left style="thin">
          <color theme="4" tint="-0.249977111117893"/>
        </left>
        <right style="thin">
          <color theme="4" tint="-0.249977111117893"/>
        </right>
      </border>
    </dxf>
    <dxf>
      <fill>
        <patternFill patternType="none">
          <bgColor auto="1"/>
        </patternFill>
      </fill>
      <border>
        <top style="thin">
          <color theme="4" tint="-0.249977111117893"/>
        </top>
        <bottom style="thin">
          <color theme="4" tint="-0.249977111117893"/>
        </bottom>
        <horizontal style="thin">
          <color theme="4" tint="-0.249977111117893"/>
        </horizontal>
      </border>
    </dxf>
    <dxf>
      <font>
        <b/>
        <color theme="1"/>
      </font>
      <border>
        <top style="double">
          <color theme="4" tint="-0.249977111117893"/>
        </top>
      </border>
    </dxf>
    <dxf>
      <font>
        <color theme="0"/>
      </font>
      <fill>
        <patternFill patternType="solid">
          <fgColor theme="4" tint="-0.249977111117893"/>
          <bgColor theme="4" tint="-0.249977111117893"/>
        </patternFill>
      </fill>
      <border>
        <horizontal style="thin">
          <color theme="4" tint="-0.249977111117893"/>
        </horizontal>
      </border>
    </dxf>
    <dxf>
      <font>
        <color theme="1"/>
      </font>
      <border diagonalUp="0" diagonalDown="0"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  <vertical style="thin">
          <color theme="8"/>
        </vertical>
        <horizontal style="thin">
          <color theme="8"/>
        </horizontal>
      </border>
    </dxf>
  </dxfs>
  <tableStyles count="3" defaultTableStyle="TableStyleMedium2" defaultPivotStyle="PivotStyleLight16">
    <tableStyle name="PivotStyleMedium2 2" table="0" count="13" xr9:uid="{00000000-0011-0000-FFFF-FFFF00000000}">
      <tableStyleElement type="wholeTable" dxfId="38"/>
      <tableStyleElement type="headerRow" dxfId="37"/>
      <tableStyleElement type="totalRow" dxfId="36"/>
      <tableStyleElement type="firstRowStripe" dxfId="35"/>
      <tableStyleElement type="firstColumnStripe" dxfId="34"/>
      <tableStyleElement type="firstHeaderCell" dxfId="33"/>
      <tableStyleElement type="firstSubtotalRow" dxfId="32"/>
      <tableStyleElement type="secondSubtotalRow" dxfId="31"/>
      <tableStyleElement type="firstColumnSubheading" dxfId="30"/>
      <tableStyleElement type="firstRowSubheading" dxfId="29"/>
      <tableStyleElement type="secondRowSubheading" dxfId="28"/>
      <tableStyleElement type="pageFieldLabels" dxfId="27"/>
      <tableStyleElement type="pageFieldValues" dxfId="26"/>
    </tableStyle>
    <tableStyle name="PivotStyleMedium2 2 2" table="0" count="9" xr9:uid="{00000000-0011-0000-FFFF-FFFF01000000}">
      <tableStyleElement type="wholeTable" dxfId="25"/>
      <tableStyleElement type="headerRow" dxfId="24"/>
      <tableStyleElement type="totalRow" dxfId="23"/>
      <tableStyleElement type="firstRowStripe" dxfId="22"/>
      <tableStyleElement type="firstColumnStripe" dxfId="21"/>
      <tableStyleElement type="firstHeaderCell" dxfId="20"/>
      <tableStyleElement type="secondRowSubheading" dxfId="19"/>
      <tableStyleElement type="pageFieldLabels" dxfId="18"/>
      <tableStyleElement type="pageFieldValues" dxfId="17"/>
    </tableStyle>
    <tableStyle name="PivotStyleMedium2 2 3" table="0" count="9" xr9:uid="{00000000-0011-0000-FFFF-FFFF02000000}">
      <tableStyleElement type="wholeTable" dxfId="16"/>
      <tableStyleElement type="headerRow" dxfId="15"/>
      <tableStyleElement type="totalRow" dxfId="14"/>
      <tableStyleElement type="firstRowStripe" dxfId="13"/>
      <tableStyleElement type="firstColumnStripe" dxfId="12"/>
      <tableStyleElement type="firstHeaderCell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FF3C9770"/>
      <color rgb="FFE7FFFF"/>
      <color rgb="FFCCFFFF"/>
      <color rgb="FFFDF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Dicion&#225;rio!A1"/><Relationship Id="rId2" Type="http://schemas.openxmlformats.org/officeDocument/2006/relationships/hyperlink" Target="#'Matriz de Risco'!A1"/><Relationship Id="rId1" Type="http://schemas.openxmlformats.org/officeDocument/2006/relationships/hyperlink" Target="#'Mapeamento de Riscos'!B15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novas inser&#231;&#245;es'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'Mapeamento de Riscos'!B15"/><Relationship Id="rId1" Type="http://schemas.openxmlformats.org/officeDocument/2006/relationships/hyperlink" Target="#'Risco por tipo de contrato'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95250</xdr:colOff>
          <xdr:row>0</xdr:row>
          <xdr:rowOff>9525</xdr:rowOff>
        </xdr:from>
        <xdr:to>
          <xdr:col>1</xdr:col>
          <xdr:colOff>1143000</xdr:colOff>
          <xdr:row>2</xdr:row>
          <xdr:rowOff>142875</xdr:rowOff>
        </xdr:to>
        <xdr:sp macro="" textlink="">
          <xdr:nvSpPr>
            <xdr:cNvPr id="6145" name="Object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0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3</xdr:col>
      <xdr:colOff>428625</xdr:colOff>
      <xdr:row>28</xdr:row>
      <xdr:rowOff>42861</xdr:rowOff>
    </xdr:from>
    <xdr:to>
      <xdr:col>4</xdr:col>
      <xdr:colOff>1111250</xdr:colOff>
      <xdr:row>31</xdr:row>
      <xdr:rowOff>52387</xdr:rowOff>
    </xdr:to>
    <xdr:sp macro="" textlink="">
      <xdr:nvSpPr>
        <xdr:cNvPr id="3" name="Retângulo de cantos arredondado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693708" y="7355944"/>
          <a:ext cx="2344209" cy="549276"/>
        </a:xfrm>
        <a:prstGeom prst="roundRect">
          <a:avLst/>
        </a:prstGeom>
        <a:solidFill>
          <a:schemeClr val="accent1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400" b="1">
              <a:solidFill>
                <a:schemeClr val="tx1"/>
              </a:solidFill>
            </a:rPr>
            <a:t>- MAPEAMENTO</a:t>
          </a:r>
          <a:r>
            <a:rPr lang="pt-BR" sz="1400" b="1" baseline="0">
              <a:solidFill>
                <a:schemeClr val="tx1"/>
              </a:solidFill>
            </a:rPr>
            <a:t> DE RISCOS</a:t>
          </a:r>
        </a:p>
        <a:p>
          <a:pPr algn="ctr"/>
          <a:r>
            <a:rPr lang="pt-BR" sz="1100" b="1" baseline="0">
              <a:solidFill>
                <a:schemeClr val="tx1"/>
              </a:solidFill>
            </a:rPr>
            <a:t>(Mapa de Riscos)</a:t>
          </a:r>
          <a:endParaRPr lang="pt-BR" sz="1100" b="1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1733551</xdr:colOff>
      <xdr:row>28</xdr:row>
      <xdr:rowOff>66674</xdr:rowOff>
    </xdr:from>
    <xdr:to>
      <xdr:col>6</xdr:col>
      <xdr:colOff>385763</xdr:colOff>
      <xdr:row>31</xdr:row>
      <xdr:rowOff>57150</xdr:rowOff>
    </xdr:to>
    <xdr:sp macro="" textlink="">
      <xdr:nvSpPr>
        <xdr:cNvPr id="25" name="Retângulo de cantos arredondados 2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889082" y="7019924"/>
          <a:ext cx="2295525" cy="526257"/>
        </a:xfrm>
        <a:prstGeom prst="roundRect">
          <a:avLst/>
        </a:prstGeom>
        <a:solidFill>
          <a:schemeClr val="accent3">
            <a:lumMod val="20000"/>
            <a:lumOff val="8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400" b="1">
              <a:solidFill>
                <a:schemeClr val="tx1"/>
              </a:solidFill>
            </a:rPr>
            <a:t>- MATRIZ </a:t>
          </a:r>
          <a:r>
            <a:rPr lang="pt-BR" sz="1400" b="1" baseline="0">
              <a:solidFill>
                <a:schemeClr val="tx1"/>
              </a:solidFill>
            </a:rPr>
            <a:t>DE RISCOS</a:t>
          </a:r>
          <a:endParaRPr lang="pt-BR" sz="1400" b="1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1095376</xdr:colOff>
      <xdr:row>28</xdr:row>
      <xdr:rowOff>7143</xdr:rowOff>
    </xdr:from>
    <xdr:to>
      <xdr:col>2</xdr:col>
      <xdr:colOff>1345407</xdr:colOff>
      <xdr:row>31</xdr:row>
      <xdr:rowOff>7143</xdr:rowOff>
    </xdr:to>
    <xdr:sp macro="" textlink="">
      <xdr:nvSpPr>
        <xdr:cNvPr id="27" name="Retângulo de cantos arredondados 2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869282" y="6960393"/>
          <a:ext cx="1845469" cy="535781"/>
        </a:xfrm>
        <a:prstGeom prst="roundRect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400" b="1">
              <a:solidFill>
                <a:schemeClr val="tx1"/>
              </a:solidFill>
            </a:rPr>
            <a:t>- DICIONÁRIO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1774032</xdr:colOff>
      <xdr:row>143</xdr:row>
      <xdr:rowOff>142875</xdr:rowOff>
    </xdr:from>
    <xdr:to>
      <xdr:col>3</xdr:col>
      <xdr:colOff>349568</xdr:colOff>
      <xdr:row>143</xdr:row>
      <xdr:rowOff>144780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7786688" y="44481750"/>
          <a:ext cx="611505" cy="190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1185200</xdr:colOff>
      <xdr:row>144</xdr:row>
      <xdr:rowOff>144780</xdr:rowOff>
    </xdr:from>
    <xdr:to>
      <xdr:col>3</xdr:col>
      <xdr:colOff>373380</xdr:colOff>
      <xdr:row>144</xdr:row>
      <xdr:rowOff>152404</xdr:rowOff>
    </xdr:to>
    <xdr:cxnSp macro="">
      <xdr:nvCxnSpPr>
        <xdr:cNvPr id="4" name="Conector de Seta Reta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6776375" y="44807505"/>
          <a:ext cx="1083655" cy="7624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1117052</xdr:colOff>
      <xdr:row>156</xdr:row>
      <xdr:rowOff>104924</xdr:rowOff>
    </xdr:from>
    <xdr:to>
      <xdr:col>3</xdr:col>
      <xdr:colOff>1506605</xdr:colOff>
      <xdr:row>156</xdr:row>
      <xdr:rowOff>106017</xdr:rowOff>
    </xdr:to>
    <xdr:cxnSp macro="">
      <xdr:nvCxnSpPr>
        <xdr:cNvPr id="5" name="Conector de Seta Reta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8603702" y="47863274"/>
          <a:ext cx="389553" cy="10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1117052</xdr:colOff>
      <xdr:row>156</xdr:row>
      <xdr:rowOff>104924</xdr:rowOff>
    </xdr:from>
    <xdr:to>
      <xdr:col>3</xdr:col>
      <xdr:colOff>1506605</xdr:colOff>
      <xdr:row>156</xdr:row>
      <xdr:rowOff>106017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9165677" y="46863149"/>
          <a:ext cx="389553" cy="1093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211666</xdr:colOff>
      <xdr:row>4</xdr:row>
      <xdr:rowOff>0</xdr:rowOff>
    </xdr:from>
    <xdr:to>
      <xdr:col>5</xdr:col>
      <xdr:colOff>1974003</xdr:colOff>
      <xdr:row>5</xdr:row>
      <xdr:rowOff>236037</xdr:rowOff>
    </xdr:to>
    <xdr:sp macro="" textlink="">
      <xdr:nvSpPr>
        <xdr:cNvPr id="4" name="Seta para a direita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Aspect="1"/>
        </xdr:cNvSpPr>
      </xdr:nvSpPr>
      <xdr:spPr>
        <a:xfrm>
          <a:off x="6988023" y="2790978"/>
          <a:ext cx="1762337" cy="710773"/>
        </a:xfrm>
        <a:prstGeom prst="rightArrow">
          <a:avLst/>
        </a:prstGeom>
        <a:solidFill>
          <a:schemeClr val="tx2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 b="1">
              <a:solidFill>
                <a:schemeClr val="tx1"/>
              </a:solidFill>
            </a:rPr>
            <a:t>Cadastrar novo Risco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0</xdr:row>
          <xdr:rowOff>76200</xdr:rowOff>
        </xdr:from>
        <xdr:to>
          <xdr:col>2</xdr:col>
          <xdr:colOff>1419225</xdr:colOff>
          <xdr:row>2</xdr:row>
          <xdr:rowOff>200025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xdr:twoCellAnchor>
    <xdr:from>
      <xdr:col>6</xdr:col>
      <xdr:colOff>1047750</xdr:colOff>
      <xdr:row>64</xdr:row>
      <xdr:rowOff>0</xdr:rowOff>
    </xdr:from>
    <xdr:to>
      <xdr:col>10</xdr:col>
      <xdr:colOff>2988469</xdr:colOff>
      <xdr:row>69</xdr:row>
      <xdr:rowOff>166688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0596563" y="35409188"/>
          <a:ext cx="6215062" cy="1381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pt-BR" sz="1200" b="1"/>
            <a:t>Obs</a:t>
          </a:r>
          <a:r>
            <a:rPr lang="pt-BR" sz="1200"/>
            <a:t>: Metodologia de Gerenciamento de Riscos em Contratações encontra-se em fase de testes e validação técnica, considerando o Regulamento Interno de Licitação e Contratos (RILC) e a Metodologia de Gerenciamento de Riscos (MGR), com parâmetros metodológicos para identificação, análise, avaliação e tratamento dos riscos.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95251</xdr:colOff>
      <xdr:row>0</xdr:row>
      <xdr:rowOff>28575</xdr:rowOff>
    </xdr:from>
    <xdr:to>
      <xdr:col>1</xdr:col>
      <xdr:colOff>742951</xdr:colOff>
      <xdr:row>1</xdr:row>
      <xdr:rowOff>104775</xdr:rowOff>
    </xdr:to>
    <xdr:sp macro="" textlink="">
      <xdr:nvSpPr>
        <xdr:cNvPr id="2" name="Seta para a direita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219451" y="28575"/>
          <a:ext cx="647700" cy="476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5</xdr:col>
      <xdr:colOff>85725</xdr:colOff>
      <xdr:row>0</xdr:row>
      <xdr:rowOff>0</xdr:rowOff>
    </xdr:from>
    <xdr:to>
      <xdr:col>6</xdr:col>
      <xdr:colOff>114300</xdr:colOff>
      <xdr:row>1</xdr:row>
      <xdr:rowOff>133350</xdr:rowOff>
    </xdr:to>
    <xdr:sp macro="" textlink="">
      <xdr:nvSpPr>
        <xdr:cNvPr id="5" name="Seta para a direita 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1382375" y="0"/>
          <a:ext cx="638175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1</xdr:col>
      <xdr:colOff>95251</xdr:colOff>
      <xdr:row>0</xdr:row>
      <xdr:rowOff>28575</xdr:rowOff>
    </xdr:from>
    <xdr:to>
      <xdr:col>1</xdr:col>
      <xdr:colOff>742951</xdr:colOff>
      <xdr:row>1</xdr:row>
      <xdr:rowOff>104775</xdr:rowOff>
    </xdr:to>
    <xdr:sp macro="" textlink="">
      <xdr:nvSpPr>
        <xdr:cNvPr id="6" name="Seta para a direita 5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1200151" y="28575"/>
          <a:ext cx="647700" cy="476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4</xdr:col>
      <xdr:colOff>38100</xdr:colOff>
      <xdr:row>0</xdr:row>
      <xdr:rowOff>0</xdr:rowOff>
    </xdr:from>
    <xdr:to>
      <xdr:col>4</xdr:col>
      <xdr:colOff>790575</xdr:colOff>
      <xdr:row>1</xdr:row>
      <xdr:rowOff>0</xdr:rowOff>
    </xdr:to>
    <xdr:sp macro="" textlink="">
      <xdr:nvSpPr>
        <xdr:cNvPr id="7" name="Seta para a direita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248150" y="0"/>
          <a:ext cx="752475" cy="6000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Voltar</a:t>
          </a:r>
        </a:p>
      </xdr:txBody>
    </xdr:sp>
    <xdr:clientData/>
  </xdr:twoCellAnchor>
  <xdr:twoCellAnchor>
    <xdr:from>
      <xdr:col>6</xdr:col>
      <xdr:colOff>85725</xdr:colOff>
      <xdr:row>0</xdr:row>
      <xdr:rowOff>0</xdr:rowOff>
    </xdr:from>
    <xdr:to>
      <xdr:col>7</xdr:col>
      <xdr:colOff>114300</xdr:colOff>
      <xdr:row>1</xdr:row>
      <xdr:rowOff>133350</xdr:rowOff>
    </xdr:to>
    <xdr:sp macro="" textlink="">
      <xdr:nvSpPr>
        <xdr:cNvPr id="8" name="Seta para a direita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6896100" y="0"/>
          <a:ext cx="0" cy="53340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pt-BR" sz="1100" b="1"/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5"/>
  <sheetViews>
    <sheetView showGridLines="0" topLeftCell="A10" zoomScale="90" zoomScaleNormal="90" zoomScalePageLayoutView="90" workbookViewId="0">
      <selection activeCell="C17" sqref="C17:G17"/>
    </sheetView>
  </sheetViews>
  <sheetFormatPr defaultColWidth="0" defaultRowHeight="14.25" zeroHeight="1" x14ac:dyDescent="0.2"/>
  <cols>
    <col min="1" max="1" width="11.5703125" style="25" customWidth="1"/>
    <col min="2" max="2" width="27.42578125" style="25" customWidth="1"/>
    <col min="3" max="6" width="24.85546875" style="25" customWidth="1"/>
    <col min="7" max="7" width="27" style="25" customWidth="1"/>
    <col min="8" max="8" width="2.7109375" style="25" customWidth="1"/>
    <col min="9" max="16384" width="9.140625" style="25" hidden="1"/>
  </cols>
  <sheetData>
    <row r="1" spans="1:7" ht="15.75" x14ac:dyDescent="0.2">
      <c r="C1" s="168" t="s">
        <v>1102</v>
      </c>
      <c r="D1" s="168"/>
      <c r="E1" s="168"/>
      <c r="F1" s="168"/>
      <c r="G1" s="168"/>
    </row>
    <row r="2" spans="1:7" ht="15.75" x14ac:dyDescent="0.2">
      <c r="C2" s="169" t="s">
        <v>698</v>
      </c>
      <c r="D2" s="169"/>
      <c r="E2" s="169"/>
      <c r="F2" s="169"/>
      <c r="G2" s="169"/>
    </row>
    <row r="3" spans="1:7" ht="15.75" customHeight="1" x14ac:dyDescent="0.2">
      <c r="C3" s="168"/>
      <c r="D3" s="168"/>
      <c r="E3" s="168"/>
      <c r="F3" s="168"/>
      <c r="G3" s="168"/>
    </row>
    <row r="4" spans="1:7" x14ac:dyDescent="0.2"/>
    <row r="5" spans="1:7" ht="36.75" customHeight="1" x14ac:dyDescent="0.2">
      <c r="A5" s="170" t="s">
        <v>955</v>
      </c>
      <c r="B5" s="170"/>
      <c r="C5" s="170"/>
      <c r="D5" s="170"/>
      <c r="E5" s="170"/>
      <c r="F5" s="170"/>
      <c r="G5" s="170"/>
    </row>
    <row r="6" spans="1:7" x14ac:dyDescent="0.2">
      <c r="A6" s="173" t="s">
        <v>914</v>
      </c>
      <c r="B6" s="173"/>
      <c r="C6" s="174"/>
      <c r="D6" s="174"/>
      <c r="E6" s="174"/>
      <c r="F6" s="174"/>
      <c r="G6" s="174"/>
    </row>
    <row r="7" spans="1:7" ht="15" x14ac:dyDescent="0.25">
      <c r="A7"/>
      <c r="B7"/>
      <c r="C7"/>
      <c r="D7"/>
      <c r="E7"/>
      <c r="F7"/>
      <c r="G7"/>
    </row>
    <row r="8" spans="1:7" ht="21.95" customHeight="1" x14ac:dyDescent="0.2">
      <c r="A8" s="171" t="s">
        <v>870</v>
      </c>
      <c r="B8" s="171"/>
      <c r="C8" s="171"/>
      <c r="D8" s="171"/>
      <c r="E8" s="171"/>
      <c r="F8" s="171"/>
      <c r="G8" s="171"/>
    </row>
    <row r="9" spans="1:7" ht="12.75" customHeight="1" x14ac:dyDescent="0.25">
      <c r="A9"/>
      <c r="B9"/>
      <c r="C9"/>
      <c r="D9"/>
      <c r="E9"/>
      <c r="F9"/>
      <c r="G9"/>
    </row>
    <row r="10" spans="1:7" ht="21.95" customHeight="1" x14ac:dyDescent="0.2">
      <c r="A10" s="172" t="s">
        <v>1103</v>
      </c>
      <c r="B10" s="172"/>
      <c r="C10" s="172"/>
      <c r="D10" s="172"/>
      <c r="E10" s="172"/>
      <c r="F10" s="172"/>
      <c r="G10" s="172"/>
    </row>
    <row r="11" spans="1:7" s="26" customFormat="1" ht="21.95" customHeight="1" x14ac:dyDescent="0.2">
      <c r="A11" s="165" t="s">
        <v>869</v>
      </c>
      <c r="B11" s="165"/>
      <c r="C11" s="163" t="s">
        <v>1133</v>
      </c>
      <c r="D11" s="163"/>
      <c r="E11" s="163"/>
      <c r="F11" s="163"/>
      <c r="G11" s="163"/>
    </row>
    <row r="12" spans="1:7" s="26" customFormat="1" ht="33" customHeight="1" x14ac:dyDescent="0.2">
      <c r="A12" s="165" t="s">
        <v>1115</v>
      </c>
      <c r="B12" s="165"/>
      <c r="C12" s="162" t="s">
        <v>1134</v>
      </c>
      <c r="D12" s="163"/>
      <c r="E12" s="163"/>
      <c r="F12" s="163"/>
      <c r="G12" s="163"/>
    </row>
    <row r="13" spans="1:7" ht="95.25" customHeight="1" x14ac:dyDescent="0.2">
      <c r="A13" s="165" t="s">
        <v>1116</v>
      </c>
      <c r="B13" s="165"/>
      <c r="C13" s="162" t="s">
        <v>1135</v>
      </c>
      <c r="D13" s="163"/>
      <c r="E13" s="163"/>
      <c r="F13" s="163"/>
      <c r="G13" s="163"/>
    </row>
    <row r="14" spans="1:7" ht="35.25" customHeight="1" x14ac:dyDescent="0.2">
      <c r="A14" s="165" t="s">
        <v>871</v>
      </c>
      <c r="B14" s="165"/>
      <c r="C14" s="162" t="s">
        <v>1136</v>
      </c>
      <c r="D14" s="163"/>
      <c r="E14" s="163"/>
      <c r="F14" s="163"/>
      <c r="G14" s="163"/>
    </row>
    <row r="15" spans="1:7" ht="21.95" customHeight="1" x14ac:dyDescent="0.2">
      <c r="A15" s="165" t="s">
        <v>915</v>
      </c>
      <c r="B15" s="165"/>
      <c r="C15" s="162" t="s">
        <v>1127</v>
      </c>
      <c r="D15" s="163"/>
      <c r="E15" s="163"/>
      <c r="F15" s="163"/>
      <c r="G15" s="163"/>
    </row>
    <row r="16" spans="1:7" ht="21.95" customHeight="1" x14ac:dyDescent="0.2">
      <c r="A16" s="165" t="s">
        <v>896</v>
      </c>
      <c r="B16" s="165"/>
      <c r="C16" s="162" t="s">
        <v>1137</v>
      </c>
      <c r="D16" s="163"/>
      <c r="E16" s="163"/>
      <c r="F16" s="163"/>
      <c r="G16" s="163"/>
    </row>
    <row r="17" spans="1:7" ht="21.95" customHeight="1" x14ac:dyDescent="0.2">
      <c r="A17" s="165" t="s">
        <v>1100</v>
      </c>
      <c r="B17" s="165"/>
      <c r="C17" s="175">
        <v>45433</v>
      </c>
      <c r="D17" s="166"/>
      <c r="E17" s="166"/>
      <c r="F17" s="166"/>
      <c r="G17" s="166"/>
    </row>
    <row r="18" spans="1:7" ht="21.75" customHeight="1" x14ac:dyDescent="0.25">
      <c r="A18" s="156"/>
      <c r="B18" s="156"/>
      <c r="C18" s="156"/>
      <c r="D18" s="156"/>
      <c r="E18" s="156"/>
      <c r="F18" s="156"/>
      <c r="G18" s="156"/>
    </row>
    <row r="19" spans="1:7" ht="21.95" customHeight="1" x14ac:dyDescent="0.2">
      <c r="A19" s="172" t="s">
        <v>1104</v>
      </c>
      <c r="B19" s="172"/>
      <c r="C19" s="172"/>
      <c r="D19" s="172"/>
      <c r="E19" s="172"/>
      <c r="F19" s="172"/>
      <c r="G19" s="172"/>
    </row>
    <row r="20" spans="1:7" ht="21.95" customHeight="1" x14ac:dyDescent="0.2">
      <c r="A20" s="177" t="s">
        <v>1118</v>
      </c>
      <c r="B20" s="177"/>
      <c r="C20" s="177"/>
      <c r="D20" s="177"/>
      <c r="E20" s="177"/>
      <c r="F20" s="177"/>
      <c r="G20" s="177"/>
    </row>
    <row r="21" spans="1:7" ht="21.95" customHeight="1" x14ac:dyDescent="0.2">
      <c r="A21" s="157" t="s">
        <v>1105</v>
      </c>
      <c r="B21" s="166" t="s">
        <v>1138</v>
      </c>
      <c r="C21" s="166"/>
      <c r="D21" s="166"/>
      <c r="E21" s="167"/>
      <c r="F21" s="133" t="s">
        <v>1106</v>
      </c>
      <c r="G21" s="158" t="s">
        <v>1139</v>
      </c>
    </row>
    <row r="22" spans="1:7" s="27" customFormat="1" ht="20.25" customHeight="1" x14ac:dyDescent="0.2">
      <c r="A22" s="177" t="s">
        <v>1119</v>
      </c>
      <c r="B22" s="177"/>
      <c r="C22" s="177"/>
      <c r="D22" s="177"/>
      <c r="E22" s="177"/>
      <c r="F22" s="177"/>
      <c r="G22" s="177"/>
    </row>
    <row r="23" spans="1:7" s="26" customFormat="1" ht="21.95" customHeight="1" x14ac:dyDescent="0.2">
      <c r="A23" s="157" t="s">
        <v>1105</v>
      </c>
      <c r="B23" s="166" t="s">
        <v>1141</v>
      </c>
      <c r="C23" s="166"/>
      <c r="D23" s="166"/>
      <c r="E23" s="167"/>
      <c r="F23" s="133" t="s">
        <v>1106</v>
      </c>
      <c r="G23" s="158" t="s">
        <v>1158</v>
      </c>
    </row>
    <row r="24" spans="1:7" s="26" customFormat="1" ht="21.95" customHeight="1" x14ac:dyDescent="0.2">
      <c r="A24" s="157" t="s">
        <v>1105</v>
      </c>
      <c r="B24" s="166" t="s">
        <v>1140</v>
      </c>
      <c r="C24" s="166"/>
      <c r="D24" s="166"/>
      <c r="E24" s="167"/>
      <c r="F24" s="133" t="s">
        <v>1106</v>
      </c>
      <c r="G24" s="158" t="s">
        <v>1157</v>
      </c>
    </row>
    <row r="25" spans="1:7" s="26" customFormat="1" ht="21.95" customHeight="1" x14ac:dyDescent="0.2">
      <c r="A25" s="157" t="s">
        <v>1105</v>
      </c>
      <c r="B25" s="166"/>
      <c r="C25" s="166"/>
      <c r="D25" s="166"/>
      <c r="E25" s="167"/>
      <c r="F25" s="133" t="s">
        <v>1106</v>
      </c>
      <c r="G25" s="158"/>
    </row>
    <row r="26" spans="1:7" s="26" customFormat="1" ht="21.95" customHeight="1" x14ac:dyDescent="0.2">
      <c r="A26" s="157" t="s">
        <v>1105</v>
      </c>
      <c r="B26" s="166"/>
      <c r="C26" s="166"/>
      <c r="D26" s="166"/>
      <c r="E26" s="167"/>
      <c r="F26" s="133" t="s">
        <v>1106</v>
      </c>
      <c r="G26" s="158"/>
    </row>
    <row r="27" spans="1:7" s="26" customFormat="1" ht="21.95" customHeight="1" x14ac:dyDescent="0.2">
      <c r="A27" s="157" t="s">
        <v>1105</v>
      </c>
      <c r="B27" s="166"/>
      <c r="C27" s="166"/>
      <c r="D27" s="166"/>
      <c r="E27" s="167"/>
      <c r="F27" s="133" t="s">
        <v>1106</v>
      </c>
      <c r="G27" s="158"/>
    </row>
    <row r="28" spans="1:7" x14ac:dyDescent="0.2"/>
    <row r="29" spans="1:7" x14ac:dyDescent="0.2"/>
    <row r="30" spans="1:7" x14ac:dyDescent="0.2"/>
    <row r="31" spans="1:7" x14ac:dyDescent="0.2"/>
    <row r="32" spans="1:7" x14ac:dyDescent="0.2"/>
    <row r="33" x14ac:dyDescent="0.2"/>
    <row r="34" x14ac:dyDescent="0.2"/>
    <row r="38" ht="15.75" hidden="1" customHeight="1" x14ac:dyDescent="0.2"/>
    <row r="59" spans="1:7" ht="35.25" hidden="1" customHeight="1" x14ac:dyDescent="0.2">
      <c r="A59" s="178" t="s">
        <v>917</v>
      </c>
      <c r="B59" s="178"/>
      <c r="C59" s="178"/>
      <c r="D59" s="178"/>
      <c r="E59" s="178"/>
      <c r="F59" s="178"/>
      <c r="G59" s="178"/>
    </row>
    <row r="62" spans="1:7" ht="22.5" hidden="1" customHeight="1" x14ac:dyDescent="0.2">
      <c r="A62" s="176" t="s">
        <v>920</v>
      </c>
      <c r="B62" s="176"/>
      <c r="C62" s="176"/>
      <c r="D62" s="176"/>
      <c r="E62" s="176"/>
      <c r="F62" s="176"/>
      <c r="G62" s="176"/>
    </row>
    <row r="63" spans="1:7" ht="32.25" hidden="1" customHeight="1" x14ac:dyDescent="0.2">
      <c r="A63" s="164" t="s">
        <v>918</v>
      </c>
      <c r="B63" s="164"/>
      <c r="C63" s="164"/>
      <c r="D63" s="164"/>
      <c r="E63" s="164"/>
      <c r="F63" s="164"/>
      <c r="G63" s="164"/>
    </row>
    <row r="64" spans="1:7" ht="30.75" hidden="1" customHeight="1" x14ac:dyDescent="0.2">
      <c r="A64" s="164" t="s">
        <v>919</v>
      </c>
      <c r="B64" s="164"/>
      <c r="C64" s="164"/>
      <c r="D64" s="164"/>
      <c r="E64" s="164"/>
      <c r="F64" s="164"/>
      <c r="G64" s="164"/>
    </row>
    <row r="65" spans="1:2" hidden="1" x14ac:dyDescent="0.2">
      <c r="A65" s="29"/>
      <c r="B65" s="29"/>
    </row>
  </sheetData>
  <sheetProtection password="E121" sheet="1" objects="1" scenarios="1" formatRows="0"/>
  <mergeCells count="34">
    <mergeCell ref="C17:G17"/>
    <mergeCell ref="A64:G64"/>
    <mergeCell ref="A62:G62"/>
    <mergeCell ref="C16:G16"/>
    <mergeCell ref="A19:G19"/>
    <mergeCell ref="A20:G20"/>
    <mergeCell ref="A22:G22"/>
    <mergeCell ref="A59:G59"/>
    <mergeCell ref="B23:E23"/>
    <mergeCell ref="C1:G1"/>
    <mergeCell ref="C2:G2"/>
    <mergeCell ref="C3:G3"/>
    <mergeCell ref="C12:G12"/>
    <mergeCell ref="A5:G5"/>
    <mergeCell ref="A8:G8"/>
    <mergeCell ref="A10:G10"/>
    <mergeCell ref="A6:G6"/>
    <mergeCell ref="C11:G11"/>
    <mergeCell ref="C13:G13"/>
    <mergeCell ref="C14:G14"/>
    <mergeCell ref="C15:G15"/>
    <mergeCell ref="A63:G63"/>
    <mergeCell ref="A11:B11"/>
    <mergeCell ref="A12:B12"/>
    <mergeCell ref="A13:B13"/>
    <mergeCell ref="A14:B14"/>
    <mergeCell ref="A15:B15"/>
    <mergeCell ref="A16:B16"/>
    <mergeCell ref="B21:E21"/>
    <mergeCell ref="B24:E24"/>
    <mergeCell ref="B25:E25"/>
    <mergeCell ref="B26:E26"/>
    <mergeCell ref="B27:E27"/>
    <mergeCell ref="A17:B17"/>
  </mergeCells>
  <dataValidations xWindow="86" yWindow="453" count="1">
    <dataValidation allowBlank="1" showInputMessage="1" showErrorMessage="1" promptTitle="Art. 21, inciso I - RILC" prompt="Descrição da necessidade da contratação, considerando o problema a ser resolvido" sqref="A13:B13" xr:uid="{00000000-0002-0000-0000-000000000000}"/>
  </dataValidations>
  <pageMargins left="0.511811024" right="0.511811024" top="0.78740157499999996" bottom="0.78740157499999996" header="0.31496062000000002" footer="0.31496062000000002"/>
  <pageSetup paperSize="9" scale="55" orientation="portrait" horizontalDpi="300" verticalDpi="300" r:id="rId1"/>
  <drawing r:id="rId2"/>
  <legacyDrawing r:id="rId3"/>
  <oleObjects>
    <mc:AlternateContent xmlns:mc="http://schemas.openxmlformats.org/markup-compatibility/2006">
      <mc:Choice Requires="x14">
        <oleObject shapeId="6145" r:id="rId4">
          <objectPr defaultSize="0" autoPict="0" r:id="rId5">
            <anchor moveWithCells="1" sizeWithCells="1">
              <from>
                <xdr:col>0</xdr:col>
                <xdr:colOff>95250</xdr:colOff>
                <xdr:row>0</xdr:row>
                <xdr:rowOff>9525</xdr:rowOff>
              </from>
              <to>
                <xdr:col>1</xdr:col>
                <xdr:colOff>1143000</xdr:colOff>
                <xdr:row>2</xdr:row>
                <xdr:rowOff>142875</xdr:rowOff>
              </to>
            </anchor>
          </objectPr>
        </oleObject>
      </mc:Choice>
      <mc:Fallback>
        <oleObject shapeId="614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581"/>
  <sheetViews>
    <sheetView showGridLines="0" showWhiteSpace="0" topLeftCell="A164" zoomScaleNormal="100" zoomScalePageLayoutView="80" workbookViewId="0">
      <selection activeCell="B168" sqref="B168:E168"/>
    </sheetView>
  </sheetViews>
  <sheetFormatPr defaultColWidth="0" defaultRowHeight="14.25" customHeight="1" zeroHeight="1" x14ac:dyDescent="0.2"/>
  <cols>
    <col min="1" max="1" width="52" style="25" customWidth="1"/>
    <col min="2" max="2" width="31.85546875" style="25" customWidth="1"/>
    <col min="3" max="4" width="28.42578125" style="25" customWidth="1"/>
    <col min="5" max="6" width="27.28515625" style="25" customWidth="1"/>
    <col min="7" max="7" width="1.85546875" style="25" customWidth="1"/>
    <col min="8" max="16384" width="9.140625" style="25" hidden="1"/>
  </cols>
  <sheetData>
    <row r="1" spans="1:7" s="32" customFormat="1" ht="28.15" customHeight="1" x14ac:dyDescent="0.2">
      <c r="A1" s="254" t="s">
        <v>955</v>
      </c>
      <c r="B1" s="255"/>
      <c r="C1" s="255"/>
      <c r="D1" s="255"/>
      <c r="E1" s="256"/>
      <c r="F1" s="30"/>
      <c r="G1" s="31"/>
    </row>
    <row r="2" spans="1:7" s="32" customFormat="1" ht="37.15" customHeight="1" x14ac:dyDescent="0.2">
      <c r="A2" s="257" t="s">
        <v>959</v>
      </c>
      <c r="B2" s="258"/>
      <c r="C2" s="258"/>
      <c r="D2" s="258"/>
      <c r="E2" s="259"/>
      <c r="F2" s="30"/>
      <c r="G2" s="31"/>
    </row>
    <row r="3" spans="1:7" s="32" customFormat="1" ht="6" customHeight="1" x14ac:dyDescent="0.2">
      <c r="A3" s="41"/>
      <c r="B3" s="42"/>
      <c r="C3" s="42"/>
      <c r="D3" s="42"/>
      <c r="E3" s="43"/>
      <c r="F3" s="30"/>
      <c r="G3" s="31"/>
    </row>
    <row r="4" spans="1:7" s="32" customFormat="1" ht="6" customHeight="1" x14ac:dyDescent="0.2">
      <c r="A4" s="44"/>
      <c r="B4" s="44"/>
      <c r="C4" s="44"/>
      <c r="D4" s="44"/>
      <c r="E4" s="44"/>
      <c r="F4" s="30"/>
      <c r="G4" s="31"/>
    </row>
    <row r="5" spans="1:7" s="32" customFormat="1" ht="6" customHeight="1" x14ac:dyDescent="0.2">
      <c r="A5" s="45"/>
      <c r="B5" s="44"/>
      <c r="C5" s="44"/>
      <c r="D5" s="44"/>
      <c r="E5" s="44"/>
      <c r="F5" s="30"/>
      <c r="G5" s="31"/>
    </row>
    <row r="6" spans="1:7" s="32" customFormat="1" ht="6" customHeight="1" x14ac:dyDescent="0.2">
      <c r="A6" s="44"/>
      <c r="B6" s="44"/>
      <c r="C6" s="44"/>
      <c r="D6" s="44"/>
      <c r="E6" s="44"/>
      <c r="F6" s="30"/>
      <c r="G6" s="31"/>
    </row>
    <row r="7" spans="1:7" s="32" customFormat="1" ht="25.15" customHeight="1" x14ac:dyDescent="0.2">
      <c r="A7" s="84" t="s">
        <v>960</v>
      </c>
      <c r="B7" s="85"/>
      <c r="C7" s="85"/>
      <c r="D7" s="85"/>
      <c r="E7" s="86"/>
      <c r="F7" s="30"/>
      <c r="G7" s="31"/>
    </row>
    <row r="8" spans="1:7" s="32" customFormat="1" ht="31.9" customHeight="1" x14ac:dyDescent="0.2">
      <c r="A8" s="87" t="s">
        <v>4</v>
      </c>
      <c r="B8" s="200" t="s">
        <v>1085</v>
      </c>
      <c r="C8" s="201"/>
      <c r="D8" s="201"/>
      <c r="E8" s="202"/>
      <c r="F8" s="30"/>
      <c r="G8" s="31"/>
    </row>
    <row r="9" spans="1:7" s="32" customFormat="1" ht="19.899999999999999" customHeight="1" x14ac:dyDescent="0.2">
      <c r="A9" s="88" t="s">
        <v>6</v>
      </c>
      <c r="B9" s="203" t="s">
        <v>7</v>
      </c>
      <c r="C9" s="204"/>
      <c r="D9" s="204"/>
      <c r="E9" s="205"/>
      <c r="F9" s="30"/>
      <c r="G9" s="31"/>
    </row>
    <row r="10" spans="1:7" s="32" customFormat="1" ht="14.45" customHeight="1" x14ac:dyDescent="0.2">
      <c r="A10" s="89"/>
      <c r="B10" s="260"/>
      <c r="C10" s="261"/>
      <c r="D10" s="261"/>
      <c r="E10" s="262"/>
      <c r="F10" s="30"/>
      <c r="G10" s="31"/>
    </row>
    <row r="11" spans="1:7" s="32" customFormat="1" ht="14.45" customHeight="1" x14ac:dyDescent="0.2">
      <c r="A11" s="90" t="s">
        <v>961</v>
      </c>
      <c r="B11" s="263" t="s">
        <v>962</v>
      </c>
      <c r="C11" s="264"/>
      <c r="D11" s="264"/>
      <c r="E11" s="265"/>
      <c r="F11" s="30"/>
      <c r="G11" s="31"/>
    </row>
    <row r="12" spans="1:7" s="32" customFormat="1" ht="14.45" customHeight="1" x14ac:dyDescent="0.2">
      <c r="A12" s="91"/>
      <c r="B12" s="266"/>
      <c r="C12" s="267"/>
      <c r="D12" s="267"/>
      <c r="E12" s="268"/>
      <c r="F12" s="30"/>
      <c r="G12" s="31"/>
    </row>
    <row r="13" spans="1:7" ht="15" x14ac:dyDescent="0.25">
      <c r="A13"/>
      <c r="B13"/>
      <c r="C13"/>
      <c r="D13"/>
      <c r="E13"/>
    </row>
    <row r="14" spans="1:7" s="32" customFormat="1" ht="25.15" customHeight="1" x14ac:dyDescent="0.2">
      <c r="A14" s="84" t="s">
        <v>877</v>
      </c>
      <c r="B14" s="85"/>
      <c r="C14" s="85"/>
      <c r="D14" s="85"/>
      <c r="E14" s="86"/>
      <c r="F14" s="30"/>
      <c r="G14" s="31"/>
    </row>
    <row r="15" spans="1:7" s="32" customFormat="1" ht="31.9" customHeight="1" x14ac:dyDescent="0.2">
      <c r="A15" s="87" t="s">
        <v>4</v>
      </c>
      <c r="B15" s="200" t="s">
        <v>963</v>
      </c>
      <c r="C15" s="201"/>
      <c r="D15" s="201"/>
      <c r="E15" s="202"/>
      <c r="F15" s="30"/>
      <c r="G15" s="31"/>
    </row>
    <row r="16" spans="1:7" s="32" customFormat="1" ht="19.899999999999999" customHeight="1" x14ac:dyDescent="0.2">
      <c r="A16" s="88" t="s">
        <v>6</v>
      </c>
      <c r="B16" s="203" t="s">
        <v>7</v>
      </c>
      <c r="C16" s="204"/>
      <c r="D16" s="204"/>
      <c r="E16" s="205"/>
      <c r="F16" s="30"/>
      <c r="G16" s="31"/>
    </row>
    <row r="17" spans="1:7" s="32" customFormat="1" ht="28.5" customHeight="1" x14ac:dyDescent="0.2">
      <c r="A17" s="92" t="s">
        <v>964</v>
      </c>
      <c r="B17" s="260"/>
      <c r="C17" s="261"/>
      <c r="D17" s="261"/>
      <c r="E17" s="262"/>
      <c r="F17" s="30"/>
      <c r="G17" s="31"/>
    </row>
    <row r="18" spans="1:7" s="32" customFormat="1" ht="19.5" customHeight="1" x14ac:dyDescent="0.2">
      <c r="A18" s="93" t="s">
        <v>965</v>
      </c>
      <c r="B18" s="263" t="s">
        <v>1069</v>
      </c>
      <c r="C18" s="264"/>
      <c r="D18" s="264"/>
      <c r="E18" s="265"/>
      <c r="F18" s="30"/>
      <c r="G18" s="31"/>
    </row>
    <row r="19" spans="1:7" s="32" customFormat="1" ht="20.25" customHeight="1" x14ac:dyDescent="0.2">
      <c r="A19" s="93" t="s">
        <v>966</v>
      </c>
      <c r="B19" s="78"/>
      <c r="C19" s="79"/>
      <c r="D19" s="79"/>
      <c r="E19" s="94"/>
      <c r="F19" s="30"/>
      <c r="G19" s="31"/>
    </row>
    <row r="20" spans="1:7" s="32" customFormat="1" ht="21" customHeight="1" x14ac:dyDescent="0.2">
      <c r="A20" s="95" t="s">
        <v>967</v>
      </c>
      <c r="B20" s="266"/>
      <c r="C20" s="267"/>
      <c r="D20" s="267"/>
      <c r="E20" s="268"/>
      <c r="F20" s="30"/>
      <c r="G20" s="31"/>
    </row>
    <row r="21" spans="1:7" ht="15" x14ac:dyDescent="0.25">
      <c r="A21"/>
      <c r="B21"/>
      <c r="C21"/>
      <c r="D21"/>
      <c r="E21"/>
    </row>
    <row r="22" spans="1:7" s="32" customFormat="1" ht="25.15" customHeight="1" x14ac:dyDescent="0.2">
      <c r="A22" s="84" t="s">
        <v>699</v>
      </c>
      <c r="B22" s="85"/>
      <c r="C22" s="85"/>
      <c r="D22" s="85"/>
      <c r="E22" s="86"/>
      <c r="F22" s="30"/>
      <c r="G22" s="31"/>
    </row>
    <row r="23" spans="1:7" s="32" customFormat="1" ht="31.9" customHeight="1" x14ac:dyDescent="0.2">
      <c r="A23" s="87" t="s">
        <v>4</v>
      </c>
      <c r="B23" s="200" t="s">
        <v>1070</v>
      </c>
      <c r="C23" s="201"/>
      <c r="D23" s="201"/>
      <c r="E23" s="202"/>
      <c r="F23" s="30"/>
      <c r="G23" s="31"/>
    </row>
    <row r="24" spans="1:7" s="32" customFormat="1" ht="19.899999999999999" customHeight="1" x14ac:dyDescent="0.2">
      <c r="A24" s="88" t="s">
        <v>6</v>
      </c>
      <c r="B24" s="203" t="s">
        <v>7</v>
      </c>
      <c r="C24" s="204"/>
      <c r="D24" s="204"/>
      <c r="E24" s="205"/>
      <c r="F24" s="30"/>
      <c r="G24" s="31"/>
    </row>
    <row r="25" spans="1:7" s="32" customFormat="1" ht="33" customHeight="1" x14ac:dyDescent="0.2">
      <c r="A25" s="93" t="s">
        <v>700</v>
      </c>
      <c r="B25" s="197" t="s">
        <v>1071</v>
      </c>
      <c r="C25" s="198"/>
      <c r="D25" s="198"/>
      <c r="E25" s="199"/>
      <c r="F25" s="30"/>
      <c r="G25" s="31"/>
    </row>
    <row r="26" spans="1:7" s="32" customFormat="1" ht="33" customHeight="1" x14ac:dyDescent="0.2">
      <c r="A26" s="93" t="s">
        <v>968</v>
      </c>
      <c r="B26" s="197" t="s">
        <v>1072</v>
      </c>
      <c r="C26" s="198"/>
      <c r="D26" s="198"/>
      <c r="E26" s="199"/>
      <c r="F26" s="30"/>
      <c r="G26" s="31"/>
    </row>
    <row r="27" spans="1:7" s="32" customFormat="1" ht="32.25" customHeight="1" x14ac:dyDescent="0.2">
      <c r="A27" s="95" t="s">
        <v>969</v>
      </c>
      <c r="B27" s="218" t="s">
        <v>1073</v>
      </c>
      <c r="C27" s="219"/>
      <c r="D27" s="219"/>
      <c r="E27" s="220"/>
      <c r="F27" s="30"/>
      <c r="G27" s="31"/>
    </row>
    <row r="28" spans="1:7" ht="15" x14ac:dyDescent="0.25">
      <c r="A28"/>
      <c r="B28"/>
      <c r="C28"/>
      <c r="D28"/>
      <c r="E28"/>
    </row>
    <row r="29" spans="1:7" s="32" customFormat="1" ht="25.15" customHeight="1" x14ac:dyDescent="0.2">
      <c r="A29" s="84" t="s">
        <v>1074</v>
      </c>
      <c r="B29" s="85"/>
      <c r="C29" s="85"/>
      <c r="D29" s="85"/>
      <c r="E29" s="86"/>
      <c r="F29" s="30"/>
      <c r="G29" s="31"/>
    </row>
    <row r="30" spans="1:7" s="32" customFormat="1" ht="47.25" customHeight="1" x14ac:dyDescent="0.2">
      <c r="A30" s="87" t="s">
        <v>4</v>
      </c>
      <c r="B30" s="200" t="s">
        <v>970</v>
      </c>
      <c r="C30" s="201"/>
      <c r="D30" s="201"/>
      <c r="E30" s="202"/>
      <c r="F30" s="30"/>
      <c r="G30" s="31"/>
    </row>
    <row r="31" spans="1:7" s="32" customFormat="1" ht="19.899999999999999" customHeight="1" x14ac:dyDescent="0.2">
      <c r="A31" s="88" t="s">
        <v>6</v>
      </c>
      <c r="B31" s="203" t="s">
        <v>7</v>
      </c>
      <c r="C31" s="204"/>
      <c r="D31" s="204"/>
      <c r="E31" s="205"/>
      <c r="F31" s="30"/>
      <c r="G31" s="31"/>
    </row>
    <row r="32" spans="1:7" s="32" customFormat="1" ht="21.6" customHeight="1" x14ac:dyDescent="0.2">
      <c r="A32" s="93" t="s">
        <v>971</v>
      </c>
      <c r="B32" s="245" t="s">
        <v>972</v>
      </c>
      <c r="C32" s="246"/>
      <c r="D32" s="246"/>
      <c r="E32" s="247"/>
      <c r="F32" s="30"/>
      <c r="G32" s="31"/>
    </row>
    <row r="33" spans="1:7" s="32" customFormat="1" ht="21.6" customHeight="1" x14ac:dyDescent="0.2">
      <c r="A33" s="93" t="s">
        <v>973</v>
      </c>
      <c r="B33" s="245" t="s">
        <v>974</v>
      </c>
      <c r="C33" s="246"/>
      <c r="D33" s="246"/>
      <c r="E33" s="247"/>
      <c r="F33" s="30"/>
      <c r="G33" s="31"/>
    </row>
    <row r="34" spans="1:7" s="32" customFormat="1" ht="25.9" customHeight="1" x14ac:dyDescent="0.2">
      <c r="A34" s="93" t="s">
        <v>702</v>
      </c>
      <c r="B34" s="245" t="s">
        <v>975</v>
      </c>
      <c r="C34" s="246"/>
      <c r="D34" s="246"/>
      <c r="E34" s="247"/>
      <c r="F34" s="30"/>
      <c r="G34" s="31"/>
    </row>
    <row r="35" spans="1:7" s="32" customFormat="1" ht="25.9" customHeight="1" x14ac:dyDescent="0.2">
      <c r="A35" s="93" t="s">
        <v>976</v>
      </c>
      <c r="B35" s="245" t="s">
        <v>977</v>
      </c>
      <c r="C35" s="246"/>
      <c r="D35" s="246"/>
      <c r="E35" s="247"/>
      <c r="F35" s="30"/>
      <c r="G35" s="31"/>
    </row>
    <row r="36" spans="1:7" s="32" customFormat="1" ht="25.9" customHeight="1" x14ac:dyDescent="0.2">
      <c r="A36" s="95" t="s">
        <v>978</v>
      </c>
      <c r="B36" s="248" t="s">
        <v>979</v>
      </c>
      <c r="C36" s="249"/>
      <c r="D36" s="249"/>
      <c r="E36" s="250"/>
      <c r="F36" s="30"/>
      <c r="G36" s="31"/>
    </row>
    <row r="37" spans="1:7" ht="15" x14ac:dyDescent="0.25">
      <c r="A37"/>
      <c r="B37"/>
      <c r="C37"/>
      <c r="D37"/>
      <c r="E37"/>
    </row>
    <row r="38" spans="1:7" s="32" customFormat="1" ht="25.15" customHeight="1" x14ac:dyDescent="0.2">
      <c r="A38" s="84" t="s">
        <v>980</v>
      </c>
      <c r="B38" s="85"/>
      <c r="C38" s="85"/>
      <c r="D38" s="85"/>
      <c r="E38" s="86"/>
      <c r="F38" s="30"/>
      <c r="G38" s="31"/>
    </row>
    <row r="39" spans="1:7" s="32" customFormat="1" ht="32.25" customHeight="1" x14ac:dyDescent="0.2">
      <c r="A39" s="87" t="s">
        <v>4</v>
      </c>
      <c r="B39" s="200" t="s">
        <v>981</v>
      </c>
      <c r="C39" s="201"/>
      <c r="D39" s="201"/>
      <c r="E39" s="202"/>
      <c r="F39" s="30"/>
      <c r="G39" s="31"/>
    </row>
    <row r="40" spans="1:7" s="32" customFormat="1" ht="19.899999999999999" customHeight="1" x14ac:dyDescent="0.2">
      <c r="A40" s="88" t="s">
        <v>6</v>
      </c>
      <c r="B40" s="203" t="s">
        <v>7</v>
      </c>
      <c r="C40" s="204"/>
      <c r="D40" s="204"/>
      <c r="E40" s="205"/>
      <c r="F40" s="30"/>
      <c r="G40" s="31"/>
    </row>
    <row r="41" spans="1:7" s="32" customFormat="1" ht="29.25" customHeight="1" x14ac:dyDescent="0.2">
      <c r="A41" s="95" t="s">
        <v>982</v>
      </c>
      <c r="B41" s="251" t="s">
        <v>1086</v>
      </c>
      <c r="C41" s="252"/>
      <c r="D41" s="252"/>
      <c r="E41" s="253"/>
      <c r="F41" s="30"/>
      <c r="G41" s="31"/>
    </row>
    <row r="42" spans="1:7" ht="15" x14ac:dyDescent="0.25">
      <c r="A42"/>
      <c r="B42"/>
      <c r="C42"/>
      <c r="D42"/>
      <c r="E42"/>
    </row>
    <row r="43" spans="1:7" s="32" customFormat="1" ht="25.15" customHeight="1" x14ac:dyDescent="0.2">
      <c r="A43" s="84" t="s">
        <v>98</v>
      </c>
      <c r="B43" s="85"/>
      <c r="C43" s="85"/>
      <c r="D43" s="85"/>
      <c r="E43" s="86"/>
      <c r="F43" s="30"/>
      <c r="G43" s="31"/>
    </row>
    <row r="44" spans="1:7" s="32" customFormat="1" ht="62.25" customHeight="1" x14ac:dyDescent="0.2">
      <c r="A44" s="96" t="s">
        <v>4</v>
      </c>
      <c r="B44" s="194" t="s">
        <v>984</v>
      </c>
      <c r="C44" s="195"/>
      <c r="D44" s="195"/>
      <c r="E44" s="196"/>
      <c r="F44" s="30"/>
      <c r="G44" s="31"/>
    </row>
    <row r="45" spans="1:7" ht="15" x14ac:dyDescent="0.25">
      <c r="A45"/>
      <c r="B45"/>
      <c r="C45"/>
      <c r="D45"/>
      <c r="E45"/>
    </row>
    <row r="46" spans="1:7" s="32" customFormat="1" ht="25.15" customHeight="1" x14ac:dyDescent="0.2">
      <c r="A46" s="84" t="s">
        <v>1076</v>
      </c>
      <c r="B46" s="85"/>
      <c r="C46" s="85"/>
      <c r="D46" s="85"/>
      <c r="E46" s="86"/>
      <c r="F46" s="30"/>
      <c r="G46" s="31"/>
    </row>
    <row r="47" spans="1:7" s="32" customFormat="1" ht="59.45" customHeight="1" x14ac:dyDescent="0.2">
      <c r="A47" s="87" t="s">
        <v>4</v>
      </c>
      <c r="B47" s="200" t="s">
        <v>985</v>
      </c>
      <c r="C47" s="201"/>
      <c r="D47" s="201"/>
      <c r="E47" s="202"/>
      <c r="F47" s="30"/>
      <c r="G47" s="31"/>
    </row>
    <row r="48" spans="1:7" s="32" customFormat="1" ht="19.899999999999999" customHeight="1" x14ac:dyDescent="0.2">
      <c r="A48" s="88" t="s">
        <v>6</v>
      </c>
      <c r="B48" s="203" t="s">
        <v>7</v>
      </c>
      <c r="C48" s="204"/>
      <c r="D48" s="204"/>
      <c r="E48" s="205"/>
      <c r="F48" s="30"/>
      <c r="G48" s="31"/>
    </row>
    <row r="49" spans="1:7" s="32" customFormat="1" ht="34.5" customHeight="1" x14ac:dyDescent="0.2">
      <c r="A49" s="93" t="s">
        <v>986</v>
      </c>
      <c r="B49" s="236" t="s">
        <v>987</v>
      </c>
      <c r="C49" s="237"/>
      <c r="D49" s="237"/>
      <c r="E49" s="238"/>
      <c r="F49" s="30"/>
      <c r="G49" s="31"/>
    </row>
    <row r="50" spans="1:7" s="32" customFormat="1" ht="34.5" customHeight="1" x14ac:dyDescent="0.2">
      <c r="A50" s="93" t="s">
        <v>988</v>
      </c>
      <c r="B50" s="236" t="s">
        <v>989</v>
      </c>
      <c r="C50" s="237"/>
      <c r="D50" s="237"/>
      <c r="E50" s="238"/>
      <c r="F50" s="30"/>
      <c r="G50" s="31"/>
    </row>
    <row r="51" spans="1:7" s="32" customFormat="1" ht="27" customHeight="1" x14ac:dyDescent="0.2">
      <c r="A51" s="93" t="s">
        <v>990</v>
      </c>
      <c r="B51" s="236" t="s">
        <v>991</v>
      </c>
      <c r="C51" s="237"/>
      <c r="D51" s="237"/>
      <c r="E51" s="238"/>
      <c r="F51" s="30"/>
      <c r="G51" s="31"/>
    </row>
    <row r="52" spans="1:7" s="32" customFormat="1" ht="30" customHeight="1" x14ac:dyDescent="0.2">
      <c r="A52" s="93" t="s">
        <v>992</v>
      </c>
      <c r="B52" s="236" t="s">
        <v>993</v>
      </c>
      <c r="C52" s="237"/>
      <c r="D52" s="237"/>
      <c r="E52" s="238"/>
      <c r="F52" s="30"/>
      <c r="G52" s="31"/>
    </row>
    <row r="53" spans="1:7" s="32" customFormat="1" ht="24.75" customHeight="1" x14ac:dyDescent="0.2">
      <c r="A53" s="93" t="s">
        <v>994</v>
      </c>
      <c r="B53" s="236" t="s">
        <v>995</v>
      </c>
      <c r="C53" s="237"/>
      <c r="D53" s="237"/>
      <c r="E53" s="238"/>
      <c r="F53" s="30"/>
      <c r="G53" s="31"/>
    </row>
    <row r="54" spans="1:7" s="32" customFormat="1" ht="28.5" customHeight="1" x14ac:dyDescent="0.2">
      <c r="A54" s="95" t="s">
        <v>996</v>
      </c>
      <c r="B54" s="239" t="s">
        <v>997</v>
      </c>
      <c r="C54" s="240"/>
      <c r="D54" s="240"/>
      <c r="E54" s="241"/>
      <c r="F54" s="30"/>
      <c r="G54" s="31"/>
    </row>
    <row r="55" spans="1:7" ht="15" x14ac:dyDescent="0.25">
      <c r="A55"/>
      <c r="B55"/>
      <c r="C55"/>
      <c r="D55"/>
      <c r="E55"/>
    </row>
    <row r="56" spans="1:7" s="32" customFormat="1" ht="25.15" customHeight="1" x14ac:dyDescent="0.2">
      <c r="A56" s="84" t="s">
        <v>143</v>
      </c>
      <c r="B56" s="85"/>
      <c r="C56" s="85"/>
      <c r="D56" s="85"/>
      <c r="E56" s="86"/>
      <c r="F56" s="30"/>
      <c r="G56" s="31"/>
    </row>
    <row r="57" spans="1:7" s="32" customFormat="1" ht="39" customHeight="1" x14ac:dyDescent="0.2">
      <c r="A57" s="87" t="s">
        <v>4</v>
      </c>
      <c r="B57" s="200" t="s">
        <v>998</v>
      </c>
      <c r="C57" s="201"/>
      <c r="D57" s="201"/>
      <c r="E57" s="202"/>
      <c r="F57" s="30"/>
      <c r="G57" s="31"/>
    </row>
    <row r="58" spans="1:7" s="32" customFormat="1" ht="19.899999999999999" customHeight="1" x14ac:dyDescent="0.2">
      <c r="A58" s="88" t="s">
        <v>6</v>
      </c>
      <c r="B58" s="203" t="s">
        <v>7</v>
      </c>
      <c r="C58" s="204"/>
      <c r="D58" s="204"/>
      <c r="E58" s="205"/>
      <c r="F58" s="30"/>
      <c r="G58" s="31"/>
    </row>
    <row r="59" spans="1:7" s="32" customFormat="1" ht="33" customHeight="1" x14ac:dyDescent="0.2">
      <c r="A59" s="95" t="s">
        <v>982</v>
      </c>
      <c r="B59" s="242" t="s">
        <v>983</v>
      </c>
      <c r="C59" s="243"/>
      <c r="D59" s="243"/>
      <c r="E59" s="244"/>
      <c r="F59" s="30"/>
      <c r="G59" s="31"/>
    </row>
    <row r="60" spans="1:7" ht="15" x14ac:dyDescent="0.25">
      <c r="A60"/>
      <c r="B60"/>
      <c r="C60"/>
      <c r="D60"/>
      <c r="E60"/>
    </row>
    <row r="61" spans="1:7" s="32" customFormat="1" ht="25.15" customHeight="1" x14ac:dyDescent="0.2">
      <c r="A61" s="84" t="s">
        <v>999</v>
      </c>
      <c r="B61" s="85"/>
      <c r="C61" s="85"/>
      <c r="D61" s="85"/>
      <c r="E61" s="86"/>
      <c r="F61" s="30"/>
      <c r="G61" s="31"/>
    </row>
    <row r="62" spans="1:7" s="33" customFormat="1" ht="13.9" customHeight="1" x14ac:dyDescent="0.25">
      <c r="A62" s="97"/>
      <c r="B62" s="46"/>
      <c r="C62" s="47"/>
      <c r="D62" s="47"/>
      <c r="E62" s="98"/>
      <c r="F62" s="30"/>
      <c r="G62" s="31"/>
    </row>
    <row r="63" spans="1:7" s="32" customFormat="1" ht="39" customHeight="1" x14ac:dyDescent="0.2">
      <c r="A63" s="87" t="s">
        <v>4</v>
      </c>
      <c r="B63" s="200" t="s">
        <v>1000</v>
      </c>
      <c r="C63" s="201"/>
      <c r="D63" s="201"/>
      <c r="E63" s="202"/>
      <c r="F63" s="30"/>
      <c r="G63" s="31"/>
    </row>
    <row r="64" spans="1:7" s="32" customFormat="1" ht="19.899999999999999" customHeight="1" x14ac:dyDescent="0.2">
      <c r="A64" s="88" t="s">
        <v>6</v>
      </c>
      <c r="B64" s="203" t="s">
        <v>7</v>
      </c>
      <c r="C64" s="204"/>
      <c r="D64" s="204"/>
      <c r="E64" s="205"/>
      <c r="F64" s="30"/>
      <c r="G64" s="31"/>
    </row>
    <row r="65" spans="1:7" s="32" customFormat="1" ht="46.5" customHeight="1" x14ac:dyDescent="0.2">
      <c r="A65" s="93" t="s">
        <v>887</v>
      </c>
      <c r="B65" s="197" t="s">
        <v>1077</v>
      </c>
      <c r="C65" s="198"/>
      <c r="D65" s="198"/>
      <c r="E65" s="199"/>
      <c r="F65" s="30"/>
      <c r="G65" s="31"/>
    </row>
    <row r="66" spans="1:7" s="32" customFormat="1" ht="33" customHeight="1" x14ac:dyDescent="0.2">
      <c r="A66" s="93" t="s">
        <v>1001</v>
      </c>
      <c r="B66" s="197" t="s">
        <v>1110</v>
      </c>
      <c r="C66" s="198"/>
      <c r="D66" s="198"/>
      <c r="E66" s="199"/>
      <c r="F66" s="30"/>
      <c r="G66" s="31"/>
    </row>
    <row r="67" spans="1:7" ht="27.75" customHeight="1" x14ac:dyDescent="0.2">
      <c r="A67" s="95" t="s">
        <v>1087</v>
      </c>
      <c r="B67" s="218" t="s">
        <v>1088</v>
      </c>
      <c r="C67" s="219"/>
      <c r="D67" s="219"/>
      <c r="E67" s="220"/>
    </row>
    <row r="68" spans="1:7" ht="15" x14ac:dyDescent="0.25">
      <c r="A68"/>
      <c r="B68"/>
      <c r="C68"/>
      <c r="D68"/>
      <c r="E68"/>
    </row>
    <row r="69" spans="1:7" s="32" customFormat="1" ht="25.15" customHeight="1" x14ac:dyDescent="0.2">
      <c r="A69" s="84" t="s">
        <v>144</v>
      </c>
      <c r="B69" s="85"/>
      <c r="C69" s="85"/>
      <c r="D69" s="85"/>
      <c r="E69" s="86"/>
      <c r="F69" s="30"/>
      <c r="G69" s="31"/>
    </row>
    <row r="70" spans="1:7" s="33" customFormat="1" ht="13.9" customHeight="1" x14ac:dyDescent="0.25">
      <c r="A70" s="99"/>
      <c r="B70" s="57"/>
      <c r="C70" s="56"/>
      <c r="D70" s="56"/>
      <c r="E70" s="98"/>
      <c r="F70" s="30"/>
      <c r="G70" s="31"/>
    </row>
    <row r="71" spans="1:7" s="32" customFormat="1" ht="24" customHeight="1" x14ac:dyDescent="0.2">
      <c r="A71" s="87" t="s">
        <v>4</v>
      </c>
      <c r="B71" s="200" t="s">
        <v>1002</v>
      </c>
      <c r="C71" s="201"/>
      <c r="D71" s="201"/>
      <c r="E71" s="202"/>
      <c r="F71" s="30"/>
      <c r="G71" s="31"/>
    </row>
    <row r="72" spans="1:7" s="32" customFormat="1" ht="19.899999999999999" customHeight="1" x14ac:dyDescent="0.2">
      <c r="A72" s="88" t="s">
        <v>6</v>
      </c>
      <c r="B72" s="48" t="s">
        <v>2</v>
      </c>
      <c r="C72" s="203" t="s">
        <v>7</v>
      </c>
      <c r="D72" s="204"/>
      <c r="E72" s="205"/>
      <c r="F72" s="30"/>
      <c r="G72" s="31"/>
    </row>
    <row r="73" spans="1:7" s="32" customFormat="1" ht="22.15" customHeight="1" x14ac:dyDescent="0.2">
      <c r="A73" s="100" t="s">
        <v>198</v>
      </c>
      <c r="B73" s="49">
        <v>1</v>
      </c>
      <c r="C73" s="221" t="s">
        <v>1089</v>
      </c>
      <c r="D73" s="222"/>
      <c r="E73" s="223"/>
      <c r="F73" s="30"/>
      <c r="G73" s="31"/>
    </row>
    <row r="74" spans="1:7" s="32" customFormat="1" ht="22.15" customHeight="1" x14ac:dyDescent="0.2">
      <c r="A74" s="100" t="s">
        <v>0</v>
      </c>
      <c r="B74" s="50">
        <v>2</v>
      </c>
      <c r="C74" s="221" t="s">
        <v>1090</v>
      </c>
      <c r="D74" s="222"/>
      <c r="E74" s="223"/>
      <c r="F74" s="30"/>
      <c r="G74" s="31"/>
    </row>
    <row r="75" spans="1:7" s="32" customFormat="1" ht="22.15" customHeight="1" x14ac:dyDescent="0.2">
      <c r="A75" s="100" t="s">
        <v>1</v>
      </c>
      <c r="B75" s="51">
        <v>3</v>
      </c>
      <c r="C75" s="221" t="s">
        <v>1091</v>
      </c>
      <c r="D75" s="222"/>
      <c r="E75" s="223"/>
      <c r="F75" s="30"/>
      <c r="G75" s="31"/>
    </row>
    <row r="76" spans="1:7" s="32" customFormat="1" ht="22.15" customHeight="1" x14ac:dyDescent="0.2">
      <c r="A76" s="100" t="s">
        <v>199</v>
      </c>
      <c r="B76" s="52">
        <v>4</v>
      </c>
      <c r="C76" s="221" t="s">
        <v>1092</v>
      </c>
      <c r="D76" s="222"/>
      <c r="E76" s="223"/>
      <c r="F76" s="30"/>
      <c r="G76" s="31"/>
    </row>
    <row r="77" spans="1:7" s="32" customFormat="1" ht="22.15" customHeight="1" x14ac:dyDescent="0.2">
      <c r="A77" s="101" t="s">
        <v>200</v>
      </c>
      <c r="B77" s="102">
        <v>5</v>
      </c>
      <c r="C77" s="230" t="s">
        <v>1093</v>
      </c>
      <c r="D77" s="231"/>
      <c r="E77" s="232"/>
      <c r="F77" s="30"/>
      <c r="G77" s="31"/>
    </row>
    <row r="78" spans="1:7" ht="15" x14ac:dyDescent="0.25">
      <c r="A78"/>
      <c r="B78"/>
      <c r="C78"/>
      <c r="D78"/>
      <c r="E78"/>
    </row>
    <row r="79" spans="1:7" s="32" customFormat="1" ht="25.15" customHeight="1" x14ac:dyDescent="0.2">
      <c r="A79" s="233" t="s">
        <v>196</v>
      </c>
      <c r="B79" s="234"/>
      <c r="C79" s="234"/>
      <c r="D79" s="234"/>
      <c r="E79" s="234"/>
      <c r="F79" s="235"/>
      <c r="G79" s="31"/>
    </row>
    <row r="80" spans="1:7" ht="28.5" customHeight="1" x14ac:dyDescent="0.2">
      <c r="A80" s="53" t="s">
        <v>184</v>
      </c>
      <c r="B80" s="53" t="s">
        <v>185</v>
      </c>
      <c r="C80" s="53" t="s">
        <v>897</v>
      </c>
      <c r="D80" s="53" t="s">
        <v>898</v>
      </c>
      <c r="E80" s="53" t="s">
        <v>188</v>
      </c>
      <c r="F80" s="53" t="s">
        <v>899</v>
      </c>
    </row>
    <row r="81" spans="1:7" ht="100.5" customHeight="1" x14ac:dyDescent="0.2">
      <c r="A81" s="54" t="s">
        <v>1094</v>
      </c>
      <c r="B81" s="54" t="s">
        <v>1095</v>
      </c>
      <c r="C81" s="54" t="s">
        <v>900</v>
      </c>
      <c r="D81" s="54" t="s">
        <v>901</v>
      </c>
      <c r="E81" s="54" t="s">
        <v>916</v>
      </c>
      <c r="F81" s="54" t="s">
        <v>902</v>
      </c>
    </row>
    <row r="82" spans="1:7" ht="16.5" customHeight="1" x14ac:dyDescent="0.2">
      <c r="A82" s="55" t="s">
        <v>1003</v>
      </c>
      <c r="B82" s="55" t="s">
        <v>1003</v>
      </c>
      <c r="C82" s="55" t="s">
        <v>1003</v>
      </c>
      <c r="D82" s="55" t="s">
        <v>1003</v>
      </c>
      <c r="E82" s="55" t="s">
        <v>1003</v>
      </c>
      <c r="F82" s="55" t="s">
        <v>1003</v>
      </c>
    </row>
    <row r="83" spans="1:7" ht="15" x14ac:dyDescent="0.25">
      <c r="A83"/>
      <c r="B83"/>
      <c r="C83"/>
      <c r="D83"/>
      <c r="E83"/>
    </row>
    <row r="84" spans="1:7" ht="15" x14ac:dyDescent="0.25">
      <c r="A84"/>
      <c r="B84"/>
      <c r="C84"/>
      <c r="D84"/>
      <c r="E84"/>
    </row>
    <row r="85" spans="1:7" s="32" customFormat="1" ht="25.15" customHeight="1" x14ac:dyDescent="0.2">
      <c r="A85" s="84" t="s">
        <v>184</v>
      </c>
      <c r="B85" s="103"/>
      <c r="C85" s="103"/>
      <c r="D85" s="103"/>
      <c r="E85" s="104"/>
      <c r="F85" s="30"/>
      <c r="G85" s="31"/>
    </row>
    <row r="86" spans="1:7" s="32" customFormat="1" ht="31.9" customHeight="1" x14ac:dyDescent="0.2">
      <c r="A86" s="87" t="s">
        <v>4</v>
      </c>
      <c r="B86" s="200" t="s">
        <v>1004</v>
      </c>
      <c r="C86" s="201"/>
      <c r="D86" s="201"/>
      <c r="E86" s="202"/>
      <c r="F86" s="30"/>
      <c r="G86" s="31"/>
    </row>
    <row r="87" spans="1:7" s="32" customFormat="1" ht="19.899999999999999" customHeight="1" thickBot="1" x14ac:dyDescent="0.25">
      <c r="A87" s="88" t="s">
        <v>6</v>
      </c>
      <c r="B87" s="48" t="s">
        <v>2</v>
      </c>
      <c r="C87" s="224" t="s">
        <v>7</v>
      </c>
      <c r="D87" s="225"/>
      <c r="E87" s="226"/>
      <c r="F87" s="30"/>
      <c r="G87" s="31"/>
    </row>
    <row r="88" spans="1:7" s="32" customFormat="1" ht="30" customHeight="1" x14ac:dyDescent="0.2">
      <c r="A88" s="100" t="s">
        <v>191</v>
      </c>
      <c r="B88" s="49">
        <v>1</v>
      </c>
      <c r="C88" s="227" t="s">
        <v>1005</v>
      </c>
      <c r="D88" s="228"/>
      <c r="E88" s="229"/>
      <c r="F88" s="30"/>
      <c r="G88" s="31"/>
    </row>
    <row r="89" spans="1:7" s="32" customFormat="1" ht="30" customHeight="1" x14ac:dyDescent="0.2">
      <c r="A89" s="100" t="s">
        <v>190</v>
      </c>
      <c r="B89" s="50">
        <v>2</v>
      </c>
      <c r="C89" s="197" t="s">
        <v>904</v>
      </c>
      <c r="D89" s="198"/>
      <c r="E89" s="199"/>
      <c r="F89" s="30"/>
      <c r="G89" s="31"/>
    </row>
    <row r="90" spans="1:7" s="32" customFormat="1" ht="30" customHeight="1" x14ac:dyDescent="0.2">
      <c r="A90" s="100" t="s">
        <v>192</v>
      </c>
      <c r="B90" s="51">
        <v>3</v>
      </c>
      <c r="C90" s="197" t="s">
        <v>905</v>
      </c>
      <c r="D90" s="198"/>
      <c r="E90" s="199"/>
      <c r="F90" s="30"/>
      <c r="G90" s="31"/>
    </row>
    <row r="91" spans="1:7" s="32" customFormat="1" ht="30" customHeight="1" x14ac:dyDescent="0.2">
      <c r="A91" s="100" t="s">
        <v>197</v>
      </c>
      <c r="B91" s="52">
        <v>4</v>
      </c>
      <c r="C91" s="197" t="s">
        <v>1006</v>
      </c>
      <c r="D91" s="198"/>
      <c r="E91" s="199"/>
      <c r="F91" s="30"/>
      <c r="G91" s="31"/>
    </row>
    <row r="92" spans="1:7" s="32" customFormat="1" ht="30" customHeight="1" x14ac:dyDescent="0.2">
      <c r="A92" s="101" t="s">
        <v>888</v>
      </c>
      <c r="B92" s="102">
        <v>5</v>
      </c>
      <c r="C92" s="218" t="s">
        <v>1007</v>
      </c>
      <c r="D92" s="219"/>
      <c r="E92" s="220"/>
      <c r="F92" s="30"/>
      <c r="G92" s="31"/>
    </row>
    <row r="93" spans="1:7" s="33" customFormat="1" ht="13.9" customHeight="1" x14ac:dyDescent="0.25">
      <c r="A93" s="56"/>
      <c r="B93" s="57"/>
      <c r="C93" s="56"/>
      <c r="D93" s="56"/>
      <c r="E93" s="56"/>
      <c r="F93" s="30"/>
      <c r="G93" s="31"/>
    </row>
    <row r="94" spans="1:7" s="32" customFormat="1" ht="25.15" customHeight="1" x14ac:dyDescent="0.2">
      <c r="A94" s="84" t="s">
        <v>185</v>
      </c>
      <c r="B94" s="103"/>
      <c r="C94" s="103"/>
      <c r="D94" s="103"/>
      <c r="E94" s="104"/>
      <c r="F94" s="30"/>
      <c r="G94" s="31"/>
    </row>
    <row r="95" spans="1:7" s="32" customFormat="1" ht="33" customHeight="1" x14ac:dyDescent="0.2">
      <c r="A95" s="87" t="s">
        <v>4</v>
      </c>
      <c r="B95" s="200" t="s">
        <v>1008</v>
      </c>
      <c r="C95" s="201"/>
      <c r="D95" s="201"/>
      <c r="E95" s="202"/>
      <c r="F95" s="30"/>
      <c r="G95" s="31"/>
    </row>
    <row r="96" spans="1:7" s="32" customFormat="1" ht="19.899999999999999" customHeight="1" x14ac:dyDescent="0.2">
      <c r="A96" s="87" t="s">
        <v>6</v>
      </c>
      <c r="B96" s="48" t="s">
        <v>2</v>
      </c>
      <c r="C96" s="203" t="s">
        <v>7</v>
      </c>
      <c r="D96" s="204"/>
      <c r="E96" s="205"/>
      <c r="F96" s="30"/>
      <c r="G96" s="31"/>
    </row>
    <row r="97" spans="1:7" s="32" customFormat="1" ht="24" customHeight="1" x14ac:dyDescent="0.2">
      <c r="A97" s="100" t="s">
        <v>191</v>
      </c>
      <c r="B97" s="49">
        <v>1</v>
      </c>
      <c r="C97" s="197" t="s">
        <v>1009</v>
      </c>
      <c r="D97" s="198"/>
      <c r="E97" s="199"/>
      <c r="F97" s="30"/>
      <c r="G97" s="31"/>
    </row>
    <row r="98" spans="1:7" s="32" customFormat="1" ht="24" customHeight="1" x14ac:dyDescent="0.2">
      <c r="A98" s="100" t="s">
        <v>190</v>
      </c>
      <c r="B98" s="50">
        <v>2</v>
      </c>
      <c r="C98" s="197" t="s">
        <v>906</v>
      </c>
      <c r="D98" s="198"/>
      <c r="E98" s="199"/>
      <c r="F98" s="30"/>
      <c r="G98" s="31"/>
    </row>
    <row r="99" spans="1:7" s="32" customFormat="1" ht="24" customHeight="1" x14ac:dyDescent="0.2">
      <c r="A99" s="100" t="s">
        <v>192</v>
      </c>
      <c r="B99" s="51">
        <v>3</v>
      </c>
      <c r="C99" s="197" t="s">
        <v>907</v>
      </c>
      <c r="D99" s="198"/>
      <c r="E99" s="199"/>
      <c r="F99" s="30"/>
      <c r="G99" s="31"/>
    </row>
    <row r="100" spans="1:7" s="32" customFormat="1" ht="24" customHeight="1" x14ac:dyDescent="0.2">
      <c r="A100" s="100" t="s">
        <v>197</v>
      </c>
      <c r="B100" s="52">
        <v>4</v>
      </c>
      <c r="C100" s="197" t="s">
        <v>908</v>
      </c>
      <c r="D100" s="198"/>
      <c r="E100" s="199"/>
      <c r="F100" s="30"/>
      <c r="G100" s="31"/>
    </row>
    <row r="101" spans="1:7" s="32" customFormat="1" ht="24" customHeight="1" x14ac:dyDescent="0.2">
      <c r="A101" s="101" t="s">
        <v>888</v>
      </c>
      <c r="B101" s="102">
        <v>5</v>
      </c>
      <c r="C101" s="218" t="s">
        <v>1010</v>
      </c>
      <c r="D101" s="219"/>
      <c r="E101" s="220"/>
      <c r="F101" s="30"/>
      <c r="G101" s="31"/>
    </row>
    <row r="102" spans="1:7" s="36" customFormat="1" ht="13.9" customHeight="1" x14ac:dyDescent="0.25">
      <c r="A102" s="58"/>
      <c r="B102" s="58"/>
      <c r="C102" s="59"/>
      <c r="D102" s="59"/>
      <c r="E102" s="59"/>
      <c r="F102" s="34"/>
      <c r="G102" s="35"/>
    </row>
    <row r="103" spans="1:7" s="32" customFormat="1" ht="25.15" customHeight="1" x14ac:dyDescent="0.2">
      <c r="A103" s="84" t="s">
        <v>186</v>
      </c>
      <c r="B103" s="103"/>
      <c r="C103" s="103"/>
      <c r="D103" s="103"/>
      <c r="E103" s="104"/>
      <c r="F103" s="30"/>
      <c r="G103" s="31"/>
    </row>
    <row r="104" spans="1:7" s="32" customFormat="1" ht="31.9" customHeight="1" x14ac:dyDescent="0.2">
      <c r="A104" s="87" t="s">
        <v>4</v>
      </c>
      <c r="B104" s="200" t="s">
        <v>900</v>
      </c>
      <c r="C104" s="201"/>
      <c r="D104" s="201"/>
      <c r="E104" s="202"/>
      <c r="F104" s="30"/>
      <c r="G104" s="31"/>
    </row>
    <row r="105" spans="1:7" s="32" customFormat="1" ht="19.899999999999999" customHeight="1" x14ac:dyDescent="0.2">
      <c r="A105" s="88" t="s">
        <v>6</v>
      </c>
      <c r="B105" s="48" t="s">
        <v>2</v>
      </c>
      <c r="C105" s="203" t="s">
        <v>7</v>
      </c>
      <c r="D105" s="204"/>
      <c r="E105" s="205"/>
      <c r="F105" s="30"/>
      <c r="G105" s="31"/>
    </row>
    <row r="106" spans="1:7" s="32" customFormat="1" ht="19.899999999999999" customHeight="1" x14ac:dyDescent="0.2">
      <c r="A106" s="100" t="s">
        <v>191</v>
      </c>
      <c r="B106" s="49">
        <v>1</v>
      </c>
      <c r="C106" s="197" t="s">
        <v>1011</v>
      </c>
      <c r="D106" s="198"/>
      <c r="E106" s="199"/>
      <c r="F106" s="30"/>
      <c r="G106" s="31"/>
    </row>
    <row r="107" spans="1:7" s="32" customFormat="1" ht="19.899999999999999" customHeight="1" x14ac:dyDescent="0.2">
      <c r="A107" s="100" t="s">
        <v>190</v>
      </c>
      <c r="B107" s="50">
        <v>2</v>
      </c>
      <c r="C107" s="197" t="s">
        <v>909</v>
      </c>
      <c r="D107" s="198"/>
      <c r="E107" s="199"/>
      <c r="F107" s="30"/>
      <c r="G107" s="31"/>
    </row>
    <row r="108" spans="1:7" s="32" customFormat="1" ht="19.899999999999999" customHeight="1" x14ac:dyDescent="0.2">
      <c r="A108" s="100" t="s">
        <v>192</v>
      </c>
      <c r="B108" s="51">
        <v>3</v>
      </c>
      <c r="C108" s="197" t="s">
        <v>910</v>
      </c>
      <c r="D108" s="198"/>
      <c r="E108" s="199"/>
      <c r="F108" s="30"/>
      <c r="G108" s="31"/>
    </row>
    <row r="109" spans="1:7" s="32" customFormat="1" ht="19.899999999999999" customHeight="1" x14ac:dyDescent="0.2">
      <c r="A109" s="100" t="s">
        <v>197</v>
      </c>
      <c r="B109" s="52">
        <v>4</v>
      </c>
      <c r="C109" s="197" t="s">
        <v>911</v>
      </c>
      <c r="D109" s="198"/>
      <c r="E109" s="199"/>
      <c r="F109" s="30"/>
      <c r="G109" s="31"/>
    </row>
    <row r="110" spans="1:7" s="32" customFormat="1" ht="19.899999999999999" customHeight="1" x14ac:dyDescent="0.2">
      <c r="A110" s="101" t="s">
        <v>888</v>
      </c>
      <c r="B110" s="102">
        <v>5</v>
      </c>
      <c r="C110" s="218" t="s">
        <v>912</v>
      </c>
      <c r="D110" s="219"/>
      <c r="E110" s="220"/>
      <c r="F110" s="30"/>
      <c r="G110" s="31"/>
    </row>
    <row r="111" spans="1:7" s="33" customFormat="1" ht="13.9" customHeight="1" x14ac:dyDescent="0.25">
      <c r="A111" s="56"/>
      <c r="B111" s="56"/>
      <c r="C111" s="46"/>
      <c r="D111" s="46"/>
      <c r="E111" s="46"/>
      <c r="F111" s="30"/>
      <c r="G111" s="31"/>
    </row>
    <row r="112" spans="1:7" s="32" customFormat="1" ht="25.15" customHeight="1" x14ac:dyDescent="0.2">
      <c r="A112" s="84" t="s">
        <v>187</v>
      </c>
      <c r="B112" s="103"/>
      <c r="C112" s="103"/>
      <c r="D112" s="103"/>
      <c r="E112" s="104"/>
      <c r="F112" s="30"/>
      <c r="G112" s="31"/>
    </row>
    <row r="113" spans="1:7" s="32" customFormat="1" ht="31.9" customHeight="1" x14ac:dyDescent="0.2">
      <c r="A113" s="87" t="s">
        <v>4</v>
      </c>
      <c r="B113" s="200" t="s">
        <v>1124</v>
      </c>
      <c r="C113" s="201"/>
      <c r="D113" s="201"/>
      <c r="E113" s="202"/>
      <c r="F113" s="30"/>
      <c r="G113" s="31"/>
    </row>
    <row r="114" spans="1:7" s="32" customFormat="1" ht="19.899999999999999" customHeight="1" x14ac:dyDescent="0.2">
      <c r="A114" s="88" t="s">
        <v>6</v>
      </c>
      <c r="B114" s="48" t="s">
        <v>2</v>
      </c>
      <c r="C114" s="203" t="s">
        <v>7</v>
      </c>
      <c r="D114" s="204"/>
      <c r="E114" s="205"/>
      <c r="F114" s="30"/>
      <c r="G114" s="31"/>
    </row>
    <row r="115" spans="1:7" s="32" customFormat="1" ht="19.899999999999999" customHeight="1" x14ac:dyDescent="0.2">
      <c r="A115" s="100" t="s">
        <v>191</v>
      </c>
      <c r="B115" s="49">
        <v>1</v>
      </c>
      <c r="C115" s="197" t="s">
        <v>1012</v>
      </c>
      <c r="D115" s="198"/>
      <c r="E115" s="199"/>
      <c r="F115" s="30"/>
      <c r="G115" s="31"/>
    </row>
    <row r="116" spans="1:7" s="32" customFormat="1" ht="19.899999999999999" customHeight="1" x14ac:dyDescent="0.2">
      <c r="A116" s="100" t="s">
        <v>190</v>
      </c>
      <c r="B116" s="50">
        <v>2</v>
      </c>
      <c r="C116" s="197" t="s">
        <v>1013</v>
      </c>
      <c r="D116" s="198"/>
      <c r="E116" s="199"/>
      <c r="F116" s="30"/>
      <c r="G116" s="31"/>
    </row>
    <row r="117" spans="1:7" s="32" customFormat="1" ht="19.899999999999999" customHeight="1" x14ac:dyDescent="0.2">
      <c r="A117" s="100" t="s">
        <v>192</v>
      </c>
      <c r="B117" s="51">
        <v>3</v>
      </c>
      <c r="C117" s="197" t="s">
        <v>1014</v>
      </c>
      <c r="D117" s="198"/>
      <c r="E117" s="199"/>
      <c r="F117" s="30"/>
      <c r="G117" s="31"/>
    </row>
    <row r="118" spans="1:7" s="32" customFormat="1" ht="19.899999999999999" customHeight="1" x14ac:dyDescent="0.2">
      <c r="A118" s="100" t="s">
        <v>197</v>
      </c>
      <c r="B118" s="52">
        <v>4</v>
      </c>
      <c r="C118" s="197" t="s">
        <v>1015</v>
      </c>
      <c r="D118" s="198"/>
      <c r="E118" s="199"/>
      <c r="F118" s="30"/>
      <c r="G118" s="31"/>
    </row>
    <row r="119" spans="1:7" s="32" customFormat="1" ht="19.899999999999999" customHeight="1" x14ac:dyDescent="0.2">
      <c r="A119" s="101" t="s">
        <v>888</v>
      </c>
      <c r="B119" s="102">
        <v>5</v>
      </c>
      <c r="C119" s="218" t="s">
        <v>1125</v>
      </c>
      <c r="D119" s="219"/>
      <c r="E119" s="220"/>
      <c r="F119" s="30"/>
      <c r="G119" s="31"/>
    </row>
    <row r="120" spans="1:7" s="36" customFormat="1" ht="13.9" customHeight="1" x14ac:dyDescent="0.25">
      <c r="A120" s="58"/>
      <c r="B120" s="58"/>
      <c r="C120" s="59"/>
      <c r="D120" s="59"/>
      <c r="E120" s="59"/>
      <c r="F120" s="34"/>
      <c r="G120" s="35"/>
    </row>
    <row r="121" spans="1:7" s="32" customFormat="1" ht="25.15" customHeight="1" x14ac:dyDescent="0.2">
      <c r="A121" s="84" t="s">
        <v>188</v>
      </c>
      <c r="B121" s="103"/>
      <c r="C121" s="103"/>
      <c r="D121" s="103"/>
      <c r="E121" s="104"/>
      <c r="F121" s="30"/>
      <c r="G121" s="31"/>
    </row>
    <row r="122" spans="1:7" s="32" customFormat="1" ht="38.450000000000003" customHeight="1" x14ac:dyDescent="0.2">
      <c r="A122" s="87" t="s">
        <v>4</v>
      </c>
      <c r="B122" s="200" t="s">
        <v>916</v>
      </c>
      <c r="C122" s="201"/>
      <c r="D122" s="201"/>
      <c r="E122" s="202"/>
      <c r="F122" s="30"/>
      <c r="G122" s="31"/>
    </row>
    <row r="123" spans="1:7" s="32" customFormat="1" ht="19.899999999999999" customHeight="1" x14ac:dyDescent="0.2">
      <c r="A123" s="88" t="s">
        <v>6</v>
      </c>
      <c r="B123" s="48" t="s">
        <v>2</v>
      </c>
      <c r="C123" s="203" t="s">
        <v>7</v>
      </c>
      <c r="D123" s="204"/>
      <c r="E123" s="205"/>
      <c r="F123" s="30"/>
      <c r="G123" s="31"/>
    </row>
    <row r="124" spans="1:7" s="32" customFormat="1" ht="30" customHeight="1" x14ac:dyDescent="0.2">
      <c r="A124" s="100" t="s">
        <v>191</v>
      </c>
      <c r="B124" s="49">
        <v>1</v>
      </c>
      <c r="C124" s="197" t="s">
        <v>913</v>
      </c>
      <c r="D124" s="198"/>
      <c r="E124" s="199"/>
      <c r="F124" s="30"/>
      <c r="G124" s="31"/>
    </row>
    <row r="125" spans="1:7" s="32" customFormat="1" ht="25.9" customHeight="1" x14ac:dyDescent="0.2">
      <c r="A125" s="100" t="s">
        <v>190</v>
      </c>
      <c r="B125" s="50">
        <v>2</v>
      </c>
      <c r="C125" s="197" t="s">
        <v>1016</v>
      </c>
      <c r="D125" s="198"/>
      <c r="E125" s="199"/>
      <c r="F125" s="30"/>
      <c r="G125" s="31"/>
    </row>
    <row r="126" spans="1:7" s="32" customFormat="1" ht="30" customHeight="1" x14ac:dyDescent="0.2">
      <c r="A126" s="100" t="s">
        <v>192</v>
      </c>
      <c r="B126" s="51">
        <v>3</v>
      </c>
      <c r="C126" s="197" t="s">
        <v>1017</v>
      </c>
      <c r="D126" s="198"/>
      <c r="E126" s="199"/>
      <c r="F126" s="30"/>
      <c r="G126" s="31"/>
    </row>
    <row r="127" spans="1:7" s="32" customFormat="1" ht="30" customHeight="1" x14ac:dyDescent="0.2">
      <c r="A127" s="100" t="s">
        <v>197</v>
      </c>
      <c r="B127" s="52">
        <v>4</v>
      </c>
      <c r="C127" s="197" t="s">
        <v>1018</v>
      </c>
      <c r="D127" s="198"/>
      <c r="E127" s="199"/>
      <c r="F127" s="30"/>
      <c r="G127" s="31"/>
    </row>
    <row r="128" spans="1:7" s="32" customFormat="1" ht="30" customHeight="1" x14ac:dyDescent="0.2">
      <c r="A128" s="101" t="s">
        <v>888</v>
      </c>
      <c r="B128" s="102">
        <v>5</v>
      </c>
      <c r="C128" s="218" t="s">
        <v>1019</v>
      </c>
      <c r="D128" s="219"/>
      <c r="E128" s="220"/>
      <c r="F128" s="30"/>
      <c r="G128" s="31"/>
    </row>
    <row r="129" spans="1:7" s="33" customFormat="1" ht="13.9" customHeight="1" x14ac:dyDescent="0.25">
      <c r="A129" s="56"/>
      <c r="B129" s="56"/>
      <c r="C129" s="46"/>
      <c r="D129" s="46"/>
      <c r="E129" s="46"/>
      <c r="F129" s="30"/>
      <c r="G129" s="31"/>
    </row>
    <row r="130" spans="1:7" s="32" customFormat="1" ht="25.15" customHeight="1" x14ac:dyDescent="0.2">
      <c r="A130" s="84" t="s">
        <v>189</v>
      </c>
      <c r="B130" s="103"/>
      <c r="C130" s="103"/>
      <c r="D130" s="103"/>
      <c r="E130" s="104"/>
      <c r="F130" s="30"/>
      <c r="G130" s="31"/>
    </row>
    <row r="131" spans="1:7" s="32" customFormat="1" ht="31.9" customHeight="1" x14ac:dyDescent="0.2">
      <c r="A131" s="87" t="s">
        <v>4</v>
      </c>
      <c r="B131" s="200" t="s">
        <v>1020</v>
      </c>
      <c r="C131" s="201"/>
      <c r="D131" s="201"/>
      <c r="E131" s="202"/>
      <c r="F131" s="30"/>
      <c r="G131" s="31"/>
    </row>
    <row r="132" spans="1:7" s="32" customFormat="1" ht="19.899999999999999" customHeight="1" x14ac:dyDescent="0.2">
      <c r="A132" s="88" t="s">
        <v>6</v>
      </c>
      <c r="B132" s="48" t="s">
        <v>2</v>
      </c>
      <c r="C132" s="203" t="s">
        <v>7</v>
      </c>
      <c r="D132" s="204"/>
      <c r="E132" s="205"/>
      <c r="F132" s="30"/>
      <c r="G132" s="31"/>
    </row>
    <row r="133" spans="1:7" s="32" customFormat="1" ht="30" customHeight="1" x14ac:dyDescent="0.2">
      <c r="A133" s="100" t="s">
        <v>191</v>
      </c>
      <c r="B133" s="49">
        <v>1</v>
      </c>
      <c r="C133" s="197" t="s">
        <v>1021</v>
      </c>
      <c r="D133" s="198"/>
      <c r="E133" s="199"/>
      <c r="F133" s="30"/>
      <c r="G133" s="31"/>
    </row>
    <row r="134" spans="1:7" s="32" customFormat="1" ht="30" customHeight="1" x14ac:dyDescent="0.2">
      <c r="A134" s="100" t="s">
        <v>190</v>
      </c>
      <c r="B134" s="50">
        <v>2</v>
      </c>
      <c r="C134" s="197" t="s">
        <v>1022</v>
      </c>
      <c r="D134" s="198"/>
      <c r="E134" s="199"/>
      <c r="F134" s="30"/>
      <c r="G134" s="31"/>
    </row>
    <row r="135" spans="1:7" s="32" customFormat="1" ht="30" customHeight="1" x14ac:dyDescent="0.2">
      <c r="A135" s="100" t="s">
        <v>192</v>
      </c>
      <c r="B135" s="51">
        <v>3</v>
      </c>
      <c r="C135" s="197" t="s">
        <v>1023</v>
      </c>
      <c r="D135" s="198"/>
      <c r="E135" s="199"/>
      <c r="F135" s="30"/>
      <c r="G135" s="31"/>
    </row>
    <row r="136" spans="1:7" s="32" customFormat="1" ht="30" customHeight="1" x14ac:dyDescent="0.2">
      <c r="A136" s="100" t="s">
        <v>197</v>
      </c>
      <c r="B136" s="52">
        <v>4</v>
      </c>
      <c r="C136" s="197" t="s">
        <v>1024</v>
      </c>
      <c r="D136" s="198"/>
      <c r="E136" s="199"/>
      <c r="F136" s="30"/>
      <c r="G136" s="31"/>
    </row>
    <row r="137" spans="1:7" s="32" customFormat="1" ht="33.75" customHeight="1" x14ac:dyDescent="0.2">
      <c r="A137" s="101" t="s">
        <v>888</v>
      </c>
      <c r="B137" s="102">
        <v>5</v>
      </c>
      <c r="C137" s="218" t="s">
        <v>1096</v>
      </c>
      <c r="D137" s="219"/>
      <c r="E137" s="220"/>
      <c r="F137" s="30"/>
      <c r="G137" s="31"/>
    </row>
    <row r="138" spans="1:7" ht="15" x14ac:dyDescent="0.25">
      <c r="A138"/>
      <c r="B138"/>
      <c r="C138"/>
      <c r="D138"/>
      <c r="E138"/>
    </row>
    <row r="139" spans="1:7" s="33" customFormat="1" ht="25.15" customHeight="1" x14ac:dyDescent="0.2">
      <c r="A139" s="84" t="s">
        <v>1097</v>
      </c>
      <c r="B139" s="103"/>
      <c r="C139" s="103"/>
      <c r="D139" s="103"/>
      <c r="E139" s="104"/>
      <c r="F139" s="30"/>
      <c r="G139" s="31"/>
    </row>
    <row r="140" spans="1:7" s="33" customFormat="1" ht="30.6" customHeight="1" x14ac:dyDescent="0.2">
      <c r="A140" s="87" t="s">
        <v>4</v>
      </c>
      <c r="B140" s="200" t="s">
        <v>1025</v>
      </c>
      <c r="C140" s="201"/>
      <c r="D140" s="201"/>
      <c r="E140" s="202"/>
      <c r="F140" s="30"/>
      <c r="G140" s="31"/>
    </row>
    <row r="141" spans="1:7" s="33" customFormat="1" ht="19.899999999999999" customHeight="1" x14ac:dyDescent="0.2">
      <c r="A141" s="88" t="s">
        <v>6</v>
      </c>
      <c r="B141" s="48" t="s">
        <v>2</v>
      </c>
      <c r="C141" s="203" t="s">
        <v>7</v>
      </c>
      <c r="D141" s="204"/>
      <c r="E141" s="205"/>
      <c r="F141" s="30"/>
      <c r="G141" s="37"/>
    </row>
    <row r="142" spans="1:7" s="33" customFormat="1" ht="20.45" customHeight="1" x14ac:dyDescent="0.2">
      <c r="A142" s="100" t="s">
        <v>191</v>
      </c>
      <c r="B142" s="49">
        <v>1</v>
      </c>
      <c r="C142" s="206" t="s">
        <v>1026</v>
      </c>
      <c r="D142" s="207"/>
      <c r="E142" s="208"/>
      <c r="F142" s="30"/>
      <c r="G142" s="37"/>
    </row>
    <row r="143" spans="1:7" s="33" customFormat="1" ht="20.45" customHeight="1" x14ac:dyDescent="0.2">
      <c r="A143" s="100" t="s">
        <v>190</v>
      </c>
      <c r="B143" s="50">
        <v>2</v>
      </c>
      <c r="C143" s="209"/>
      <c r="D143" s="210"/>
      <c r="E143" s="211"/>
      <c r="F143" s="30"/>
      <c r="G143" s="37"/>
    </row>
    <row r="144" spans="1:7" s="33" customFormat="1" ht="20.45" customHeight="1" x14ac:dyDescent="0.2">
      <c r="A144" s="100" t="s">
        <v>192</v>
      </c>
      <c r="B144" s="51">
        <v>3</v>
      </c>
      <c r="C144" s="60" t="s">
        <v>1079</v>
      </c>
      <c r="D144" s="61" t="s">
        <v>1078</v>
      </c>
      <c r="E144" s="105"/>
      <c r="F144" s="30"/>
      <c r="G144" s="37"/>
    </row>
    <row r="145" spans="1:7" s="33" customFormat="1" ht="20.45" customHeight="1" x14ac:dyDescent="0.2">
      <c r="A145" s="100" t="s">
        <v>197</v>
      </c>
      <c r="B145" s="52">
        <v>4</v>
      </c>
      <c r="C145" s="62">
        <v>3</v>
      </c>
      <c r="D145" s="63" t="s">
        <v>192</v>
      </c>
      <c r="E145" s="106"/>
      <c r="F145" s="30"/>
      <c r="G145" s="37"/>
    </row>
    <row r="146" spans="1:7" s="33" customFormat="1" ht="20.45" customHeight="1" x14ac:dyDescent="0.2">
      <c r="A146" s="101" t="s">
        <v>1027</v>
      </c>
      <c r="B146" s="102">
        <v>5</v>
      </c>
      <c r="C146" s="212"/>
      <c r="D146" s="213"/>
      <c r="E146" s="214"/>
      <c r="F146" s="30"/>
      <c r="G146" s="37"/>
    </row>
    <row r="147" spans="1:7" ht="15" x14ac:dyDescent="0.25">
      <c r="A147"/>
      <c r="B147"/>
      <c r="C147"/>
      <c r="D147"/>
      <c r="E147"/>
    </row>
    <row r="148" spans="1:7" s="38" customFormat="1" ht="25.15" customHeight="1" x14ac:dyDescent="0.25">
      <c r="A148" s="84" t="s">
        <v>1028</v>
      </c>
      <c r="B148" s="103"/>
      <c r="C148" s="103"/>
      <c r="D148" s="103"/>
      <c r="E148" s="104"/>
      <c r="F148" s="30"/>
      <c r="G148" s="31"/>
    </row>
    <row r="149" spans="1:7" s="32" customFormat="1" ht="56.45" customHeight="1" x14ac:dyDescent="0.2">
      <c r="A149" s="87" t="s">
        <v>4</v>
      </c>
      <c r="B149" s="215" t="s">
        <v>1029</v>
      </c>
      <c r="C149" s="216"/>
      <c r="D149" s="216"/>
      <c r="E149" s="217"/>
      <c r="F149" s="30"/>
      <c r="G149" s="31"/>
    </row>
    <row r="150" spans="1:7" s="32" customFormat="1" ht="19.899999999999999" customHeight="1" x14ac:dyDescent="0.2">
      <c r="A150" s="88" t="s">
        <v>6</v>
      </c>
      <c r="B150" s="48" t="s">
        <v>2</v>
      </c>
      <c r="C150" s="203" t="s">
        <v>7</v>
      </c>
      <c r="D150" s="204"/>
      <c r="E150" s="205"/>
      <c r="F150" s="30"/>
      <c r="G150" s="31"/>
    </row>
    <row r="151" spans="1:7" s="32" customFormat="1" ht="13.9" customHeight="1" x14ac:dyDescent="0.25">
      <c r="A151" s="179" t="s">
        <v>1030</v>
      </c>
      <c r="B151" s="182" t="s">
        <v>1031</v>
      </c>
      <c r="C151" s="185"/>
      <c r="D151" s="186"/>
      <c r="E151" s="187"/>
      <c r="F151" s="30"/>
      <c r="G151" s="31"/>
    </row>
    <row r="152" spans="1:7" s="32" customFormat="1" ht="13.9" customHeight="1" x14ac:dyDescent="0.2">
      <c r="A152" s="180"/>
      <c r="B152" s="183"/>
      <c r="C152" s="188" t="s">
        <v>1109</v>
      </c>
      <c r="D152" s="189"/>
      <c r="E152" s="190"/>
      <c r="F152" s="30"/>
      <c r="G152" s="31"/>
    </row>
    <row r="153" spans="1:7" s="32" customFormat="1" ht="13.9" customHeight="1" x14ac:dyDescent="0.2">
      <c r="A153" s="180"/>
      <c r="B153" s="183"/>
      <c r="C153" s="188"/>
      <c r="D153" s="189"/>
      <c r="E153" s="190"/>
      <c r="F153" s="30"/>
      <c r="G153" s="31"/>
    </row>
    <row r="154" spans="1:7" s="32" customFormat="1" ht="20.25" customHeight="1" x14ac:dyDescent="0.2">
      <c r="A154" s="180"/>
      <c r="B154" s="183"/>
      <c r="C154" s="188"/>
      <c r="D154" s="189"/>
      <c r="E154" s="190"/>
      <c r="F154" s="30"/>
      <c r="G154" s="31"/>
    </row>
    <row r="155" spans="1:7" s="32" customFormat="1" ht="13.9" customHeight="1" x14ac:dyDescent="0.2">
      <c r="A155" s="180"/>
      <c r="B155" s="183"/>
      <c r="C155" s="76"/>
      <c r="D155" s="77"/>
      <c r="E155" s="107"/>
      <c r="F155" s="30"/>
      <c r="G155" s="31"/>
    </row>
    <row r="156" spans="1:7" s="32" customFormat="1" ht="13.9" customHeight="1" x14ac:dyDescent="0.2">
      <c r="A156" s="180"/>
      <c r="B156" s="183"/>
      <c r="C156" s="64" t="s">
        <v>1032</v>
      </c>
      <c r="D156" s="65" t="s">
        <v>1028</v>
      </c>
      <c r="E156" s="108" t="s">
        <v>1033</v>
      </c>
      <c r="F156" s="30"/>
      <c r="G156" s="31"/>
    </row>
    <row r="157" spans="1:7" s="32" customFormat="1" ht="13.9" customHeight="1" x14ac:dyDescent="0.25">
      <c r="A157" s="180"/>
      <c r="B157" s="183"/>
      <c r="C157" s="66" t="s">
        <v>1034</v>
      </c>
      <c r="D157" s="67" t="s">
        <v>1107</v>
      </c>
      <c r="E157" s="109" t="s">
        <v>1108</v>
      </c>
      <c r="F157" s="30"/>
      <c r="G157" s="31"/>
    </row>
    <row r="158" spans="1:7" s="32" customFormat="1" ht="13.9" customHeight="1" x14ac:dyDescent="0.25">
      <c r="A158" s="180"/>
      <c r="B158" s="183"/>
      <c r="C158" s="66" t="s">
        <v>1035</v>
      </c>
      <c r="D158" s="68"/>
      <c r="E158" s="110"/>
      <c r="F158" s="30"/>
      <c r="G158" s="31"/>
    </row>
    <row r="159" spans="1:7" s="32" customFormat="1" ht="14.25" customHeight="1" x14ac:dyDescent="0.2">
      <c r="A159" s="181"/>
      <c r="B159" s="184"/>
      <c r="C159" s="191"/>
      <c r="D159" s="192"/>
      <c r="E159" s="193"/>
      <c r="F159" s="30"/>
      <c r="G159" s="31"/>
    </row>
    <row r="160" spans="1:7" ht="15" x14ac:dyDescent="0.25">
      <c r="A160"/>
      <c r="B160"/>
      <c r="C160"/>
      <c r="D160"/>
      <c r="E160"/>
    </row>
    <row r="161" spans="1:5" ht="15" x14ac:dyDescent="0.2">
      <c r="A161" s="84" t="s">
        <v>3</v>
      </c>
      <c r="B161" s="103"/>
      <c r="C161" s="103"/>
      <c r="D161" s="103"/>
      <c r="E161" s="104"/>
    </row>
    <row r="162" spans="1:5" ht="15.75" customHeight="1" x14ac:dyDescent="0.2">
      <c r="A162" s="96" t="s">
        <v>4</v>
      </c>
      <c r="B162" s="194" t="s">
        <v>1098</v>
      </c>
      <c r="C162" s="195"/>
      <c r="D162" s="195"/>
      <c r="E162" s="196"/>
    </row>
    <row r="163" spans="1:5" ht="15" x14ac:dyDescent="0.25">
      <c r="A163"/>
      <c r="B163"/>
      <c r="C163"/>
      <c r="D163"/>
      <c r="E163"/>
    </row>
    <row r="164" spans="1:5" ht="15" x14ac:dyDescent="0.2">
      <c r="A164" s="84" t="s">
        <v>1036</v>
      </c>
      <c r="B164" s="103"/>
      <c r="C164" s="103"/>
      <c r="D164" s="103"/>
      <c r="E164" s="104"/>
    </row>
    <row r="165" spans="1:5" ht="15.75" customHeight="1" x14ac:dyDescent="0.2">
      <c r="A165" s="96" t="s">
        <v>4</v>
      </c>
      <c r="B165" s="194" t="s">
        <v>1099</v>
      </c>
      <c r="C165" s="195"/>
      <c r="D165" s="195"/>
      <c r="E165" s="196"/>
    </row>
    <row r="166" spans="1:5" ht="15" x14ac:dyDescent="0.25">
      <c r="A166"/>
      <c r="B166"/>
      <c r="C166"/>
      <c r="D166"/>
      <c r="E166"/>
    </row>
    <row r="167" spans="1:5" ht="15" x14ac:dyDescent="0.2">
      <c r="A167" s="84" t="s">
        <v>1037</v>
      </c>
      <c r="B167" s="103"/>
      <c r="C167" s="103"/>
      <c r="D167" s="103"/>
      <c r="E167" s="104"/>
    </row>
    <row r="168" spans="1:5" ht="15.75" customHeight="1" x14ac:dyDescent="0.2">
      <c r="A168" s="87" t="s">
        <v>4</v>
      </c>
      <c r="B168" s="200" t="s">
        <v>1038</v>
      </c>
      <c r="C168" s="201"/>
      <c r="D168" s="201"/>
      <c r="E168" s="202"/>
    </row>
    <row r="169" spans="1:5" ht="15" x14ac:dyDescent="0.2">
      <c r="A169" s="88" t="s">
        <v>6</v>
      </c>
      <c r="B169" s="69" t="s">
        <v>1039</v>
      </c>
      <c r="C169" s="203" t="s">
        <v>7</v>
      </c>
      <c r="D169" s="204"/>
      <c r="E169" s="205"/>
    </row>
    <row r="170" spans="1:5" ht="33" customHeight="1" x14ac:dyDescent="0.2">
      <c r="A170" s="93" t="s">
        <v>193</v>
      </c>
      <c r="B170" s="70">
        <v>5</v>
      </c>
      <c r="C170" s="197" t="s">
        <v>1040</v>
      </c>
      <c r="D170" s="198"/>
      <c r="E170" s="199"/>
    </row>
    <row r="171" spans="1:5" ht="46.5" customHeight="1" x14ac:dyDescent="0.2">
      <c r="A171" s="93" t="s">
        <v>1041</v>
      </c>
      <c r="B171" s="70">
        <v>4</v>
      </c>
      <c r="C171" s="197" t="s">
        <v>1042</v>
      </c>
      <c r="D171" s="198"/>
      <c r="E171" s="199"/>
    </row>
    <row r="172" spans="1:5" ht="62.25" customHeight="1" x14ac:dyDescent="0.2">
      <c r="A172" s="93" t="s">
        <v>1043</v>
      </c>
      <c r="B172" s="70">
        <v>3</v>
      </c>
      <c r="C172" s="197" t="s">
        <v>1044</v>
      </c>
      <c r="D172" s="198"/>
      <c r="E172" s="199"/>
    </row>
    <row r="173" spans="1:5" ht="52.5" customHeight="1" x14ac:dyDescent="0.2">
      <c r="A173" s="93" t="s">
        <v>1045</v>
      </c>
      <c r="B173" s="70">
        <v>2</v>
      </c>
      <c r="C173" s="197" t="s">
        <v>1046</v>
      </c>
      <c r="D173" s="198"/>
      <c r="E173" s="199"/>
    </row>
    <row r="174" spans="1:5" ht="51" customHeight="1" x14ac:dyDescent="0.2">
      <c r="A174" s="95" t="s">
        <v>1047</v>
      </c>
      <c r="B174" s="111">
        <v>1</v>
      </c>
      <c r="C174" s="218" t="s">
        <v>1048</v>
      </c>
      <c r="D174" s="219"/>
      <c r="E174" s="220"/>
    </row>
    <row r="175" spans="1:5" ht="15" x14ac:dyDescent="0.25">
      <c r="A175"/>
      <c r="B175"/>
      <c r="C175"/>
      <c r="D175"/>
      <c r="E175"/>
    </row>
    <row r="176" spans="1:5" ht="15" x14ac:dyDescent="0.2">
      <c r="A176" s="84" t="s">
        <v>874</v>
      </c>
      <c r="B176" s="103"/>
      <c r="C176" s="103"/>
      <c r="D176" s="103"/>
      <c r="E176" s="104"/>
    </row>
    <row r="177" spans="1:5" ht="15.75" customHeight="1" x14ac:dyDescent="0.2">
      <c r="A177" s="87" t="s">
        <v>4</v>
      </c>
      <c r="B177" s="200" t="s">
        <v>1049</v>
      </c>
      <c r="C177" s="201"/>
      <c r="D177" s="201"/>
      <c r="E177" s="202"/>
    </row>
    <row r="178" spans="1:5" ht="15" customHeight="1" x14ac:dyDescent="0.2">
      <c r="A178" s="88" t="s">
        <v>6</v>
      </c>
      <c r="B178" s="203" t="s">
        <v>7</v>
      </c>
      <c r="C178" s="204"/>
      <c r="D178" s="204"/>
      <c r="E178" s="205"/>
    </row>
    <row r="179" spans="1:5" ht="14.25" customHeight="1" x14ac:dyDescent="0.2">
      <c r="A179" s="112" t="s">
        <v>1050</v>
      </c>
      <c r="B179" s="269" t="s">
        <v>1051</v>
      </c>
      <c r="C179" s="270"/>
      <c r="D179" s="270"/>
      <c r="E179" s="271"/>
    </row>
    <row r="180" spans="1:5" ht="15" customHeight="1" x14ac:dyDescent="0.2">
      <c r="A180" s="113" t="s">
        <v>1052</v>
      </c>
      <c r="B180" s="272"/>
      <c r="C180" s="273"/>
      <c r="D180" s="273"/>
      <c r="E180" s="274"/>
    </row>
    <row r="181" spans="1:5" ht="15" customHeight="1" x14ac:dyDescent="0.2">
      <c r="A181" s="114" t="s">
        <v>1053</v>
      </c>
      <c r="B181" s="272"/>
      <c r="C181" s="273"/>
      <c r="D181" s="273"/>
      <c r="E181" s="274"/>
    </row>
    <row r="182" spans="1:5" ht="17.25" customHeight="1" x14ac:dyDescent="0.2">
      <c r="A182" s="115" t="s">
        <v>1054</v>
      </c>
      <c r="B182" s="275"/>
      <c r="C182" s="276"/>
      <c r="D182" s="276"/>
      <c r="E182" s="277"/>
    </row>
    <row r="183" spans="1:5" ht="15" x14ac:dyDescent="0.25">
      <c r="A183"/>
      <c r="B183"/>
      <c r="C183"/>
      <c r="D183"/>
      <c r="E183"/>
    </row>
    <row r="184" spans="1:5" ht="15" x14ac:dyDescent="0.2">
      <c r="A184" s="84" t="s">
        <v>890</v>
      </c>
      <c r="B184" s="103"/>
      <c r="C184" s="103"/>
      <c r="D184" s="103"/>
      <c r="E184" s="104"/>
    </row>
    <row r="185" spans="1:5" ht="15.75" customHeight="1" x14ac:dyDescent="0.2">
      <c r="A185" s="87" t="s">
        <v>4</v>
      </c>
      <c r="B185" s="200" t="s">
        <v>1126</v>
      </c>
      <c r="C185" s="201"/>
      <c r="D185" s="201"/>
      <c r="E185" s="202"/>
    </row>
    <row r="186" spans="1:5" ht="15" x14ac:dyDescent="0.2">
      <c r="A186" s="88" t="s">
        <v>6</v>
      </c>
      <c r="B186" s="203" t="s">
        <v>7</v>
      </c>
      <c r="C186" s="204"/>
      <c r="D186" s="204"/>
      <c r="E186" s="205"/>
    </row>
    <row r="187" spans="1:5" ht="15" x14ac:dyDescent="0.2">
      <c r="A187" s="93" t="s">
        <v>889</v>
      </c>
      <c r="B187" s="197" t="s">
        <v>1055</v>
      </c>
      <c r="C187" s="198"/>
      <c r="D187" s="198"/>
      <c r="E187" s="199"/>
    </row>
    <row r="188" spans="1:5" ht="14.25" customHeight="1" x14ac:dyDescent="0.2">
      <c r="A188" s="93" t="s">
        <v>1056</v>
      </c>
      <c r="B188" s="197" t="s">
        <v>1057</v>
      </c>
      <c r="C188" s="198"/>
      <c r="D188" s="198"/>
      <c r="E188" s="199"/>
    </row>
    <row r="189" spans="1:5" ht="14.25" customHeight="1" x14ac:dyDescent="0.2">
      <c r="A189" s="93" t="s">
        <v>1058</v>
      </c>
      <c r="B189" s="197" t="s">
        <v>1059</v>
      </c>
      <c r="C189" s="198"/>
      <c r="D189" s="198"/>
      <c r="E189" s="199"/>
    </row>
    <row r="190" spans="1:5" ht="14.25" customHeight="1" x14ac:dyDescent="0.2">
      <c r="A190" s="95" t="s">
        <v>1060</v>
      </c>
      <c r="B190" s="218" t="s">
        <v>1061</v>
      </c>
      <c r="C190" s="219"/>
      <c r="D190" s="219"/>
      <c r="E190" s="220"/>
    </row>
    <row r="191" spans="1:5" ht="15" x14ac:dyDescent="0.25">
      <c r="A191"/>
      <c r="B191"/>
      <c r="C191"/>
      <c r="D191"/>
      <c r="E191"/>
    </row>
    <row r="192" spans="1:5" ht="15" x14ac:dyDescent="0.2">
      <c r="A192" s="84" t="s">
        <v>880</v>
      </c>
      <c r="B192" s="103"/>
      <c r="C192" s="103"/>
      <c r="D192" s="103"/>
      <c r="E192" s="104"/>
    </row>
    <row r="193" spans="1:7" ht="20.25" customHeight="1" x14ac:dyDescent="0.2">
      <c r="A193" s="96" t="s">
        <v>4</v>
      </c>
      <c r="B193" s="194" t="s">
        <v>1062</v>
      </c>
      <c r="C193" s="195"/>
      <c r="D193" s="195"/>
      <c r="E193" s="196"/>
    </row>
    <row r="194" spans="1:7" ht="15" x14ac:dyDescent="0.25">
      <c r="A194"/>
      <c r="B194"/>
      <c r="C194"/>
      <c r="D194"/>
      <c r="E194"/>
    </row>
    <row r="195" spans="1:7" ht="15" x14ac:dyDescent="0.2">
      <c r="A195" s="84" t="s">
        <v>881</v>
      </c>
      <c r="B195" s="103"/>
      <c r="C195" s="103"/>
      <c r="D195" s="103"/>
      <c r="E195" s="104"/>
    </row>
    <row r="196" spans="1:7" ht="23.25" customHeight="1" x14ac:dyDescent="0.2">
      <c r="A196" s="96" t="s">
        <v>4</v>
      </c>
      <c r="B196" s="194" t="s">
        <v>1063</v>
      </c>
      <c r="C196" s="195"/>
      <c r="D196" s="195"/>
      <c r="E196" s="196"/>
    </row>
    <row r="197" spans="1:7" ht="15" x14ac:dyDescent="0.25">
      <c r="A197"/>
      <c r="B197"/>
      <c r="C197"/>
      <c r="D197"/>
      <c r="E197"/>
    </row>
    <row r="198" spans="1:7" s="32" customFormat="1" ht="25.15" customHeight="1" x14ac:dyDescent="0.2">
      <c r="A198" s="84" t="s">
        <v>882</v>
      </c>
      <c r="B198" s="103"/>
      <c r="C198" s="103"/>
      <c r="D198" s="103"/>
      <c r="E198" s="104"/>
      <c r="F198" s="30"/>
      <c r="G198" s="31"/>
    </row>
    <row r="199" spans="1:7" s="32" customFormat="1" ht="27" customHeight="1" x14ac:dyDescent="0.2">
      <c r="A199" s="96" t="s">
        <v>4</v>
      </c>
      <c r="B199" s="278" t="s">
        <v>1064</v>
      </c>
      <c r="C199" s="279"/>
      <c r="D199" s="279"/>
      <c r="E199" s="280"/>
      <c r="F199" s="30"/>
      <c r="G199" s="31"/>
    </row>
    <row r="200" spans="1:7" ht="15" x14ac:dyDescent="0.25">
      <c r="A200"/>
      <c r="B200"/>
      <c r="C200"/>
      <c r="D200"/>
      <c r="E200"/>
    </row>
    <row r="201" spans="1:7" s="32" customFormat="1" ht="26.25" customHeight="1" x14ac:dyDescent="0.2">
      <c r="A201" s="84" t="s">
        <v>885</v>
      </c>
      <c r="B201" s="103"/>
      <c r="C201" s="103"/>
      <c r="D201" s="103"/>
      <c r="E201" s="104"/>
      <c r="F201" s="30"/>
      <c r="G201" s="31"/>
    </row>
    <row r="202" spans="1:7" s="32" customFormat="1" ht="21.75" customHeight="1" x14ac:dyDescent="0.2">
      <c r="A202" s="96" t="s">
        <v>4</v>
      </c>
      <c r="B202" s="194" t="s">
        <v>1065</v>
      </c>
      <c r="C202" s="195"/>
      <c r="D202" s="195"/>
      <c r="E202" s="196"/>
      <c r="F202" s="30"/>
      <c r="G202" s="31"/>
    </row>
    <row r="203" spans="1:7" ht="15" x14ac:dyDescent="0.25">
      <c r="A203"/>
      <c r="B203"/>
      <c r="C203"/>
      <c r="D203"/>
      <c r="E203"/>
    </row>
    <row r="204" spans="1:7" s="32" customFormat="1" ht="26.25" customHeight="1" x14ac:dyDescent="0.2">
      <c r="A204" s="84" t="s">
        <v>886</v>
      </c>
      <c r="B204" s="103"/>
      <c r="C204" s="103"/>
      <c r="D204" s="103"/>
      <c r="E204" s="104"/>
      <c r="F204" s="30"/>
      <c r="G204" s="31"/>
    </row>
    <row r="205" spans="1:7" s="32" customFormat="1" ht="25.5" customHeight="1" x14ac:dyDescent="0.2">
      <c r="A205" s="96" t="s">
        <v>4</v>
      </c>
      <c r="B205" s="194" t="s">
        <v>1065</v>
      </c>
      <c r="C205" s="195"/>
      <c r="D205" s="195"/>
      <c r="E205" s="196"/>
      <c r="F205" s="30"/>
      <c r="G205" s="31"/>
    </row>
    <row r="206" spans="1:7" ht="15" x14ac:dyDescent="0.25">
      <c r="A206"/>
      <c r="B206"/>
      <c r="C206"/>
      <c r="D206"/>
      <c r="E206"/>
    </row>
    <row r="207" spans="1:7" s="32" customFormat="1" ht="25.15" customHeight="1" x14ac:dyDescent="0.2">
      <c r="A207" s="84" t="s">
        <v>883</v>
      </c>
      <c r="B207" s="103"/>
      <c r="C207" s="103"/>
      <c r="D207" s="103"/>
      <c r="E207" s="104"/>
      <c r="F207" s="30"/>
      <c r="G207" s="31"/>
    </row>
    <row r="208" spans="1:7" s="32" customFormat="1" ht="25.5" customHeight="1" x14ac:dyDescent="0.2">
      <c r="A208" s="96" t="s">
        <v>4</v>
      </c>
      <c r="B208" s="194" t="s">
        <v>1066</v>
      </c>
      <c r="C208" s="195"/>
      <c r="D208" s="195"/>
      <c r="E208" s="196"/>
      <c r="F208" s="30"/>
      <c r="G208" s="31"/>
    </row>
    <row r="209" spans="1:7" ht="15" x14ac:dyDescent="0.25">
      <c r="A209"/>
      <c r="B209"/>
      <c r="C209"/>
      <c r="D209"/>
      <c r="E209"/>
    </row>
    <row r="210" spans="1:7" s="32" customFormat="1" ht="25.15" customHeight="1" x14ac:dyDescent="0.2">
      <c r="A210" s="84" t="s">
        <v>1067</v>
      </c>
      <c r="B210" s="103"/>
      <c r="C210" s="103"/>
      <c r="D210" s="103"/>
      <c r="E210" s="104"/>
      <c r="F210" s="30"/>
      <c r="G210" s="31"/>
    </row>
    <row r="211" spans="1:7" s="32" customFormat="1" ht="31.5" customHeight="1" x14ac:dyDescent="0.2">
      <c r="A211" s="96" t="s">
        <v>4</v>
      </c>
      <c r="B211" s="194" t="s">
        <v>1068</v>
      </c>
      <c r="C211" s="195"/>
      <c r="D211" s="195"/>
      <c r="E211" s="196"/>
      <c r="F211" s="30"/>
      <c r="G211" s="31"/>
    </row>
    <row r="212" spans="1:7" ht="15" hidden="1" x14ac:dyDescent="0.25">
      <c r="A212"/>
      <c r="B212"/>
      <c r="C212"/>
      <c r="D212"/>
      <c r="E212"/>
    </row>
    <row r="213" spans="1:7" ht="15" hidden="1" x14ac:dyDescent="0.25">
      <c r="A213"/>
      <c r="B213"/>
      <c r="C213"/>
      <c r="D213"/>
      <c r="E213"/>
    </row>
    <row r="214" spans="1:7" ht="15" hidden="1" x14ac:dyDescent="0.25">
      <c r="A214"/>
      <c r="B214"/>
      <c r="C214"/>
      <c r="D214"/>
      <c r="E214"/>
    </row>
    <row r="215" spans="1:7" hidden="1" x14ac:dyDescent="0.2"/>
    <row r="216" spans="1:7" hidden="1" x14ac:dyDescent="0.2"/>
    <row r="217" spans="1:7" hidden="1" x14ac:dyDescent="0.2"/>
    <row r="218" spans="1:7" hidden="1" x14ac:dyDescent="0.2"/>
    <row r="219" spans="1:7" hidden="1" x14ac:dyDescent="0.2"/>
    <row r="220" spans="1:7" hidden="1" x14ac:dyDescent="0.2"/>
    <row r="221" spans="1:7" hidden="1" x14ac:dyDescent="0.2"/>
    <row r="222" spans="1:7" hidden="1" x14ac:dyDescent="0.2"/>
    <row r="223" spans="1:7" hidden="1" x14ac:dyDescent="0.2"/>
    <row r="224" spans="1:7" hidden="1" x14ac:dyDescent="0.2"/>
    <row r="225" x14ac:dyDescent="0.2"/>
    <row r="226" x14ac:dyDescent="0.2"/>
    <row r="227" x14ac:dyDescent="0.2"/>
    <row r="228" x14ac:dyDescent="0.2"/>
    <row r="229" x14ac:dyDescent="0.2"/>
    <row r="230" x14ac:dyDescent="0.2"/>
    <row r="231" x14ac:dyDescent="0.2"/>
    <row r="232" x14ac:dyDescent="0.2"/>
    <row r="233" x14ac:dyDescent="0.2"/>
    <row r="234" x14ac:dyDescent="0.2"/>
    <row r="235" x14ac:dyDescent="0.2"/>
    <row r="236" x14ac:dyDescent="0.2"/>
    <row r="237" x14ac:dyDescent="0.2"/>
    <row r="238" x14ac:dyDescent="0.2"/>
    <row r="239" x14ac:dyDescent="0.2"/>
    <row r="240" x14ac:dyDescent="0.2"/>
    <row r="241" x14ac:dyDescent="0.2"/>
    <row r="242" x14ac:dyDescent="0.2"/>
    <row r="243" x14ac:dyDescent="0.2"/>
    <row r="244" x14ac:dyDescent="0.2"/>
    <row r="245" x14ac:dyDescent="0.2"/>
    <row r="246" x14ac:dyDescent="0.2"/>
    <row r="247" x14ac:dyDescent="0.2"/>
    <row r="248" x14ac:dyDescent="0.2"/>
    <row r="249" x14ac:dyDescent="0.2"/>
    <row r="250" x14ac:dyDescent="0.2"/>
    <row r="251" x14ac:dyDescent="0.2"/>
    <row r="252" x14ac:dyDescent="0.2"/>
    <row r="253" x14ac:dyDescent="0.2"/>
    <row r="254" x14ac:dyDescent="0.2"/>
    <row r="255" x14ac:dyDescent="0.2"/>
    <row r="256" x14ac:dyDescent="0.2"/>
    <row r="257" x14ac:dyDescent="0.2"/>
    <row r="258" x14ac:dyDescent="0.2"/>
    <row r="259" x14ac:dyDescent="0.2"/>
    <row r="260" x14ac:dyDescent="0.2"/>
    <row r="261" x14ac:dyDescent="0.2"/>
    <row r="262" x14ac:dyDescent="0.2"/>
    <row r="263" x14ac:dyDescent="0.2"/>
    <row r="264" x14ac:dyDescent="0.2"/>
    <row r="265" x14ac:dyDescent="0.2"/>
    <row r="266" x14ac:dyDescent="0.2"/>
    <row r="267" x14ac:dyDescent="0.2"/>
    <row r="268" x14ac:dyDescent="0.2"/>
    <row r="269" x14ac:dyDescent="0.2"/>
    <row r="270" x14ac:dyDescent="0.2"/>
    <row r="271" x14ac:dyDescent="0.2"/>
    <row r="272" x14ac:dyDescent="0.2"/>
    <row r="273" x14ac:dyDescent="0.2"/>
    <row r="274" x14ac:dyDescent="0.2"/>
    <row r="275" x14ac:dyDescent="0.2"/>
    <row r="276" x14ac:dyDescent="0.2"/>
    <row r="277" x14ac:dyDescent="0.2"/>
    <row r="278" x14ac:dyDescent="0.2"/>
    <row r="279" x14ac:dyDescent="0.2"/>
    <row r="280" x14ac:dyDescent="0.2"/>
    <row r="281" x14ac:dyDescent="0.2"/>
    <row r="282" x14ac:dyDescent="0.2"/>
    <row r="283" x14ac:dyDescent="0.2"/>
    <row r="284" x14ac:dyDescent="0.2"/>
    <row r="285" x14ac:dyDescent="0.2"/>
    <row r="286" x14ac:dyDescent="0.2"/>
    <row r="287" x14ac:dyDescent="0.2"/>
    <row r="288" x14ac:dyDescent="0.2"/>
    <row r="289" x14ac:dyDescent="0.2"/>
    <row r="290" x14ac:dyDescent="0.2"/>
    <row r="291" x14ac:dyDescent="0.2"/>
    <row r="292" x14ac:dyDescent="0.2"/>
    <row r="293" x14ac:dyDescent="0.2"/>
    <row r="294" x14ac:dyDescent="0.2"/>
    <row r="295" x14ac:dyDescent="0.2"/>
    <row r="296" x14ac:dyDescent="0.2"/>
    <row r="297" x14ac:dyDescent="0.2"/>
    <row r="298" x14ac:dyDescent="0.2"/>
    <row r="299" x14ac:dyDescent="0.2"/>
    <row r="300" x14ac:dyDescent="0.2"/>
    <row r="301" x14ac:dyDescent="0.2"/>
    <row r="302" x14ac:dyDescent="0.2"/>
    <row r="303" x14ac:dyDescent="0.2"/>
    <row r="304" x14ac:dyDescent="0.2"/>
    <row r="305" x14ac:dyDescent="0.2"/>
    <row r="306" x14ac:dyDescent="0.2"/>
    <row r="307" x14ac:dyDescent="0.2"/>
    <row r="308" x14ac:dyDescent="0.2"/>
    <row r="309" x14ac:dyDescent="0.2"/>
    <row r="310" x14ac:dyDescent="0.2"/>
    <row r="311" x14ac:dyDescent="0.2"/>
    <row r="312" x14ac:dyDescent="0.2"/>
    <row r="313" x14ac:dyDescent="0.2"/>
    <row r="314" x14ac:dyDescent="0.2"/>
    <row r="315" x14ac:dyDescent="0.2"/>
    <row r="316" x14ac:dyDescent="0.2"/>
    <row r="317" x14ac:dyDescent="0.2"/>
    <row r="318" x14ac:dyDescent="0.2"/>
    <row r="319" x14ac:dyDescent="0.2"/>
    <row r="320" x14ac:dyDescent="0.2"/>
    <row r="321" x14ac:dyDescent="0.2"/>
    <row r="322" x14ac:dyDescent="0.2"/>
    <row r="323" x14ac:dyDescent="0.2"/>
    <row r="324" x14ac:dyDescent="0.2"/>
    <row r="325" x14ac:dyDescent="0.2"/>
    <row r="326" x14ac:dyDescent="0.2"/>
    <row r="327" x14ac:dyDescent="0.2"/>
    <row r="328" x14ac:dyDescent="0.2"/>
    <row r="329" x14ac:dyDescent="0.2"/>
    <row r="330" x14ac:dyDescent="0.2"/>
    <row r="331" x14ac:dyDescent="0.2"/>
    <row r="332" x14ac:dyDescent="0.2"/>
    <row r="333" x14ac:dyDescent="0.2"/>
    <row r="334" x14ac:dyDescent="0.2"/>
    <row r="335" x14ac:dyDescent="0.2"/>
    <row r="336" x14ac:dyDescent="0.2"/>
    <row r="337" x14ac:dyDescent="0.2"/>
    <row r="338" x14ac:dyDescent="0.2"/>
    <row r="339" x14ac:dyDescent="0.2"/>
    <row r="340" x14ac:dyDescent="0.2"/>
    <row r="341" x14ac:dyDescent="0.2"/>
    <row r="342" x14ac:dyDescent="0.2"/>
    <row r="343" x14ac:dyDescent="0.2"/>
    <row r="344" x14ac:dyDescent="0.2"/>
    <row r="345" x14ac:dyDescent="0.2"/>
    <row r="346" x14ac:dyDescent="0.2"/>
    <row r="347" x14ac:dyDescent="0.2"/>
    <row r="348" x14ac:dyDescent="0.2"/>
    <row r="349" x14ac:dyDescent="0.2"/>
    <row r="350" x14ac:dyDescent="0.2"/>
    <row r="351" x14ac:dyDescent="0.2"/>
    <row r="352" x14ac:dyDescent="0.2"/>
    <row r="353" x14ac:dyDescent="0.2"/>
    <row r="354" x14ac:dyDescent="0.2"/>
    <row r="355" x14ac:dyDescent="0.2"/>
    <row r="356" x14ac:dyDescent="0.2"/>
    <row r="357" x14ac:dyDescent="0.2"/>
    <row r="358" x14ac:dyDescent="0.2"/>
    <row r="359" x14ac:dyDescent="0.2"/>
    <row r="360" x14ac:dyDescent="0.2"/>
    <row r="361" x14ac:dyDescent="0.2"/>
    <row r="362" x14ac:dyDescent="0.2"/>
    <row r="363" x14ac:dyDescent="0.2"/>
    <row r="364" x14ac:dyDescent="0.2"/>
    <row r="365" x14ac:dyDescent="0.2"/>
    <row r="366" x14ac:dyDescent="0.2"/>
    <row r="367" x14ac:dyDescent="0.2"/>
    <row r="368" x14ac:dyDescent="0.2"/>
    <row r="369" x14ac:dyDescent="0.2"/>
    <row r="370" x14ac:dyDescent="0.2"/>
    <row r="371" x14ac:dyDescent="0.2"/>
    <row r="372" x14ac:dyDescent="0.2"/>
    <row r="373" x14ac:dyDescent="0.2"/>
    <row r="374" x14ac:dyDescent="0.2"/>
    <row r="375" x14ac:dyDescent="0.2"/>
    <row r="376" x14ac:dyDescent="0.2"/>
    <row r="377" x14ac:dyDescent="0.2"/>
    <row r="378" x14ac:dyDescent="0.2"/>
    <row r="379" x14ac:dyDescent="0.2"/>
    <row r="380" x14ac:dyDescent="0.2"/>
    <row r="381" x14ac:dyDescent="0.2"/>
    <row r="382" x14ac:dyDescent="0.2"/>
    <row r="383" x14ac:dyDescent="0.2"/>
    <row r="384" x14ac:dyDescent="0.2"/>
    <row r="385" x14ac:dyDescent="0.2"/>
    <row r="386" x14ac:dyDescent="0.2"/>
    <row r="387" x14ac:dyDescent="0.2"/>
    <row r="388" x14ac:dyDescent="0.2"/>
    <row r="389" x14ac:dyDescent="0.2"/>
    <row r="390" x14ac:dyDescent="0.2"/>
    <row r="391" x14ac:dyDescent="0.2"/>
    <row r="392" x14ac:dyDescent="0.2"/>
    <row r="393" x14ac:dyDescent="0.2"/>
    <row r="394" x14ac:dyDescent="0.2"/>
    <row r="395" x14ac:dyDescent="0.2"/>
    <row r="396" x14ac:dyDescent="0.2"/>
    <row r="397" x14ac:dyDescent="0.2"/>
    <row r="398" x14ac:dyDescent="0.2"/>
    <row r="399" x14ac:dyDescent="0.2"/>
    <row r="400" x14ac:dyDescent="0.2"/>
    <row r="401" x14ac:dyDescent="0.2"/>
    <row r="402" x14ac:dyDescent="0.2"/>
    <row r="403" x14ac:dyDescent="0.2"/>
    <row r="404" x14ac:dyDescent="0.2"/>
    <row r="405" x14ac:dyDescent="0.2"/>
    <row r="406" x14ac:dyDescent="0.2"/>
    <row r="407" x14ac:dyDescent="0.2"/>
    <row r="408" x14ac:dyDescent="0.2"/>
    <row r="409" x14ac:dyDescent="0.2"/>
    <row r="410" x14ac:dyDescent="0.2"/>
    <row r="411" x14ac:dyDescent="0.2"/>
    <row r="412" x14ac:dyDescent="0.2"/>
    <row r="413" x14ac:dyDescent="0.2"/>
    <row r="414" x14ac:dyDescent="0.2"/>
    <row r="415" x14ac:dyDescent="0.2"/>
    <row r="416" x14ac:dyDescent="0.2"/>
    <row r="417" x14ac:dyDescent="0.2"/>
    <row r="418" x14ac:dyDescent="0.2"/>
    <row r="419" x14ac:dyDescent="0.2"/>
    <row r="420" x14ac:dyDescent="0.2"/>
    <row r="421" x14ac:dyDescent="0.2"/>
    <row r="422" x14ac:dyDescent="0.2"/>
    <row r="423" x14ac:dyDescent="0.2"/>
    <row r="424" x14ac:dyDescent="0.2"/>
    <row r="425" x14ac:dyDescent="0.2"/>
    <row r="426" x14ac:dyDescent="0.2"/>
    <row r="427" x14ac:dyDescent="0.2"/>
    <row r="428" x14ac:dyDescent="0.2"/>
    <row r="429" x14ac:dyDescent="0.2"/>
    <row r="430" x14ac:dyDescent="0.2"/>
    <row r="431" x14ac:dyDescent="0.2"/>
    <row r="432" x14ac:dyDescent="0.2"/>
    <row r="433" x14ac:dyDescent="0.2"/>
    <row r="434" x14ac:dyDescent="0.2"/>
    <row r="435" x14ac:dyDescent="0.2"/>
    <row r="436" x14ac:dyDescent="0.2"/>
    <row r="437" x14ac:dyDescent="0.2"/>
    <row r="438" x14ac:dyDescent="0.2"/>
    <row r="439" x14ac:dyDescent="0.2"/>
    <row r="440" x14ac:dyDescent="0.2"/>
    <row r="441" x14ac:dyDescent="0.2"/>
    <row r="442" x14ac:dyDescent="0.2"/>
    <row r="443" x14ac:dyDescent="0.2"/>
    <row r="444" x14ac:dyDescent="0.2"/>
    <row r="445" x14ac:dyDescent="0.2"/>
    <row r="446" x14ac:dyDescent="0.2"/>
    <row r="447" x14ac:dyDescent="0.2"/>
    <row r="448" x14ac:dyDescent="0.2"/>
    <row r="449" x14ac:dyDescent="0.2"/>
    <row r="450" x14ac:dyDescent="0.2"/>
    <row r="451" x14ac:dyDescent="0.2"/>
    <row r="452" x14ac:dyDescent="0.2"/>
    <row r="453" x14ac:dyDescent="0.2"/>
    <row r="454" x14ac:dyDescent="0.2"/>
    <row r="455" x14ac:dyDescent="0.2"/>
    <row r="456" x14ac:dyDescent="0.2"/>
    <row r="457" x14ac:dyDescent="0.2"/>
    <row r="458" x14ac:dyDescent="0.2"/>
    <row r="459" x14ac:dyDescent="0.2"/>
    <row r="460" x14ac:dyDescent="0.2"/>
    <row r="461" x14ac:dyDescent="0.2"/>
    <row r="462" x14ac:dyDescent="0.2"/>
    <row r="463" x14ac:dyDescent="0.2"/>
    <row r="464" x14ac:dyDescent="0.2"/>
    <row r="465" x14ac:dyDescent="0.2"/>
    <row r="466" x14ac:dyDescent="0.2"/>
    <row r="467" x14ac:dyDescent="0.2"/>
    <row r="468" x14ac:dyDescent="0.2"/>
    <row r="469" x14ac:dyDescent="0.2"/>
    <row r="470" x14ac:dyDescent="0.2"/>
    <row r="471" x14ac:dyDescent="0.2"/>
    <row r="472" x14ac:dyDescent="0.2"/>
    <row r="473" x14ac:dyDescent="0.2"/>
    <row r="474" x14ac:dyDescent="0.2"/>
    <row r="475" x14ac:dyDescent="0.2"/>
    <row r="476" x14ac:dyDescent="0.2"/>
    <row r="477" x14ac:dyDescent="0.2"/>
    <row r="478" x14ac:dyDescent="0.2"/>
    <row r="479" x14ac:dyDescent="0.2"/>
    <row r="480" x14ac:dyDescent="0.2"/>
    <row r="481" x14ac:dyDescent="0.2"/>
    <row r="482" x14ac:dyDescent="0.2"/>
    <row r="483" x14ac:dyDescent="0.2"/>
    <row r="484" x14ac:dyDescent="0.2"/>
    <row r="485" x14ac:dyDescent="0.2"/>
    <row r="486" x14ac:dyDescent="0.2"/>
    <row r="487" x14ac:dyDescent="0.2"/>
    <row r="488" x14ac:dyDescent="0.2"/>
    <row r="489" x14ac:dyDescent="0.2"/>
    <row r="490" x14ac:dyDescent="0.2"/>
    <row r="491" x14ac:dyDescent="0.2"/>
    <row r="492" x14ac:dyDescent="0.2"/>
    <row r="493" x14ac:dyDescent="0.2"/>
    <row r="494" x14ac:dyDescent="0.2"/>
    <row r="495" x14ac:dyDescent="0.2"/>
    <row r="496" x14ac:dyDescent="0.2"/>
    <row r="497" x14ac:dyDescent="0.2"/>
    <row r="498" x14ac:dyDescent="0.2"/>
    <row r="499" x14ac:dyDescent="0.2"/>
    <row r="500" x14ac:dyDescent="0.2"/>
    <row r="501" x14ac:dyDescent="0.2"/>
    <row r="502" x14ac:dyDescent="0.2"/>
    <row r="503" x14ac:dyDescent="0.2"/>
    <row r="504" x14ac:dyDescent="0.2"/>
    <row r="505" x14ac:dyDescent="0.2"/>
    <row r="506" x14ac:dyDescent="0.2"/>
    <row r="507" x14ac:dyDescent="0.2"/>
    <row r="508" x14ac:dyDescent="0.2"/>
    <row r="509" x14ac:dyDescent="0.2"/>
    <row r="510" x14ac:dyDescent="0.2"/>
    <row r="511" x14ac:dyDescent="0.2"/>
    <row r="512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</sheetData>
  <sheetProtection algorithmName="SHA-512" hashValue="AzNAvmRsfNnOtuZdGu1Qoxfo+zZFTeJosQ8h3aCtHebgbQ42x06S7i6uVlRe9e6e1Ged96usuh5XTBNDAVZLng==" saltValue="qnjpDb/77J2i3MEzeqMcbw==" spinCount="100000" sheet="1" objects="1" scenarios="1"/>
  <mergeCells count="130">
    <mergeCell ref="B211:E211"/>
    <mergeCell ref="B165:E165"/>
    <mergeCell ref="B168:E168"/>
    <mergeCell ref="C174:E174"/>
    <mergeCell ref="B178:E178"/>
    <mergeCell ref="B179:E182"/>
    <mergeCell ref="B190:E190"/>
    <mergeCell ref="B193:E193"/>
    <mergeCell ref="B196:E196"/>
    <mergeCell ref="B199:E199"/>
    <mergeCell ref="B189:E189"/>
    <mergeCell ref="B185:E185"/>
    <mergeCell ref="B186:E186"/>
    <mergeCell ref="B187:E187"/>
    <mergeCell ref="B188:E188"/>
    <mergeCell ref="B202:E202"/>
    <mergeCell ref="B205:E205"/>
    <mergeCell ref="B208:E208"/>
    <mergeCell ref="C101:E101"/>
    <mergeCell ref="B104:E104"/>
    <mergeCell ref="C110:E110"/>
    <mergeCell ref="B113:E113"/>
    <mergeCell ref="C119:E119"/>
    <mergeCell ref="B122:E122"/>
    <mergeCell ref="C128:E128"/>
    <mergeCell ref="B131:E131"/>
    <mergeCell ref="C137:E137"/>
    <mergeCell ref="C108:E108"/>
    <mergeCell ref="C109:E109"/>
    <mergeCell ref="C114:E114"/>
    <mergeCell ref="C105:E105"/>
    <mergeCell ref="C106:E106"/>
    <mergeCell ref="C107:E107"/>
    <mergeCell ref="C123:E123"/>
    <mergeCell ref="C124:E124"/>
    <mergeCell ref="C125:E125"/>
    <mergeCell ref="C126:E126"/>
    <mergeCell ref="C115:E115"/>
    <mergeCell ref="C116:E116"/>
    <mergeCell ref="C117:E117"/>
    <mergeCell ref="C118:E118"/>
    <mergeCell ref="C134:E134"/>
    <mergeCell ref="B30:E30"/>
    <mergeCell ref="B31:E31"/>
    <mergeCell ref="B32:E32"/>
    <mergeCell ref="B33:E33"/>
    <mergeCell ref="A1:E1"/>
    <mergeCell ref="A2:E2"/>
    <mergeCell ref="B8:E8"/>
    <mergeCell ref="B9:E9"/>
    <mergeCell ref="B10:E10"/>
    <mergeCell ref="B11:E11"/>
    <mergeCell ref="B12:E12"/>
    <mergeCell ref="B15:E15"/>
    <mergeCell ref="B16:E16"/>
    <mergeCell ref="B17:E17"/>
    <mergeCell ref="B18:E18"/>
    <mergeCell ref="B20:E20"/>
    <mergeCell ref="B23:E23"/>
    <mergeCell ref="B24:E24"/>
    <mergeCell ref="B25:E25"/>
    <mergeCell ref="B26:E26"/>
    <mergeCell ref="B27:E27"/>
    <mergeCell ref="B48:E48"/>
    <mergeCell ref="B49:E49"/>
    <mergeCell ref="B50:E50"/>
    <mergeCell ref="B51:E51"/>
    <mergeCell ref="B52:E52"/>
    <mergeCell ref="B34:E34"/>
    <mergeCell ref="B35:E35"/>
    <mergeCell ref="B36:E36"/>
    <mergeCell ref="B39:E39"/>
    <mergeCell ref="B40:E40"/>
    <mergeCell ref="B41:E41"/>
    <mergeCell ref="B44:E44"/>
    <mergeCell ref="B47:E47"/>
    <mergeCell ref="B63:E63"/>
    <mergeCell ref="B64:E64"/>
    <mergeCell ref="B65:E65"/>
    <mergeCell ref="B66:E66"/>
    <mergeCell ref="B53:E53"/>
    <mergeCell ref="B54:E54"/>
    <mergeCell ref="B57:E57"/>
    <mergeCell ref="B58:E58"/>
    <mergeCell ref="B59:E59"/>
    <mergeCell ref="B67:E67"/>
    <mergeCell ref="C76:E76"/>
    <mergeCell ref="C87:E87"/>
    <mergeCell ref="C88:E88"/>
    <mergeCell ref="C72:E72"/>
    <mergeCell ref="C73:E73"/>
    <mergeCell ref="C74:E74"/>
    <mergeCell ref="C75:E75"/>
    <mergeCell ref="B71:E71"/>
    <mergeCell ref="C77:E77"/>
    <mergeCell ref="B86:E86"/>
    <mergeCell ref="A79:F79"/>
    <mergeCell ref="C96:E96"/>
    <mergeCell ref="C97:E97"/>
    <mergeCell ref="C98:E98"/>
    <mergeCell ref="C99:E99"/>
    <mergeCell ref="C100:E100"/>
    <mergeCell ref="C89:E89"/>
    <mergeCell ref="C90:E90"/>
    <mergeCell ref="C91:E91"/>
    <mergeCell ref="C92:E92"/>
    <mergeCell ref="B95:E95"/>
    <mergeCell ref="C135:E135"/>
    <mergeCell ref="C136:E136"/>
    <mergeCell ref="C127:E127"/>
    <mergeCell ref="C132:E132"/>
    <mergeCell ref="C133:E133"/>
    <mergeCell ref="B140:E140"/>
    <mergeCell ref="C150:E150"/>
    <mergeCell ref="C141:E141"/>
    <mergeCell ref="C142:E143"/>
    <mergeCell ref="C146:E146"/>
    <mergeCell ref="B149:E149"/>
    <mergeCell ref="A151:A159"/>
    <mergeCell ref="B151:B159"/>
    <mergeCell ref="C151:E151"/>
    <mergeCell ref="C152:E154"/>
    <mergeCell ref="C159:E159"/>
    <mergeCell ref="B162:E162"/>
    <mergeCell ref="C172:E172"/>
    <mergeCell ref="C173:E173"/>
    <mergeCell ref="B177:E177"/>
    <mergeCell ref="C169:E169"/>
    <mergeCell ref="C170:E170"/>
    <mergeCell ref="C171:E171"/>
  </mergeCells>
  <dataValidations disablePrompts="1" count="1">
    <dataValidation allowBlank="1" showInputMessage="1" showErrorMessage="1" sqref="A38 A43 A46 A69 A85 A79 A161 A164" xr:uid="{00000000-0002-0000-0100-000000000000}"/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0" fitToHeight="0" orientation="portrait" horizontalDpi="300" verticalDpi="300" r:id="rId1"/>
  <rowBreaks count="3" manualBreakCount="3">
    <brk id="54" max="16383" man="1"/>
    <brk id="102" max="16383" man="1"/>
    <brk id="16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>
    <pageSetUpPr fitToPage="1"/>
  </sheetPr>
  <dimension ref="A1:AR65"/>
  <sheetViews>
    <sheetView showGridLines="0" zoomScale="70" zoomScaleNormal="70" workbookViewId="0">
      <pane xSplit="6" ySplit="7" topLeftCell="AH27" activePane="bottomRight" state="frozen"/>
      <selection pane="topRight" activeCell="G1" sqref="G1"/>
      <selection pane="bottomLeft" activeCell="A8" sqref="A8"/>
      <selection pane="bottomRight" activeCell="AI23" sqref="AI23"/>
    </sheetView>
  </sheetViews>
  <sheetFormatPr defaultColWidth="0" defaultRowHeight="15" zeroHeight="1" x14ac:dyDescent="0.25"/>
  <cols>
    <col min="1" max="1" width="10.140625" customWidth="1"/>
    <col min="2" max="2" width="34.28515625" customWidth="1"/>
    <col min="3" max="3" width="16.42578125" bestFit="1" customWidth="1"/>
    <col min="4" max="4" width="17.85546875" customWidth="1"/>
    <col min="5" max="5" width="41.7109375" customWidth="1"/>
    <col min="6" max="6" width="39.7109375" customWidth="1"/>
    <col min="7" max="7" width="13.85546875" customWidth="1"/>
    <col min="8" max="8" width="40.7109375" customWidth="1"/>
    <col min="9" max="9" width="24.85546875" customWidth="1"/>
    <col min="10" max="10" width="24.7109375" customWidth="1"/>
    <col min="11" max="12" width="10.140625" hidden="1" customWidth="1"/>
    <col min="13" max="13" width="19.42578125" customWidth="1"/>
    <col min="14" max="14" width="16.85546875" customWidth="1"/>
    <col min="15" max="15" width="15.5703125" customWidth="1"/>
    <col min="16" max="16" width="16.42578125" customWidth="1"/>
    <col min="17" max="17" width="21.28515625" customWidth="1"/>
    <col min="18" max="18" width="19.5703125" customWidth="1"/>
    <col min="19" max="19" width="10.140625" hidden="1" customWidth="1"/>
    <col min="20" max="20" width="10.7109375" hidden="1" customWidth="1"/>
    <col min="21" max="21" width="14.5703125" hidden="1" customWidth="1"/>
    <col min="22" max="22" width="21.5703125" customWidth="1"/>
    <col min="23" max="23" width="14.140625" hidden="1" customWidth="1"/>
    <col min="24" max="24" width="17.7109375" hidden="1" customWidth="1"/>
    <col min="25" max="25" width="17.7109375" customWidth="1"/>
    <col min="26" max="27" width="38.7109375" customWidth="1"/>
    <col min="28" max="28" width="16" customWidth="1"/>
    <col min="29" max="30" width="11.42578125" hidden="1" customWidth="1"/>
    <col min="31" max="31" width="13.85546875" hidden="1" customWidth="1"/>
    <col min="32" max="32" width="21.28515625" hidden="1" customWidth="1"/>
    <col min="33" max="33" width="21.28515625" customWidth="1"/>
    <col min="34" max="34" width="16.140625" customWidth="1"/>
    <col min="35" max="35" width="40.5703125" customWidth="1"/>
    <col min="36" max="36" width="23.140625" customWidth="1"/>
    <col min="37" max="37" width="47.85546875" customWidth="1"/>
    <col min="38" max="38" width="22.28515625" customWidth="1"/>
    <col min="39" max="40" width="18.42578125" customWidth="1"/>
    <col min="41" max="41" width="28" customWidth="1"/>
    <col min="42" max="42" width="17.85546875" customWidth="1"/>
    <col min="43" max="43" width="18.7109375" customWidth="1"/>
    <col min="44" max="44" width="3" customWidth="1"/>
    <col min="45" max="16384" width="8.85546875" hidden="1"/>
  </cols>
  <sheetData>
    <row r="1" spans="1:43" ht="23.25" x14ac:dyDescent="0.25">
      <c r="A1" s="290" t="s">
        <v>956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</row>
    <row r="2" spans="1:43" ht="6.75" customHeight="1" x14ac:dyDescent="0.25"/>
    <row r="3" spans="1:43" ht="18.75" customHeight="1" x14ac:dyDescent="0.25">
      <c r="A3" s="282" t="s">
        <v>869</v>
      </c>
      <c r="B3" s="282"/>
      <c r="C3" s="282"/>
      <c r="D3" s="281" t="str">
        <f>Capa!C11</f>
        <v>59550.000508/2024-18</v>
      </c>
      <c r="E3" s="281"/>
      <c r="F3" s="281"/>
      <c r="G3" s="281"/>
      <c r="H3" s="281"/>
      <c r="I3" s="281"/>
      <c r="J3" s="281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135"/>
      <c r="AG3" s="135"/>
      <c r="AH3" s="135"/>
      <c r="AI3" s="135"/>
      <c r="AJ3" s="135"/>
      <c r="AK3" s="135"/>
      <c r="AL3" s="135"/>
      <c r="AM3" s="135"/>
      <c r="AN3" s="135"/>
      <c r="AO3" s="135"/>
      <c r="AP3" s="135"/>
      <c r="AQ3" s="135"/>
    </row>
    <row r="4" spans="1:43" ht="24" customHeight="1" x14ac:dyDescent="0.25">
      <c r="A4" s="282" t="str">
        <f>Capa!A12</f>
        <v>OBJETO DA CONTRATAÇÃO:</v>
      </c>
      <c r="B4" s="282"/>
      <c r="C4" s="282"/>
      <c r="D4" s="281" t="str">
        <f>Capa!C12</f>
        <v xml:space="preserve">EXECUÇÃO DAS OBRAS DE PAVIMENTAÇÃO E DRENAGEM, DA RODOVIA DA AL- 485, QUE LIGA O MUNICÍPIO DE SÃO SEBASTIÃO/AL AO DE FEIRA GRANDE/AL. </v>
      </c>
      <c r="E4" s="281"/>
      <c r="F4" s="281"/>
      <c r="G4" s="281"/>
      <c r="H4" s="281"/>
      <c r="I4" s="281"/>
      <c r="J4" s="281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46"/>
      <c r="AN4" s="135"/>
      <c r="AO4" s="135"/>
      <c r="AP4" s="135"/>
      <c r="AQ4" s="135"/>
    </row>
    <row r="5" spans="1:43" ht="26.25" customHeight="1" x14ac:dyDescent="0.25">
      <c r="A5" s="147"/>
      <c r="B5" s="147"/>
      <c r="C5" s="147"/>
      <c r="D5" s="147"/>
      <c r="E5" s="148"/>
      <c r="F5" s="148"/>
      <c r="G5" s="148"/>
      <c r="H5" s="148"/>
      <c r="I5" s="135"/>
      <c r="J5" s="135"/>
      <c r="K5" s="135" t="s">
        <v>1084</v>
      </c>
      <c r="L5" s="135" t="s">
        <v>1084</v>
      </c>
      <c r="M5" s="135"/>
      <c r="N5" s="135"/>
      <c r="O5" s="135"/>
      <c r="P5" s="135"/>
      <c r="Q5" s="135"/>
      <c r="R5" s="135"/>
      <c r="S5" s="135" t="s">
        <v>1084</v>
      </c>
      <c r="T5" s="135" t="s">
        <v>1084</v>
      </c>
      <c r="U5" s="135" t="s">
        <v>1084</v>
      </c>
      <c r="V5" s="135"/>
      <c r="W5" s="135" t="s">
        <v>1084</v>
      </c>
      <c r="X5" s="135" t="s">
        <v>1084</v>
      </c>
      <c r="Y5" s="135"/>
      <c r="Z5" s="135"/>
      <c r="AA5" s="135"/>
      <c r="AB5" s="135"/>
      <c r="AC5" s="135" t="s">
        <v>1084</v>
      </c>
      <c r="AD5" s="135" t="s">
        <v>1084</v>
      </c>
      <c r="AE5" s="135" t="s">
        <v>1084</v>
      </c>
      <c r="AF5" s="135" t="s">
        <v>1084</v>
      </c>
      <c r="AG5" s="135"/>
      <c r="AH5" s="135"/>
      <c r="AI5" s="135"/>
      <c r="AJ5" s="135"/>
      <c r="AK5" s="82"/>
      <c r="AL5" s="82"/>
      <c r="AM5" s="82"/>
      <c r="AN5" s="82"/>
      <c r="AO5" s="82"/>
      <c r="AP5" s="82"/>
      <c r="AQ5" s="135"/>
    </row>
    <row r="6" spans="1:43" ht="24.75" customHeight="1" x14ac:dyDescent="0.25">
      <c r="A6" s="286" t="s">
        <v>167</v>
      </c>
      <c r="B6" s="286" t="s">
        <v>877</v>
      </c>
      <c r="C6" s="286" t="s">
        <v>699</v>
      </c>
      <c r="D6" s="286" t="s">
        <v>1074</v>
      </c>
      <c r="E6" s="286" t="s">
        <v>141</v>
      </c>
      <c r="F6" s="286" t="s">
        <v>1117</v>
      </c>
      <c r="G6" s="286" t="s">
        <v>1075</v>
      </c>
      <c r="H6" s="286" t="s">
        <v>143</v>
      </c>
      <c r="I6" s="286" t="s">
        <v>1080</v>
      </c>
      <c r="J6" s="291" t="s">
        <v>144</v>
      </c>
      <c r="K6" s="284" t="s">
        <v>893</v>
      </c>
      <c r="L6" s="284" t="s">
        <v>894</v>
      </c>
      <c r="M6" s="287" t="s">
        <v>196</v>
      </c>
      <c r="N6" s="288"/>
      <c r="O6" s="288"/>
      <c r="P6" s="288"/>
      <c r="Q6" s="288"/>
      <c r="R6" s="288"/>
      <c r="S6" s="288"/>
      <c r="T6" s="288"/>
      <c r="U6" s="288"/>
      <c r="V6" s="289"/>
      <c r="W6" s="285" t="s">
        <v>891</v>
      </c>
      <c r="X6" s="285" t="s">
        <v>892</v>
      </c>
      <c r="Y6" s="285" t="s">
        <v>873</v>
      </c>
      <c r="Z6" s="283" t="s">
        <v>875</v>
      </c>
      <c r="AA6" s="283"/>
      <c r="AB6" s="283"/>
      <c r="AC6" s="149"/>
      <c r="AD6" s="149"/>
      <c r="AE6" s="285" t="s">
        <v>695</v>
      </c>
      <c r="AF6" s="285" t="s">
        <v>874</v>
      </c>
      <c r="AG6" s="285" t="s">
        <v>1082</v>
      </c>
      <c r="AH6" s="283" t="s">
        <v>195</v>
      </c>
      <c r="AI6" s="283"/>
      <c r="AJ6" s="283"/>
      <c r="AK6" s="283"/>
      <c r="AL6" s="283"/>
      <c r="AM6" s="283"/>
      <c r="AN6" s="283"/>
      <c r="AO6" s="283"/>
      <c r="AP6" s="283"/>
      <c r="AQ6" s="283"/>
    </row>
    <row r="7" spans="1:43" ht="51.75" customHeight="1" x14ac:dyDescent="0.25">
      <c r="A7" s="286"/>
      <c r="B7" s="286"/>
      <c r="C7" s="286"/>
      <c r="D7" s="286"/>
      <c r="E7" s="286"/>
      <c r="F7" s="286"/>
      <c r="G7" s="286"/>
      <c r="H7" s="286"/>
      <c r="I7" s="286"/>
      <c r="J7" s="291"/>
      <c r="K7" s="284"/>
      <c r="L7" s="284"/>
      <c r="M7" s="116" t="s">
        <v>184</v>
      </c>
      <c r="N7" s="116" t="s">
        <v>185</v>
      </c>
      <c r="O7" s="116" t="s">
        <v>186</v>
      </c>
      <c r="P7" s="116" t="s">
        <v>187</v>
      </c>
      <c r="Q7" s="116" t="s">
        <v>188</v>
      </c>
      <c r="R7" s="116" t="s">
        <v>189</v>
      </c>
      <c r="S7" s="150" t="s">
        <v>2</v>
      </c>
      <c r="T7" s="150" t="s">
        <v>194</v>
      </c>
      <c r="U7" s="151" t="s">
        <v>903</v>
      </c>
      <c r="V7" s="141" t="s">
        <v>878</v>
      </c>
      <c r="W7" s="285"/>
      <c r="X7" s="285"/>
      <c r="Y7" s="285"/>
      <c r="Z7" s="141" t="s">
        <v>876</v>
      </c>
      <c r="AA7" s="141" t="s">
        <v>879</v>
      </c>
      <c r="AB7" s="141" t="s">
        <v>872</v>
      </c>
      <c r="AC7" s="150" t="s">
        <v>2</v>
      </c>
      <c r="AD7" s="150" t="s">
        <v>895</v>
      </c>
      <c r="AE7" s="285"/>
      <c r="AF7" s="285"/>
      <c r="AG7" s="285"/>
      <c r="AH7" s="141" t="s">
        <v>1121</v>
      </c>
      <c r="AI7" s="141" t="s">
        <v>957</v>
      </c>
      <c r="AJ7" s="141" t="s">
        <v>1112</v>
      </c>
      <c r="AK7" s="141" t="s">
        <v>958</v>
      </c>
      <c r="AL7" s="141" t="s">
        <v>1113</v>
      </c>
      <c r="AM7" s="141" t="s">
        <v>882</v>
      </c>
      <c r="AN7" s="141" t="s">
        <v>885</v>
      </c>
      <c r="AO7" s="141" t="s">
        <v>886</v>
      </c>
      <c r="AP7" s="141" t="s">
        <v>883</v>
      </c>
      <c r="AQ7" s="141" t="s">
        <v>884</v>
      </c>
    </row>
    <row r="8" spans="1:43" ht="127.5" customHeight="1" x14ac:dyDescent="0.25">
      <c r="A8" s="117" t="s">
        <v>168</v>
      </c>
      <c r="B8" s="118" t="s">
        <v>1144</v>
      </c>
      <c r="C8" s="119" t="s">
        <v>968</v>
      </c>
      <c r="D8" s="119" t="s">
        <v>1129</v>
      </c>
      <c r="E8" s="83" t="s">
        <v>1143</v>
      </c>
      <c r="F8" s="120" t="s">
        <v>1142</v>
      </c>
      <c r="G8" s="121" t="s">
        <v>992</v>
      </c>
      <c r="H8" s="83" t="s">
        <v>1148</v>
      </c>
      <c r="I8" s="118" t="s">
        <v>887</v>
      </c>
      <c r="J8" s="122" t="s">
        <v>1145</v>
      </c>
      <c r="K8" s="123">
        <f>IF(J8="1- Muito Baixa",1,IF(J8="2- Baixa",2,IF(J8="3- Média",3,IF(J8="4- Alta",4,IF(J8="5- Muito Alta",5,0)))))</f>
        <v>1</v>
      </c>
      <c r="L8" s="123">
        <f>ROUNDUP(((K8+5)/2),0)</f>
        <v>3</v>
      </c>
      <c r="M8" s="124" t="s">
        <v>888</v>
      </c>
      <c r="N8" s="124" t="s">
        <v>888</v>
      </c>
      <c r="O8" s="124" t="s">
        <v>191</v>
      </c>
      <c r="P8" s="124" t="s">
        <v>192</v>
      </c>
      <c r="Q8" s="124" t="s">
        <v>190</v>
      </c>
      <c r="R8" s="124" t="s">
        <v>191</v>
      </c>
      <c r="S8" s="125">
        <f>ROUNDUP(((IF(M8="pequeno",2,IF(M8="insignificante",1,IF(M8="moderado",3,IF(M8="Grande",4,IF(M8="Muito Grande",5,0)))))+IF(N8="pequeno",2,IF(N8="insignificante",1,IF(N8="moderado",3,IF(N8="Grande",4,IF(N8="Muito Grande",5,0)))))+IF(O8="pequeno",2,IF(O8="insignificante",1,IF(O8="moderado",3,IF(O8="Grande",4,IF(O8="Muito Grande",5,0)))))+IF(P8="pequeno",2,IF(P8="insignificante",1,IF(P8="moderado",3,IF(P8="Grande",4,IF(P8="Muito Grande",5,0)))))+IF(Q8="pequeno",2,IF(Q8="insignificante",1,IF(Q8="moderado",3,IF(Q8="Grande",4,IF(Q8="Muito Grande",5,0)))))+IF(R8="pequeno",2,IF(R8="insignificante",1,IF(R8="moderado",3,IF(R8="Grande",4,IF(R8="Muito Grande",5,0))))))/6),0)</f>
        <v>3</v>
      </c>
      <c r="T8" s="126">
        <f>ROUNDUP(S8,0)</f>
        <v>3</v>
      </c>
      <c r="U8" s="152" t="str">
        <f>IF(T8=1,"1- Insignificante",IF(T8=2,"2- Pequeno",IF(T8=3,"3- Moderado",IF(T8=4,"4- Grande",IF(T8=5,"5- Muito Grande","")))))</f>
        <v>3- Moderado</v>
      </c>
      <c r="V8" s="127" t="str">
        <f>U8</f>
        <v>3- Moderado</v>
      </c>
      <c r="W8" s="153">
        <f>ROUNDUP((((K8+5)/2)*S8),0)</f>
        <v>9</v>
      </c>
      <c r="X8" s="154" t="str">
        <f>IF(AND(S8=1,L8=1),"Risco Baixo",IF(AND(S8=1,L8=2),"Risco Baixo",IF(AND(S8=1,L8=3),"Risco Baixo",IF(AND(S8=1,L8=4),"Risco Baixo",IF(AND(S8=1,L8=5),"Risco Moderado",IF(AND(S8=2,L8=1),"Risco Baixo",IF(AND(S8=2,L8=2),"Risco Baixo",IF(AND(S8=2,L8=3),"Risco Moderado",IF(AND(S8=2,L8=4),"Risco Moderado",IF(AND(S8=2,L8=5),"Risco Moderado",IF(AND(S8=3,L8=1),"Risco Baixo",IF(AND(S8=3,L8=2),"Risco Moderado",IF(AND(S8=3,L8=3),"Risco Moderado",IF(AND(S8=3,L8=4),"Risco Alto",IF(AND(S8=3,L8=5),"Risco Alto",IF(AND(S8=4,L8=1),"Risco Baixo",IF(AND(S8=4,L8=2),"Risco Moderado",IF(AND(S8=4,L8=3),"Risco Alto",IF(AND(S8=4,L8=4),"Risco Alto",IF(AND(S8=4,L8=5),"Risco Extremo",IF(AND(S8=5,L8=1),"Risco Moderado",IF(AND(S8=5,L8=2),"Risco Moderado",IF(AND(S8=5,L8=3),"Risco Alto",IF(AND(S8=5,L8=4),"Risco Extremo",IF(AND(S8=5,L8=5),"Risco Extremo",0)))))))))))))))))))))))))</f>
        <v>Risco Moderado</v>
      </c>
      <c r="Y8" s="128" t="str">
        <f>IF(X8&gt;0,X8,"")</f>
        <v>Risco Moderado</v>
      </c>
      <c r="Z8" s="83" t="s">
        <v>1146</v>
      </c>
      <c r="AA8" s="83" t="s">
        <v>1147</v>
      </c>
      <c r="AB8" s="122" t="s">
        <v>1047</v>
      </c>
      <c r="AC8" s="129">
        <f>IF(AB8="Inexistente",5,IF(AB8="Fraco",4,IF(AB8="Mediano",3,IF(AB8="Satisfatório",2,IF(AB8="Forte",1)))))</f>
        <v>1</v>
      </c>
      <c r="AD8" s="129">
        <f>ROUNDUP((AVERAGE(K8,AC8)),0)</f>
        <v>1</v>
      </c>
      <c r="AE8" s="130">
        <f>(AVERAGE(K8,AC8))*T8</f>
        <v>3</v>
      </c>
      <c r="AF8" s="128" t="str">
        <f>IF(AND(S8=1,AD8=1),"Risco Baixo",IF(AND(S8=1, AD8=2),"Risco Baixo",IF(AND(S8=1,AD8=3),"Risco Baixo",IF(AND(S8=1,AD8=4),"Risco Baixo",IF(AND(S8=1,AD8=5),"Risco Moderado",IF(AND(S8=2,AD8=1),"Risco Baixo",IF(AND(S8=2,AD8=2),"Risco Baixo",IF(AND(S8=2,AD8=3),"Risco Moderado",IF(AND(S8=2,AD8=4),"Risco Moderado",IF(AND(S8=2,AD8=5),"Risco Moderado",IF(AND(S8=3,AD8=1),"Risco Baixo",IF(AND(S8=3,AD8=2),"Risco Moderado",IF(AND(S8=3,AD8=3),"Risco Moderado",IF(AND(S8=3,AD8=4),"Risco Alto",IF(AND(S8=3,AD8=5),"Risco Alto",IF(AND(S8=4,AD8=1),"Risco Baixo",IF(AND(S8=4,AD8=2),"Risco Moderado",IF(AND(S8=4,AD8=3),"Risco Alto",IF(AND(S8=4,AD8=4),"Risco Alto",IF(AND(S8=4,AD8=5),"Risco Extremo",IF(AND(S8=5,AD8=1),"Risco Moderado",IF(AND(S8=5,AD8=2),"Risco Moderado",IF(AND(S8=5,AD8=3),"Risco Alto",IF(AND(S8=5,AD8=4),"Risco Extremo",IF(AND(S8=5,AD8=5),"Risco Extremo",0)))))))))))))))))))))))))</f>
        <v>Risco Baixo</v>
      </c>
      <c r="AG8" s="128" t="str">
        <f>IF(AND(AF8&gt;0,AB8&gt;0),AF8,"")</f>
        <v>Risco Baixo</v>
      </c>
      <c r="AH8" s="131" t="s">
        <v>1149</v>
      </c>
      <c r="AI8" s="83"/>
      <c r="AJ8" s="83"/>
      <c r="AK8" s="83"/>
      <c r="AL8" s="155"/>
      <c r="AM8" s="160"/>
      <c r="AN8" s="160"/>
      <c r="AO8" s="159"/>
      <c r="AP8" s="159"/>
      <c r="AQ8" s="159"/>
    </row>
    <row r="9" spans="1:43" ht="112.5" customHeight="1" x14ac:dyDescent="0.25">
      <c r="A9" s="117" t="s">
        <v>169</v>
      </c>
      <c r="B9" s="118" t="s">
        <v>1128</v>
      </c>
      <c r="C9" s="119" t="s">
        <v>968</v>
      </c>
      <c r="D9" s="119" t="s">
        <v>1129</v>
      </c>
      <c r="E9" s="83" t="s">
        <v>1143</v>
      </c>
      <c r="F9" s="120" t="s">
        <v>104</v>
      </c>
      <c r="G9" s="121" t="s">
        <v>992</v>
      </c>
      <c r="H9" s="83" t="s">
        <v>1150</v>
      </c>
      <c r="I9" s="118" t="s">
        <v>1131</v>
      </c>
      <c r="J9" s="122" t="s">
        <v>1145</v>
      </c>
      <c r="K9" s="123">
        <f t="shared" ref="K9:K57" si="0">IF(J9="1- Muito Baixa",1,IF(J9="2- Baixa",2,IF(J9="3- Média",3,IF(J9="4- Alta",4,IF(J9="5- Muito Alta",5,0)))))</f>
        <v>1</v>
      </c>
      <c r="L9" s="123">
        <f t="shared" ref="L9:L57" si="1">ROUNDUP(((K9+5)/2),0)</f>
        <v>3</v>
      </c>
      <c r="M9" s="124" t="s">
        <v>888</v>
      </c>
      <c r="N9" s="124" t="s">
        <v>888</v>
      </c>
      <c r="O9" s="124" t="s">
        <v>191</v>
      </c>
      <c r="P9" s="124" t="s">
        <v>192</v>
      </c>
      <c r="Q9" s="124" t="s">
        <v>190</v>
      </c>
      <c r="R9" s="124" t="s">
        <v>191</v>
      </c>
      <c r="S9" s="125">
        <f t="shared" ref="S9:S57" si="2">ROUNDUP(((IF(M9="pequeno",2,IF(M9="insignificante",1,IF(M9="moderado",3,IF(M9="Grande",4,IF(M9="Muito Grande",5,0)))))+IF(N9="pequeno",2,IF(N9="insignificante",1,IF(N9="moderado",3,IF(N9="Grande",4,IF(N9="Muito Grande",5,0)))))+IF(O9="pequeno",2,IF(O9="insignificante",1,IF(O9="moderado",3,IF(O9="Grande",4,IF(O9="Muito Grande",5,0)))))+IF(P9="pequeno",2,IF(P9="insignificante",1,IF(P9="moderado",3,IF(P9="Grande",4,IF(P9="Muito Grande",5,0)))))+IF(Q9="pequeno",2,IF(Q9="insignificante",1,IF(Q9="moderado",3,IF(Q9="Grande",4,IF(Q9="Muito Grande",5,0)))))+IF(R9="pequeno",2,IF(R9="insignificante",1,IF(R9="moderado",3,IF(R9="Grande",4,IF(R9="Muito Grande",5,0))))))/6),0)</f>
        <v>3</v>
      </c>
      <c r="T9" s="126">
        <f t="shared" ref="T9:T57" si="3">ROUNDUP(S9,0)</f>
        <v>3</v>
      </c>
      <c r="U9" s="152" t="str">
        <f t="shared" ref="U9:U57" si="4">IF(T9=1,"1- Insignificante",IF(T9=2,"2- Pequeno",IF(T9=3,"3- Moderado",IF(T9=4,"4- Grande",IF(T9=5,"5- Muito Grande","")))))</f>
        <v>3- Moderado</v>
      </c>
      <c r="V9" s="127" t="str">
        <f t="shared" ref="V9:V57" si="5">U9</f>
        <v>3- Moderado</v>
      </c>
      <c r="W9" s="153">
        <f t="shared" ref="W9:W57" si="6">ROUNDUP((((K9+5)/2)*S9),0)</f>
        <v>9</v>
      </c>
      <c r="X9" s="154" t="str">
        <f t="shared" ref="X9:X57" si="7">IF(AND(T9=1,L9=1),"Risco Baixo",IF(AND(S9=1,L9=2),"Risco Baixo",IF(AND(S9=1,L9=3),"Risco Baixo",IF(AND(S9=1,L9=4),"Risco Baixo",IF(AND(S9=1,L9=5),"Risco Moderado",IF(AND(S9=2,L9=1),"Risco Baixo",IF(AND(S9=2,L9=2),"Risco Baixo",IF(AND(S9=2,L9=3),"Risco Moderado",IF(AND(S9=2,L9=4),"Risco Moderado",IF(AND(S9=2,L9=5),"Risco Moderado",IF(AND(S9=3,L9=1),"Risco Baixo",IF(AND(S9=3,L9=2),"Risco Moderado",IF(AND(S9=3,L9=3),"Risco Moderado",IF(AND(S9=3,L9=4),"Risco Alto",IF(AND(S9=3,L9=5),"Risco Alto",IF(AND(S9=4,L9=1),"Risco Baixo",IF(AND(S9=4,L9=2),"Risco Moderado",IF(AND(S9=4,L9=3),"Risco Alto",IF(AND(S9=4,L9=4),"Risco Alto",IF(AND(S9=4,L9=5),"Risco Extremo",IF(AND(S9=5,L9=1),"Risco Moderado",IF(AND(S9=5,L9=2),"Risco Moderado",IF(AND(S9=5,L9=3),"Risco Alto",IF(AND(S9=5,L9=4),"Risco Extremo",IF(AND(S9=5,L9=5),"Risco Extremo",0)))))))))))))))))))))))))</f>
        <v>Risco Moderado</v>
      </c>
      <c r="Y9" s="128" t="str">
        <f t="shared" ref="Y9:Y57" si="8">IF(X9&gt;0,X9,"")</f>
        <v>Risco Moderado</v>
      </c>
      <c r="Z9" s="83" t="s">
        <v>1146</v>
      </c>
      <c r="AA9" s="83" t="s">
        <v>1147</v>
      </c>
      <c r="AB9" s="122" t="s">
        <v>193</v>
      </c>
      <c r="AC9" s="129">
        <f t="shared" ref="AC9:AC57" si="9">IF(AB9="Inexistente",5,IF(AB9="Fraco",4,IF(AB9="Mediano",3,IF(AB9="Satisfatório",2,IF(AB9="Forte",1)))))</f>
        <v>5</v>
      </c>
      <c r="AD9" s="129">
        <f t="shared" ref="AD9:AD57" si="10">ROUNDUP((AVERAGE(K9,AC9)),0)</f>
        <v>3</v>
      </c>
      <c r="AE9" s="130">
        <f t="shared" ref="AE9:AE57" si="11">(AVERAGE(K9,AC9))*T9</f>
        <v>9</v>
      </c>
      <c r="AF9" s="128" t="str">
        <f t="shared" ref="AF9:AF57" si="12">IF(AND(S9=1,AD9=1),"Risco Baixo",IF(AND(S9=1, AD9=2),"Risco Baixo",IF(AND(S9=1,AD9=3),"Risco Baixo",IF(AND(S9=1,AD9=4),"Risco Baixo",IF(AND(S9=1,AD9=5),"Risco Moderado",IF(AND(S9=2,AD9=1),"Risco Baixo",IF(AND(S9=2,AD9=2),"Risco Baixo",IF(AND(S9=2,AD9=3),"Risco Moderado",IF(AND(S9=2,AD9=4),"Risco Moderado",IF(AND(S9=2,AD9=5),"Risco Moderado",IF(AND(S9=3,AD9=1),"Risco Baixo",IF(AND(S9=3,AD9=2),"Risco Moderado",IF(AND(S9=3,AD9=3),"Risco Moderado",IF(AND(S9=3,AD9=4),"Risco Alto",IF(AND(S9=3,AD9=5),"Risco Alto",IF(AND(S9=4,AD9=1),"Risco Baixo",IF(AND(S9=4,AD9=2),"Risco Moderado",IF(AND(S9=4,AD9=3),"Risco Alto",IF(AND(S9=4,AD9=4),"Risco Alto",IF(AND(S9=4,AD9=5),"Risco Extremo",IF(AND(S9=5,AD9=1),"Risco Moderado",IF(AND(S9=5,AD9=2),"Risco Moderado",IF(AND(S9=5,AD9=3),"Risco Alto",IF(AND(S9=5,AD9=4),"Risco Extremo",IF(AND(S9=5,AD9=5),"Risco Extremo",0)))))))))))))))))))))))))</f>
        <v>Risco Moderado</v>
      </c>
      <c r="AG9" s="128" t="str">
        <f t="shared" ref="AG9:AG57" si="13">IF(AND(AF9&gt;0,AB9&gt;0),AF9,"")</f>
        <v>Risco Moderado</v>
      </c>
      <c r="AH9" s="131" t="s">
        <v>1149</v>
      </c>
      <c r="AI9" s="83"/>
      <c r="AJ9" s="83"/>
      <c r="AK9" s="83"/>
      <c r="AL9" s="83"/>
      <c r="AM9" s="83"/>
      <c r="AN9" s="83"/>
      <c r="AO9" s="83"/>
      <c r="AP9" s="83"/>
      <c r="AQ9" s="83"/>
    </row>
    <row r="10" spans="1:43" ht="63.75" customHeight="1" x14ac:dyDescent="0.25">
      <c r="A10" s="117" t="s">
        <v>170</v>
      </c>
      <c r="B10" s="118" t="s">
        <v>1128</v>
      </c>
      <c r="C10" s="119" t="s">
        <v>968</v>
      </c>
      <c r="D10" s="119" t="s">
        <v>1129</v>
      </c>
      <c r="E10" s="83" t="s">
        <v>1152</v>
      </c>
      <c r="F10" s="120" t="s">
        <v>104</v>
      </c>
      <c r="G10" s="121" t="s">
        <v>994</v>
      </c>
      <c r="H10" s="120" t="s">
        <v>1202</v>
      </c>
      <c r="I10" s="118" t="s">
        <v>1131</v>
      </c>
      <c r="J10" s="122" t="s">
        <v>1203</v>
      </c>
      <c r="K10" s="123">
        <f t="shared" si="0"/>
        <v>2</v>
      </c>
      <c r="L10" s="123">
        <f t="shared" si="1"/>
        <v>4</v>
      </c>
      <c r="M10" s="124" t="s">
        <v>197</v>
      </c>
      <c r="N10" s="124" t="s">
        <v>191</v>
      </c>
      <c r="O10" s="124" t="s">
        <v>191</v>
      </c>
      <c r="P10" s="124" t="s">
        <v>191</v>
      </c>
      <c r="Q10" s="124" t="s">
        <v>190</v>
      </c>
      <c r="R10" s="124" t="s">
        <v>192</v>
      </c>
      <c r="S10" s="125">
        <f t="shared" si="2"/>
        <v>2</v>
      </c>
      <c r="T10" s="126">
        <f t="shared" si="3"/>
        <v>2</v>
      </c>
      <c r="U10" s="152" t="str">
        <f t="shared" si="4"/>
        <v>2- Pequeno</v>
      </c>
      <c r="V10" s="127" t="str">
        <f t="shared" si="5"/>
        <v>2- Pequeno</v>
      </c>
      <c r="W10" s="153">
        <f t="shared" si="6"/>
        <v>7</v>
      </c>
      <c r="X10" s="154" t="str">
        <f>IF(AND(T10=1,L10=1),"Risco Baixo",IF(AND(S10=1,L10=2),"Risco Baixo",IF(AND(S10=1,L10=3),"Risco Baixo",IF(AND(S10=1,L10=4),"Risco Baixo",IF(AND(S10=1,L10=5),"Risco Moderado",IF(AND(S10=2,L10=1),"Risco Baixo",IF(AND(S10=2,L10=2),"Risco Baixo",IF(AND(S10=2,L10=3),"Risco Moderado",IF(AND(S10=2,L10=4),"Risco Moderado",IF(AND(S10=2,L10=5),"Risco Moderado",IF(AND(S10=3,L10=1),"Risco Baixo",IF(AND(S10=3,L10=2),"Risco Moderado",IF(AND(S10=3,L10=3),"Risco Moderado",IF(AND(S10=3,L10=4),"Risco Alto",IF(AND(S10=3,L10=5),"Risco Alto",IF(AND(S10=4,L10=1),"Risco Baixo",IF(AND(S10=4,L10=2),"Risco Moderado",IF(AND(S10=4,L10=3),"Risco Alto",IF(AND(S10=4,L10=4),"Risco Alto",IF(AND(S10=4,L10=5),"Risco Extremo",IF(AND(S10=5,L10=1),"Risco Moderado",IF(AND(S10=5,L10=2),"Risco Moderado",IF(AND(S10=5,L10=3),"Risco Alto",IF(AND(S10=5,L10=4),"Risco Extremo",IF(AND(S10=5,L10=5),"Risco Extremo",0)))))))))))))))))))))))))</f>
        <v>Risco Moderado</v>
      </c>
      <c r="Y10" s="128" t="str">
        <f t="shared" si="8"/>
        <v>Risco Moderado</v>
      </c>
      <c r="Z10" s="83" t="s">
        <v>1211</v>
      </c>
      <c r="AA10" s="83" t="s">
        <v>1218</v>
      </c>
      <c r="AB10" s="122" t="s">
        <v>1043</v>
      </c>
      <c r="AC10" s="129">
        <f t="shared" si="9"/>
        <v>3</v>
      </c>
      <c r="AD10" s="129">
        <f t="shared" si="10"/>
        <v>3</v>
      </c>
      <c r="AE10" s="130">
        <f t="shared" si="11"/>
        <v>5</v>
      </c>
      <c r="AF10" s="128" t="str">
        <f t="shared" si="12"/>
        <v>Risco Moderado</v>
      </c>
      <c r="AG10" s="128" t="str">
        <f t="shared" si="13"/>
        <v>Risco Moderado</v>
      </c>
      <c r="AH10" s="131" t="s">
        <v>889</v>
      </c>
      <c r="AI10" s="83"/>
      <c r="AJ10" s="83"/>
      <c r="AK10" s="83"/>
      <c r="AL10" s="83"/>
      <c r="AM10" s="83"/>
      <c r="AN10" s="83"/>
      <c r="AO10" s="83"/>
      <c r="AP10" s="83"/>
      <c r="AQ10" s="83"/>
    </row>
    <row r="11" spans="1:43" ht="75" customHeight="1" x14ac:dyDescent="0.25">
      <c r="A11" s="117" t="s">
        <v>171</v>
      </c>
      <c r="B11" s="118" t="s">
        <v>1128</v>
      </c>
      <c r="C11" s="119" t="s">
        <v>968</v>
      </c>
      <c r="D11" s="119" t="s">
        <v>1129</v>
      </c>
      <c r="E11" s="83" t="s">
        <v>1151</v>
      </c>
      <c r="F11" s="120" t="s">
        <v>118</v>
      </c>
      <c r="G11" s="121" t="s">
        <v>1161</v>
      </c>
      <c r="H11" s="120" t="s">
        <v>1202</v>
      </c>
      <c r="I11" s="118" t="s">
        <v>1131</v>
      </c>
      <c r="J11" s="122" t="s">
        <v>1203</v>
      </c>
      <c r="K11" s="123">
        <f>IF(J11="1- Muito Baixa",1,IF(J11="2- Baixa",2,IF(J11="3- Média",3,IF(J11="4- Alta",4,IF(J11="5- Muito Alta",5,0)))))</f>
        <v>2</v>
      </c>
      <c r="L11" s="123">
        <f>ROUNDUP(((K11+5)/2),0)</f>
        <v>4</v>
      </c>
      <c r="M11" s="124" t="s">
        <v>190</v>
      </c>
      <c r="N11" s="124" t="s">
        <v>190</v>
      </c>
      <c r="O11" s="124" t="s">
        <v>190</v>
      </c>
      <c r="P11" s="124" t="s">
        <v>190</v>
      </c>
      <c r="Q11" s="124" t="s">
        <v>190</v>
      </c>
      <c r="R11" s="124" t="s">
        <v>190</v>
      </c>
      <c r="S11" s="125">
        <f t="shared" si="2"/>
        <v>2</v>
      </c>
      <c r="T11" s="126">
        <f t="shared" si="3"/>
        <v>2</v>
      </c>
      <c r="U11" s="152" t="str">
        <f t="shared" si="4"/>
        <v>2- Pequeno</v>
      </c>
      <c r="V11" s="127" t="str">
        <f t="shared" si="5"/>
        <v>2- Pequeno</v>
      </c>
      <c r="W11" s="153">
        <f t="shared" si="6"/>
        <v>7</v>
      </c>
      <c r="X11" s="154" t="str">
        <f t="shared" si="7"/>
        <v>Risco Moderado</v>
      </c>
      <c r="Y11" s="128" t="str">
        <f t="shared" si="8"/>
        <v>Risco Moderado</v>
      </c>
      <c r="Z11" s="83" t="s">
        <v>1217</v>
      </c>
      <c r="AA11" s="83" t="s">
        <v>1219</v>
      </c>
      <c r="AB11" s="122" t="s">
        <v>1045</v>
      </c>
      <c r="AC11" s="129">
        <f t="shared" si="9"/>
        <v>2</v>
      </c>
      <c r="AD11" s="129">
        <f t="shared" si="10"/>
        <v>2</v>
      </c>
      <c r="AE11" s="130">
        <f t="shared" si="11"/>
        <v>4</v>
      </c>
      <c r="AF11" s="128" t="str">
        <f t="shared" si="12"/>
        <v>Risco Baixo</v>
      </c>
      <c r="AG11" s="128" t="str">
        <f t="shared" si="13"/>
        <v>Risco Baixo</v>
      </c>
      <c r="AH11" s="131" t="s">
        <v>889</v>
      </c>
      <c r="AI11" s="83"/>
      <c r="AJ11" s="83"/>
      <c r="AK11" s="83"/>
      <c r="AL11" s="83"/>
      <c r="AM11" s="83"/>
      <c r="AN11" s="83"/>
      <c r="AO11" s="83"/>
      <c r="AP11" s="83"/>
      <c r="AQ11" s="83"/>
    </row>
    <row r="12" spans="1:43" ht="69.75" customHeight="1" x14ac:dyDescent="0.25">
      <c r="A12" s="117" t="s">
        <v>172</v>
      </c>
      <c r="B12" s="118" t="s">
        <v>1128</v>
      </c>
      <c r="C12" s="119" t="s">
        <v>969</v>
      </c>
      <c r="D12" s="119" t="s">
        <v>697</v>
      </c>
      <c r="E12" s="83" t="s">
        <v>1194</v>
      </c>
      <c r="F12" s="120" t="s">
        <v>104</v>
      </c>
      <c r="G12" s="121" t="s">
        <v>994</v>
      </c>
      <c r="H12" s="120" t="s">
        <v>1195</v>
      </c>
      <c r="I12" s="118" t="s">
        <v>887</v>
      </c>
      <c r="J12" s="122" t="s">
        <v>1145</v>
      </c>
      <c r="K12" s="123">
        <f>IF(J12="1- Muito Baixa",1,IF(J12="2- Baixa",2,IF(J12="3- Média",3,IF(J12="4- Alta",4,IF(J12="5- Muito Alta",5,0)))))</f>
        <v>1</v>
      </c>
      <c r="L12" s="123">
        <f>ROUNDUP(((K12+5)/2),0)</f>
        <v>3</v>
      </c>
      <c r="M12" s="124" t="s">
        <v>197</v>
      </c>
      <c r="N12" s="124" t="s">
        <v>197</v>
      </c>
      <c r="O12" s="124" t="s">
        <v>190</v>
      </c>
      <c r="P12" s="124" t="s">
        <v>190</v>
      </c>
      <c r="Q12" s="124" t="s">
        <v>192</v>
      </c>
      <c r="R12" s="124" t="s">
        <v>197</v>
      </c>
      <c r="S12" s="125">
        <f t="shared" si="2"/>
        <v>4</v>
      </c>
      <c r="T12" s="126">
        <f t="shared" si="3"/>
        <v>4</v>
      </c>
      <c r="U12" s="152" t="str">
        <f t="shared" si="4"/>
        <v>4- Grande</v>
      </c>
      <c r="V12" s="127" t="str">
        <f t="shared" si="5"/>
        <v>4- Grande</v>
      </c>
      <c r="W12" s="153">
        <f t="shared" si="6"/>
        <v>12</v>
      </c>
      <c r="X12" s="154" t="str">
        <f t="shared" si="7"/>
        <v>Risco Alto</v>
      </c>
      <c r="Y12" s="128" t="str">
        <f t="shared" si="8"/>
        <v>Risco Alto</v>
      </c>
      <c r="Z12" s="83" t="s">
        <v>1190</v>
      </c>
      <c r="AA12" s="83" t="s">
        <v>1191</v>
      </c>
      <c r="AB12" s="122" t="s">
        <v>1043</v>
      </c>
      <c r="AC12" s="129">
        <f t="shared" si="9"/>
        <v>3</v>
      </c>
      <c r="AD12" s="129">
        <f t="shared" si="10"/>
        <v>2</v>
      </c>
      <c r="AE12" s="130">
        <f t="shared" si="11"/>
        <v>8</v>
      </c>
      <c r="AF12" s="128" t="str">
        <f t="shared" si="12"/>
        <v>Risco Moderado</v>
      </c>
      <c r="AG12" s="128" t="str">
        <f t="shared" si="13"/>
        <v>Risco Moderado</v>
      </c>
      <c r="AH12" s="131" t="s">
        <v>889</v>
      </c>
      <c r="AI12" s="83" t="s">
        <v>1192</v>
      </c>
      <c r="AJ12" s="83" t="s">
        <v>1180</v>
      </c>
      <c r="AK12" s="83" t="s">
        <v>1193</v>
      </c>
      <c r="AL12" s="155" t="s">
        <v>1183</v>
      </c>
      <c r="AM12" s="83"/>
      <c r="AN12" s="83"/>
      <c r="AO12" s="83"/>
      <c r="AP12" s="83"/>
      <c r="AQ12" s="83"/>
    </row>
    <row r="13" spans="1:43" ht="50.1" customHeight="1" x14ac:dyDescent="0.25">
      <c r="A13" s="117" t="s">
        <v>173</v>
      </c>
      <c r="B13" s="118" t="s">
        <v>1128</v>
      </c>
      <c r="C13" s="119" t="s">
        <v>968</v>
      </c>
      <c r="D13" s="119" t="s">
        <v>1129</v>
      </c>
      <c r="E13" s="83" t="s">
        <v>1201</v>
      </c>
      <c r="F13" s="120" t="s">
        <v>118</v>
      </c>
      <c r="G13" s="121" t="s">
        <v>1161</v>
      </c>
      <c r="H13" s="120" t="s">
        <v>1202</v>
      </c>
      <c r="I13" s="118" t="s">
        <v>1131</v>
      </c>
      <c r="J13" s="122" t="s">
        <v>1203</v>
      </c>
      <c r="K13" s="123">
        <f>IF(J13="1- Muito Baixa",1,IF(J13="2- Baixa",2,IF(J13="3- Média",3,IF(J13="4- Alta",4,IF(J13="5- Muito Alta",5,0)))))</f>
        <v>2</v>
      </c>
      <c r="L13" s="123">
        <f>ROUNDUP(((K13+5)/2),0)</f>
        <v>4</v>
      </c>
      <c r="M13" s="124" t="s">
        <v>190</v>
      </c>
      <c r="N13" s="124" t="s">
        <v>190</v>
      </c>
      <c r="O13" s="124" t="s">
        <v>190</v>
      </c>
      <c r="P13" s="124" t="s">
        <v>190</v>
      </c>
      <c r="Q13" s="124" t="s">
        <v>190</v>
      </c>
      <c r="R13" s="124" t="s">
        <v>190</v>
      </c>
      <c r="S13" s="125">
        <f t="shared" si="2"/>
        <v>2</v>
      </c>
      <c r="T13" s="126">
        <f t="shared" si="3"/>
        <v>2</v>
      </c>
      <c r="U13" s="152" t="str">
        <f t="shared" si="4"/>
        <v>2- Pequeno</v>
      </c>
      <c r="V13" s="127" t="str">
        <f t="shared" si="5"/>
        <v>2- Pequeno</v>
      </c>
      <c r="W13" s="153">
        <f t="shared" si="6"/>
        <v>7</v>
      </c>
      <c r="X13" s="154" t="str">
        <f t="shared" si="7"/>
        <v>Risco Moderado</v>
      </c>
      <c r="Y13" s="128" t="str">
        <f t="shared" si="8"/>
        <v>Risco Moderado</v>
      </c>
      <c r="Z13" s="83"/>
      <c r="AA13" s="83"/>
      <c r="AB13" s="122" t="s">
        <v>1043</v>
      </c>
      <c r="AC13" s="129">
        <f t="shared" si="9"/>
        <v>3</v>
      </c>
      <c r="AD13" s="129">
        <f t="shared" si="10"/>
        <v>3</v>
      </c>
      <c r="AE13" s="130">
        <f t="shared" si="11"/>
        <v>5</v>
      </c>
      <c r="AF13" s="128" t="str">
        <f t="shared" si="12"/>
        <v>Risco Moderado</v>
      </c>
      <c r="AG13" s="128" t="str">
        <f t="shared" si="13"/>
        <v>Risco Moderado</v>
      </c>
      <c r="AH13" s="131" t="s">
        <v>889</v>
      </c>
      <c r="AI13" s="83"/>
      <c r="AJ13" s="83"/>
      <c r="AK13" s="83"/>
      <c r="AL13" s="83"/>
      <c r="AM13" s="83"/>
      <c r="AN13" s="83"/>
      <c r="AO13" s="83"/>
      <c r="AP13" s="83"/>
      <c r="AQ13" s="83"/>
    </row>
    <row r="14" spans="1:43" ht="50.1" customHeight="1" x14ac:dyDescent="0.25">
      <c r="A14" s="117" t="s">
        <v>174</v>
      </c>
      <c r="B14" s="118" t="s">
        <v>1128</v>
      </c>
      <c r="C14" s="119" t="s">
        <v>968</v>
      </c>
      <c r="D14" s="119" t="s">
        <v>1129</v>
      </c>
      <c r="E14" s="120" t="s">
        <v>1153</v>
      </c>
      <c r="F14" s="120" t="s">
        <v>1174</v>
      </c>
      <c r="G14" s="121" t="s">
        <v>994</v>
      </c>
      <c r="H14" s="120" t="s">
        <v>1214</v>
      </c>
      <c r="I14" s="118" t="s">
        <v>1131</v>
      </c>
      <c r="J14" s="122" t="s">
        <v>1145</v>
      </c>
      <c r="K14" s="123">
        <f t="shared" ref="K14:K15" si="14">IF(J14="1- Muito Baixa",1,IF(J14="2- Baixa",2,IF(J14="3- Média",3,IF(J14="4- Alta",4,IF(J14="5- Muito Alta",5,0)))))</f>
        <v>1</v>
      </c>
      <c r="L14" s="123">
        <f t="shared" ref="L14:L15" si="15">ROUNDUP(((K14+5)/2),0)</f>
        <v>3</v>
      </c>
      <c r="M14" s="124" t="s">
        <v>190</v>
      </c>
      <c r="N14" s="124" t="s">
        <v>191</v>
      </c>
      <c r="O14" s="124" t="s">
        <v>191</v>
      </c>
      <c r="P14" s="124" t="s">
        <v>191</v>
      </c>
      <c r="Q14" s="124" t="s">
        <v>191</v>
      </c>
      <c r="R14" s="124" t="s">
        <v>190</v>
      </c>
      <c r="S14" s="125">
        <f t="shared" si="2"/>
        <v>2</v>
      </c>
      <c r="T14" s="126">
        <f t="shared" si="3"/>
        <v>2</v>
      </c>
      <c r="U14" s="152" t="str">
        <f t="shared" si="4"/>
        <v>2- Pequeno</v>
      </c>
      <c r="V14" s="127" t="str">
        <f t="shared" si="5"/>
        <v>2- Pequeno</v>
      </c>
      <c r="W14" s="153">
        <f t="shared" si="6"/>
        <v>6</v>
      </c>
      <c r="X14" s="154" t="str">
        <f t="shared" si="7"/>
        <v>Risco Moderado</v>
      </c>
      <c r="Y14" s="128" t="str">
        <f t="shared" si="8"/>
        <v>Risco Moderado</v>
      </c>
      <c r="Z14" s="83" t="s">
        <v>1212</v>
      </c>
      <c r="AA14" s="83"/>
      <c r="AB14" s="122" t="s">
        <v>193</v>
      </c>
      <c r="AC14" s="129">
        <f t="shared" si="9"/>
        <v>5</v>
      </c>
      <c r="AD14" s="129">
        <f t="shared" si="10"/>
        <v>3</v>
      </c>
      <c r="AE14" s="130">
        <f t="shared" si="11"/>
        <v>6</v>
      </c>
      <c r="AF14" s="128" t="str">
        <f t="shared" si="12"/>
        <v>Risco Moderado</v>
      </c>
      <c r="AG14" s="128" t="str">
        <f t="shared" si="13"/>
        <v>Risco Moderado</v>
      </c>
      <c r="AH14" s="131" t="s">
        <v>889</v>
      </c>
      <c r="AI14" s="83"/>
      <c r="AJ14" s="83"/>
      <c r="AK14" s="83"/>
      <c r="AL14" s="83"/>
      <c r="AM14" s="83"/>
      <c r="AN14" s="83"/>
      <c r="AO14" s="83"/>
      <c r="AP14" s="83"/>
      <c r="AQ14" s="83"/>
    </row>
    <row r="15" spans="1:43" ht="50.1" customHeight="1" x14ac:dyDescent="0.25">
      <c r="A15" s="117" t="s">
        <v>175</v>
      </c>
      <c r="B15" s="118" t="s">
        <v>1128</v>
      </c>
      <c r="C15" s="119" t="s">
        <v>968</v>
      </c>
      <c r="D15" s="119" t="s">
        <v>1129</v>
      </c>
      <c r="E15" s="120" t="s">
        <v>1154</v>
      </c>
      <c r="F15" s="120" t="s">
        <v>118</v>
      </c>
      <c r="G15" s="121" t="s">
        <v>1161</v>
      </c>
      <c r="H15" s="120" t="s">
        <v>1213</v>
      </c>
      <c r="I15" s="118" t="s">
        <v>1131</v>
      </c>
      <c r="J15" s="122" t="s">
        <v>1203</v>
      </c>
      <c r="K15" s="123">
        <f t="shared" si="14"/>
        <v>2</v>
      </c>
      <c r="L15" s="123">
        <f t="shared" si="15"/>
        <v>4</v>
      </c>
      <c r="M15" s="124" t="s">
        <v>190</v>
      </c>
      <c r="N15" s="124" t="s">
        <v>191</v>
      </c>
      <c r="O15" s="124" t="s">
        <v>191</v>
      </c>
      <c r="P15" s="124" t="s">
        <v>191</v>
      </c>
      <c r="Q15" s="124" t="s">
        <v>191</v>
      </c>
      <c r="R15" s="124" t="s">
        <v>190</v>
      </c>
      <c r="S15" s="125">
        <f t="shared" si="2"/>
        <v>2</v>
      </c>
      <c r="T15" s="126">
        <f t="shared" si="3"/>
        <v>2</v>
      </c>
      <c r="U15" s="152" t="str">
        <f t="shared" si="4"/>
        <v>2- Pequeno</v>
      </c>
      <c r="V15" s="127" t="str">
        <f t="shared" si="5"/>
        <v>2- Pequeno</v>
      </c>
      <c r="W15" s="153">
        <f t="shared" si="6"/>
        <v>7</v>
      </c>
      <c r="X15" s="154" t="str">
        <f t="shared" si="7"/>
        <v>Risco Moderado</v>
      </c>
      <c r="Y15" s="128" t="str">
        <f t="shared" si="8"/>
        <v>Risco Moderado</v>
      </c>
      <c r="Z15" s="83" t="s">
        <v>1220</v>
      </c>
      <c r="AA15" s="83"/>
      <c r="AB15" s="122" t="s">
        <v>193</v>
      </c>
      <c r="AC15" s="129">
        <f t="shared" si="9"/>
        <v>5</v>
      </c>
      <c r="AD15" s="129">
        <f t="shared" si="10"/>
        <v>4</v>
      </c>
      <c r="AE15" s="130">
        <f t="shared" si="11"/>
        <v>7</v>
      </c>
      <c r="AF15" s="128" t="str">
        <f t="shared" si="12"/>
        <v>Risco Moderado</v>
      </c>
      <c r="AG15" s="128" t="str">
        <f t="shared" si="13"/>
        <v>Risco Moderado</v>
      </c>
      <c r="AH15" s="131" t="s">
        <v>889</v>
      </c>
      <c r="AI15" s="83"/>
      <c r="AJ15" s="83"/>
      <c r="AK15" s="83"/>
      <c r="AL15" s="83"/>
      <c r="AM15" s="83"/>
      <c r="AN15" s="83"/>
      <c r="AO15" s="83"/>
      <c r="AP15" s="83"/>
      <c r="AQ15" s="83"/>
    </row>
    <row r="16" spans="1:43" ht="50.1" customHeight="1" x14ac:dyDescent="0.25">
      <c r="A16" s="117" t="s">
        <v>176</v>
      </c>
      <c r="B16" s="118" t="s">
        <v>1128</v>
      </c>
      <c r="C16" s="119" t="s">
        <v>968</v>
      </c>
      <c r="D16" s="119" t="s">
        <v>1129</v>
      </c>
      <c r="E16" s="120" t="s">
        <v>1155</v>
      </c>
      <c r="F16" s="120" t="s">
        <v>118</v>
      </c>
      <c r="G16" s="121" t="s">
        <v>994</v>
      </c>
      <c r="H16" s="120" t="s">
        <v>1215</v>
      </c>
      <c r="I16" s="118" t="s">
        <v>887</v>
      </c>
      <c r="J16" s="122" t="s">
        <v>1130</v>
      </c>
      <c r="K16" s="123">
        <f t="shared" ref="K16:K29" si="16">IF(J16="1- Muito Baixa",1,IF(J16="2- Baixa",2,IF(J16="3- Média",3,IF(J16="4- Alta",4,IF(J16="5- Muito Alta",5,0)))))</f>
        <v>3</v>
      </c>
      <c r="L16" s="123">
        <f t="shared" ref="L16:L29" si="17">ROUNDUP(((K16+5)/2),0)</f>
        <v>4</v>
      </c>
      <c r="M16" s="124" t="s">
        <v>197</v>
      </c>
      <c r="N16" s="124" t="s">
        <v>191</v>
      </c>
      <c r="O16" s="124" t="s">
        <v>191</v>
      </c>
      <c r="P16" s="124" t="s">
        <v>191</v>
      </c>
      <c r="Q16" s="124" t="s">
        <v>190</v>
      </c>
      <c r="R16" s="124" t="s">
        <v>197</v>
      </c>
      <c r="S16" s="125">
        <f t="shared" ref="S16:S30" si="18">ROUNDUP(((IF(M16="pequeno",2,IF(M16="insignificante",1,IF(M16="moderado",3,IF(M16="Grande",4,IF(M16="Muito Grande",5,0)))))+IF(N16="pequeno",2,IF(N16="insignificante",1,IF(N16="moderado",3,IF(N16="Grande",4,IF(N16="Muito Grande",5,0)))))+IF(O16="pequeno",2,IF(O16="insignificante",1,IF(O16="moderado",3,IF(O16="Grande",4,IF(O16="Muito Grande",5,0)))))+IF(P16="pequeno",2,IF(P16="insignificante",1,IF(P16="moderado",3,IF(P16="Grande",4,IF(P16="Muito Grande",5,0)))))+IF(Q16="pequeno",2,IF(Q16="insignificante",1,IF(Q16="moderado",3,IF(Q16="Grande",4,IF(Q16="Muito Grande",5,0)))))+IF(R16="pequeno",2,IF(R16="insignificante",1,IF(R16="moderado",3,IF(R16="Grande",4,IF(R16="Muito Grande",5,0))))))/6),0)</f>
        <v>3</v>
      </c>
      <c r="T16" s="126">
        <f t="shared" si="3"/>
        <v>3</v>
      </c>
      <c r="U16" s="152" t="str">
        <f t="shared" si="4"/>
        <v>3- Moderado</v>
      </c>
      <c r="V16" s="127" t="str">
        <f t="shared" si="5"/>
        <v>3- Moderado</v>
      </c>
      <c r="W16" s="153">
        <f t="shared" ref="W16:W30" si="19">ROUNDUP((((K16+5)/2)*S16),0)</f>
        <v>12</v>
      </c>
      <c r="X16" s="154" t="str">
        <f t="shared" ref="X16:X30" si="20">IF(AND(T16=1,L16=1),"Risco Baixo",IF(AND(S16=1,L16=2),"Risco Baixo",IF(AND(S16=1,L16=3),"Risco Baixo",IF(AND(S16=1,L16=4),"Risco Baixo",IF(AND(S16=1,L16=5),"Risco Moderado",IF(AND(S16=2,L16=1),"Risco Baixo",IF(AND(S16=2,L16=2),"Risco Baixo",IF(AND(S16=2,L16=3),"Risco Moderado",IF(AND(S16=2,L16=4),"Risco Moderado",IF(AND(S16=2,L16=5),"Risco Moderado",IF(AND(S16=3,L16=1),"Risco Baixo",IF(AND(S16=3,L16=2),"Risco Moderado",IF(AND(S16=3,L16=3),"Risco Moderado",IF(AND(S16=3,L16=4),"Risco Alto",IF(AND(S16=3,L16=5),"Risco Alto",IF(AND(S16=4,L16=1),"Risco Baixo",IF(AND(S16=4,L16=2),"Risco Moderado",IF(AND(S16=4,L16=3),"Risco Alto",IF(AND(S16=4,L16=4),"Risco Alto",IF(AND(S16=4,L16=5),"Risco Extremo",IF(AND(S16=5,L16=1),"Risco Moderado",IF(AND(S16=5,L16=2),"Risco Moderado",IF(AND(S16=5,L16=3),"Risco Alto",IF(AND(S16=5,L16=4),"Risco Extremo",IF(AND(S16=5,L16=5),"Risco Extremo",0)))))))))))))))))))))))))</f>
        <v>Risco Alto</v>
      </c>
      <c r="Y16" s="128" t="str">
        <f t="shared" si="8"/>
        <v>Risco Alto</v>
      </c>
      <c r="Z16" s="83" t="s">
        <v>1221</v>
      </c>
      <c r="AA16" s="83"/>
      <c r="AB16" s="122" t="s">
        <v>1045</v>
      </c>
      <c r="AC16" s="129">
        <f t="shared" si="9"/>
        <v>2</v>
      </c>
      <c r="AD16" s="129">
        <f t="shared" ref="AD16:AD30" si="21">ROUNDUP((AVERAGE(K16,AC16)),0)</f>
        <v>3</v>
      </c>
      <c r="AE16" s="130">
        <f t="shared" ref="AE16:AE30" si="22">(AVERAGE(K16,AC16))*T16</f>
        <v>7.5</v>
      </c>
      <c r="AF16" s="128" t="str">
        <f t="shared" si="12"/>
        <v>Risco Moderado</v>
      </c>
      <c r="AG16" s="128" t="str">
        <f t="shared" si="13"/>
        <v>Risco Moderado</v>
      </c>
      <c r="AH16" s="131" t="s">
        <v>889</v>
      </c>
      <c r="AI16" s="83"/>
      <c r="AJ16" s="83"/>
      <c r="AK16" s="83"/>
      <c r="AL16" s="83"/>
      <c r="AM16" s="83"/>
      <c r="AN16" s="83"/>
      <c r="AO16" s="83"/>
      <c r="AP16" s="83"/>
      <c r="AQ16" s="83"/>
    </row>
    <row r="17" spans="1:43" ht="50.1" customHeight="1" x14ac:dyDescent="0.25">
      <c r="A17" s="117" t="s">
        <v>177</v>
      </c>
      <c r="B17" s="118" t="s">
        <v>1128</v>
      </c>
      <c r="C17" s="119" t="s">
        <v>968</v>
      </c>
      <c r="D17" s="119" t="s">
        <v>1129</v>
      </c>
      <c r="E17" s="120" t="s">
        <v>1156</v>
      </c>
      <c r="F17" s="120" t="s">
        <v>103</v>
      </c>
      <c r="G17" s="121" t="s">
        <v>992</v>
      </c>
      <c r="H17" s="120" t="s">
        <v>1216</v>
      </c>
      <c r="I17" s="118" t="s">
        <v>1131</v>
      </c>
      <c r="J17" s="122" t="s">
        <v>1203</v>
      </c>
      <c r="K17" s="123">
        <f t="shared" si="16"/>
        <v>2</v>
      </c>
      <c r="L17" s="123">
        <f t="shared" si="17"/>
        <v>4</v>
      </c>
      <c r="M17" s="124" t="s">
        <v>888</v>
      </c>
      <c r="N17" s="124" t="s">
        <v>192</v>
      </c>
      <c r="O17" s="124" t="s">
        <v>192</v>
      </c>
      <c r="P17" s="124" t="s">
        <v>192</v>
      </c>
      <c r="Q17" s="124" t="s">
        <v>190</v>
      </c>
      <c r="R17" s="124" t="s">
        <v>192</v>
      </c>
      <c r="S17" s="125">
        <f t="shared" si="18"/>
        <v>4</v>
      </c>
      <c r="T17" s="126">
        <f t="shared" si="3"/>
        <v>4</v>
      </c>
      <c r="U17" s="152" t="str">
        <f t="shared" si="4"/>
        <v>4- Grande</v>
      </c>
      <c r="V17" s="127" t="str">
        <f t="shared" si="5"/>
        <v>4- Grande</v>
      </c>
      <c r="W17" s="153">
        <f t="shared" si="19"/>
        <v>14</v>
      </c>
      <c r="X17" s="154" t="str">
        <f t="shared" si="20"/>
        <v>Risco Alto</v>
      </c>
      <c r="Y17" s="128" t="str">
        <f t="shared" si="8"/>
        <v>Risco Alto</v>
      </c>
      <c r="Z17" s="83" t="s">
        <v>1222</v>
      </c>
      <c r="AA17" s="83"/>
      <c r="AB17" s="122" t="s">
        <v>1043</v>
      </c>
      <c r="AC17" s="129">
        <f t="shared" si="9"/>
        <v>3</v>
      </c>
      <c r="AD17" s="129">
        <f t="shared" si="21"/>
        <v>3</v>
      </c>
      <c r="AE17" s="130">
        <f t="shared" si="22"/>
        <v>10</v>
      </c>
      <c r="AF17" s="128" t="str">
        <f t="shared" si="12"/>
        <v>Risco Alto</v>
      </c>
      <c r="AG17" s="128" t="str">
        <f t="shared" si="13"/>
        <v>Risco Alto</v>
      </c>
      <c r="AH17" s="131" t="s">
        <v>889</v>
      </c>
      <c r="AI17" s="83"/>
      <c r="AJ17" s="83"/>
      <c r="AK17" s="83"/>
      <c r="AL17" s="83"/>
      <c r="AM17" s="83"/>
      <c r="AN17" s="83"/>
      <c r="AO17" s="83"/>
      <c r="AP17" s="83"/>
      <c r="AQ17" s="83"/>
    </row>
    <row r="18" spans="1:43" ht="69" customHeight="1" x14ac:dyDescent="0.25">
      <c r="A18" s="117" t="s">
        <v>178</v>
      </c>
      <c r="B18" s="118" t="s">
        <v>1144</v>
      </c>
      <c r="C18" s="119" t="s">
        <v>700</v>
      </c>
      <c r="D18" s="119" t="s">
        <v>1129</v>
      </c>
      <c r="E18" s="83" t="s">
        <v>1207</v>
      </c>
      <c r="F18" s="120" t="s">
        <v>206</v>
      </c>
      <c r="G18" s="121" t="s">
        <v>1161</v>
      </c>
      <c r="H18" s="120" t="s">
        <v>1208</v>
      </c>
      <c r="I18" s="118" t="s">
        <v>887</v>
      </c>
      <c r="J18" s="122" t="s">
        <v>1203</v>
      </c>
      <c r="K18" s="123">
        <f t="shared" si="16"/>
        <v>2</v>
      </c>
      <c r="L18" s="123">
        <f t="shared" si="17"/>
        <v>4</v>
      </c>
      <c r="M18" s="124" t="s">
        <v>197</v>
      </c>
      <c r="N18" s="124" t="s">
        <v>190</v>
      </c>
      <c r="O18" s="124" t="s">
        <v>192</v>
      </c>
      <c r="P18" s="124" t="s">
        <v>190</v>
      </c>
      <c r="Q18" s="124" t="s">
        <v>192</v>
      </c>
      <c r="R18" s="124" t="s">
        <v>192</v>
      </c>
      <c r="S18" s="125">
        <f t="shared" si="18"/>
        <v>3</v>
      </c>
      <c r="T18" s="126">
        <f t="shared" si="3"/>
        <v>3</v>
      </c>
      <c r="U18" s="152" t="str">
        <f t="shared" si="4"/>
        <v>3- Moderado</v>
      </c>
      <c r="V18" s="127" t="str">
        <f t="shared" si="5"/>
        <v>3- Moderado</v>
      </c>
      <c r="W18" s="153">
        <f t="shared" si="19"/>
        <v>11</v>
      </c>
      <c r="X18" s="154" t="str">
        <f t="shared" si="20"/>
        <v>Risco Alto</v>
      </c>
      <c r="Y18" s="128" t="str">
        <f t="shared" si="8"/>
        <v>Risco Alto</v>
      </c>
      <c r="Z18" s="83" t="s">
        <v>1209</v>
      </c>
      <c r="AA18" s="83" t="s">
        <v>1210</v>
      </c>
      <c r="AB18" s="122" t="s">
        <v>1043</v>
      </c>
      <c r="AC18" s="129">
        <f t="shared" si="9"/>
        <v>3</v>
      </c>
      <c r="AD18" s="129">
        <f t="shared" si="21"/>
        <v>3</v>
      </c>
      <c r="AE18" s="130">
        <f t="shared" si="22"/>
        <v>7.5</v>
      </c>
      <c r="AF18" s="128" t="str">
        <f t="shared" si="12"/>
        <v>Risco Moderado</v>
      </c>
      <c r="AG18" s="128" t="str">
        <f t="shared" si="13"/>
        <v>Risco Moderado</v>
      </c>
      <c r="AH18" s="131" t="s">
        <v>889</v>
      </c>
      <c r="AI18" s="83"/>
      <c r="AJ18" s="83"/>
      <c r="AK18" s="83"/>
      <c r="AL18" s="83"/>
      <c r="AM18" s="83"/>
      <c r="AN18" s="83"/>
      <c r="AO18" s="83"/>
      <c r="AP18" s="83"/>
      <c r="AQ18" s="83"/>
    </row>
    <row r="19" spans="1:43" ht="50.1" customHeight="1" x14ac:dyDescent="0.25">
      <c r="A19" s="117" t="s">
        <v>179</v>
      </c>
      <c r="B19" s="118" t="s">
        <v>1128</v>
      </c>
      <c r="C19" s="119" t="s">
        <v>968</v>
      </c>
      <c r="D19" s="119" t="s">
        <v>1129</v>
      </c>
      <c r="E19" s="83" t="s">
        <v>1160</v>
      </c>
      <c r="F19" s="120" t="s">
        <v>118</v>
      </c>
      <c r="G19" s="121" t="s">
        <v>1161</v>
      </c>
      <c r="H19" s="120" t="s">
        <v>1162</v>
      </c>
      <c r="I19" s="118" t="s">
        <v>887</v>
      </c>
      <c r="J19" s="122" t="s">
        <v>1130</v>
      </c>
      <c r="K19" s="123">
        <f t="shared" si="16"/>
        <v>3</v>
      </c>
      <c r="L19" s="123">
        <f t="shared" si="17"/>
        <v>4</v>
      </c>
      <c r="M19" s="124" t="s">
        <v>197</v>
      </c>
      <c r="N19" s="124" t="s">
        <v>190</v>
      </c>
      <c r="O19" s="124" t="s">
        <v>192</v>
      </c>
      <c r="P19" s="124" t="s">
        <v>190</v>
      </c>
      <c r="Q19" s="124" t="s">
        <v>192</v>
      </c>
      <c r="R19" s="124" t="s">
        <v>192</v>
      </c>
      <c r="S19" s="125">
        <f t="shared" si="18"/>
        <v>3</v>
      </c>
      <c r="T19" s="126">
        <f t="shared" si="3"/>
        <v>3</v>
      </c>
      <c r="U19" s="152" t="str">
        <f t="shared" si="4"/>
        <v>3- Moderado</v>
      </c>
      <c r="V19" s="127" t="str">
        <f t="shared" si="5"/>
        <v>3- Moderado</v>
      </c>
      <c r="W19" s="153">
        <f t="shared" si="19"/>
        <v>12</v>
      </c>
      <c r="X19" s="154" t="str">
        <f t="shared" si="20"/>
        <v>Risco Alto</v>
      </c>
      <c r="Y19" s="128" t="str">
        <f t="shared" si="8"/>
        <v>Risco Alto</v>
      </c>
      <c r="Z19" s="83" t="s">
        <v>1163</v>
      </c>
      <c r="AA19" s="83" t="s">
        <v>1164</v>
      </c>
      <c r="AB19" s="122" t="s">
        <v>1043</v>
      </c>
      <c r="AC19" s="129">
        <f t="shared" si="9"/>
        <v>3</v>
      </c>
      <c r="AD19" s="129">
        <f t="shared" si="21"/>
        <v>3</v>
      </c>
      <c r="AE19" s="130">
        <f t="shared" si="22"/>
        <v>9</v>
      </c>
      <c r="AF19" s="128" t="str">
        <f t="shared" si="12"/>
        <v>Risco Moderado</v>
      </c>
      <c r="AG19" s="128" t="str">
        <f t="shared" si="13"/>
        <v>Risco Moderado</v>
      </c>
      <c r="AH19" s="131" t="s">
        <v>889</v>
      </c>
      <c r="AI19" s="83"/>
      <c r="AJ19" s="83"/>
      <c r="AK19" s="83"/>
      <c r="AL19" s="83"/>
      <c r="AM19" s="83"/>
      <c r="AN19" s="83"/>
      <c r="AO19" s="83"/>
      <c r="AP19" s="83"/>
      <c r="AQ19" s="83"/>
    </row>
    <row r="20" spans="1:43" ht="50.1" customHeight="1" x14ac:dyDescent="0.25">
      <c r="A20" s="117" t="s">
        <v>180</v>
      </c>
      <c r="B20" s="118" t="s">
        <v>1128</v>
      </c>
      <c r="C20" s="119" t="s">
        <v>968</v>
      </c>
      <c r="D20" s="119" t="s">
        <v>1129</v>
      </c>
      <c r="E20" s="83" t="s">
        <v>1165</v>
      </c>
      <c r="F20" s="120" t="s">
        <v>104</v>
      </c>
      <c r="G20" s="121" t="s">
        <v>994</v>
      </c>
      <c r="H20" s="83" t="s">
        <v>1166</v>
      </c>
      <c r="I20" s="118" t="s">
        <v>1131</v>
      </c>
      <c r="J20" s="122" t="s">
        <v>1130</v>
      </c>
      <c r="K20" s="123">
        <f t="shared" si="16"/>
        <v>3</v>
      </c>
      <c r="L20" s="123">
        <f t="shared" si="17"/>
        <v>4</v>
      </c>
      <c r="M20" s="124" t="s">
        <v>192</v>
      </c>
      <c r="N20" s="124" t="s">
        <v>190</v>
      </c>
      <c r="O20" s="124" t="s">
        <v>191</v>
      </c>
      <c r="P20" s="124" t="s">
        <v>191</v>
      </c>
      <c r="Q20" s="124" t="s">
        <v>190</v>
      </c>
      <c r="R20" s="124" t="s">
        <v>192</v>
      </c>
      <c r="S20" s="125">
        <f t="shared" si="18"/>
        <v>2</v>
      </c>
      <c r="T20" s="126">
        <f t="shared" si="3"/>
        <v>2</v>
      </c>
      <c r="U20" s="152" t="str">
        <f t="shared" si="4"/>
        <v>2- Pequeno</v>
      </c>
      <c r="V20" s="127" t="str">
        <f t="shared" si="5"/>
        <v>2- Pequeno</v>
      </c>
      <c r="W20" s="153">
        <f t="shared" si="19"/>
        <v>8</v>
      </c>
      <c r="X20" s="154" t="str">
        <f t="shared" si="20"/>
        <v>Risco Moderado</v>
      </c>
      <c r="Y20" s="128" t="str">
        <f t="shared" si="8"/>
        <v>Risco Moderado</v>
      </c>
      <c r="Z20" s="83" t="s">
        <v>1167</v>
      </c>
      <c r="AA20" s="83" t="s">
        <v>1168</v>
      </c>
      <c r="AB20" s="122" t="s">
        <v>1043</v>
      </c>
      <c r="AC20" s="129">
        <f t="shared" si="9"/>
        <v>3</v>
      </c>
      <c r="AD20" s="129">
        <f t="shared" si="21"/>
        <v>3</v>
      </c>
      <c r="AE20" s="130">
        <f t="shared" si="22"/>
        <v>6</v>
      </c>
      <c r="AF20" s="128" t="str">
        <f t="shared" si="12"/>
        <v>Risco Moderado</v>
      </c>
      <c r="AG20" s="128" t="str">
        <f t="shared" si="13"/>
        <v>Risco Moderado</v>
      </c>
      <c r="AH20" s="131" t="s">
        <v>889</v>
      </c>
      <c r="AI20" s="83"/>
      <c r="AJ20" s="83"/>
      <c r="AK20" s="83"/>
      <c r="AL20" s="83"/>
      <c r="AM20" s="83"/>
      <c r="AN20" s="83"/>
      <c r="AO20" s="83"/>
      <c r="AP20" s="83"/>
      <c r="AQ20" s="83"/>
    </row>
    <row r="21" spans="1:43" ht="50.1" customHeight="1" x14ac:dyDescent="0.25">
      <c r="A21" s="117" t="s">
        <v>181</v>
      </c>
      <c r="B21" s="118" t="s">
        <v>1128</v>
      </c>
      <c r="C21" s="119" t="s">
        <v>968</v>
      </c>
      <c r="D21" s="119" t="s">
        <v>1129</v>
      </c>
      <c r="E21" s="83" t="s">
        <v>1169</v>
      </c>
      <c r="F21" s="120" t="s">
        <v>118</v>
      </c>
      <c r="G21" s="121" t="s">
        <v>1161</v>
      </c>
      <c r="H21" s="120" t="s">
        <v>1166</v>
      </c>
      <c r="I21" s="118" t="s">
        <v>887</v>
      </c>
      <c r="J21" s="122" t="s">
        <v>1130</v>
      </c>
      <c r="K21" s="123">
        <f t="shared" si="16"/>
        <v>3</v>
      </c>
      <c r="L21" s="123">
        <f t="shared" si="17"/>
        <v>4</v>
      </c>
      <c r="M21" s="124" t="s">
        <v>192</v>
      </c>
      <c r="N21" s="124" t="s">
        <v>190</v>
      </c>
      <c r="O21" s="124" t="s">
        <v>191</v>
      </c>
      <c r="P21" s="124" t="s">
        <v>191</v>
      </c>
      <c r="Q21" s="124" t="s">
        <v>190</v>
      </c>
      <c r="R21" s="124" t="s">
        <v>192</v>
      </c>
      <c r="S21" s="125">
        <f t="shared" si="18"/>
        <v>2</v>
      </c>
      <c r="T21" s="126">
        <f t="shared" si="3"/>
        <v>2</v>
      </c>
      <c r="U21" s="152" t="str">
        <f t="shared" si="4"/>
        <v>2- Pequeno</v>
      </c>
      <c r="V21" s="127" t="str">
        <f t="shared" si="5"/>
        <v>2- Pequeno</v>
      </c>
      <c r="W21" s="153">
        <f t="shared" si="19"/>
        <v>8</v>
      </c>
      <c r="X21" s="154" t="str">
        <f t="shared" si="20"/>
        <v>Risco Moderado</v>
      </c>
      <c r="Y21" s="128" t="str">
        <f t="shared" si="8"/>
        <v>Risco Moderado</v>
      </c>
      <c r="Z21" s="83" t="s">
        <v>1167</v>
      </c>
      <c r="AA21" s="83" t="s">
        <v>1168</v>
      </c>
      <c r="AB21" s="122" t="s">
        <v>1043</v>
      </c>
      <c r="AC21" s="129">
        <f t="shared" si="9"/>
        <v>3</v>
      </c>
      <c r="AD21" s="129">
        <f t="shared" si="21"/>
        <v>3</v>
      </c>
      <c r="AE21" s="130">
        <f t="shared" si="22"/>
        <v>6</v>
      </c>
      <c r="AF21" s="128" t="str">
        <f t="shared" si="12"/>
        <v>Risco Moderado</v>
      </c>
      <c r="AG21" s="128" t="str">
        <f t="shared" si="13"/>
        <v>Risco Moderado</v>
      </c>
      <c r="AH21" s="131" t="s">
        <v>889</v>
      </c>
      <c r="AI21" s="83"/>
      <c r="AJ21" s="83"/>
      <c r="AK21" s="83"/>
      <c r="AL21" s="83"/>
      <c r="AM21" s="83"/>
      <c r="AN21" s="83"/>
      <c r="AO21" s="83"/>
      <c r="AP21" s="83"/>
      <c r="AQ21" s="83"/>
    </row>
    <row r="22" spans="1:43" ht="50.1" customHeight="1" x14ac:dyDescent="0.25">
      <c r="A22" s="117" t="s">
        <v>182</v>
      </c>
      <c r="B22" s="118" t="s">
        <v>1144</v>
      </c>
      <c r="C22" s="119" t="s">
        <v>969</v>
      </c>
      <c r="D22" s="119" t="s">
        <v>1129</v>
      </c>
      <c r="E22" s="83" t="s">
        <v>1170</v>
      </c>
      <c r="F22" s="120" t="s">
        <v>118</v>
      </c>
      <c r="G22" s="121" t="s">
        <v>1161</v>
      </c>
      <c r="H22" s="83" t="s">
        <v>1166</v>
      </c>
      <c r="I22" s="118" t="s">
        <v>887</v>
      </c>
      <c r="J22" s="122" t="s">
        <v>1145</v>
      </c>
      <c r="K22" s="123">
        <f t="shared" si="16"/>
        <v>1</v>
      </c>
      <c r="L22" s="123">
        <f t="shared" si="17"/>
        <v>3</v>
      </c>
      <c r="M22" s="124" t="s">
        <v>190</v>
      </c>
      <c r="N22" s="124" t="s">
        <v>190</v>
      </c>
      <c r="O22" s="124" t="s">
        <v>191</v>
      </c>
      <c r="P22" s="124" t="s">
        <v>191</v>
      </c>
      <c r="Q22" s="124" t="s">
        <v>190</v>
      </c>
      <c r="R22" s="124" t="s">
        <v>192</v>
      </c>
      <c r="S22" s="125">
        <f t="shared" si="18"/>
        <v>2</v>
      </c>
      <c r="T22" s="126">
        <f t="shared" si="3"/>
        <v>2</v>
      </c>
      <c r="U22" s="152" t="str">
        <f t="shared" si="4"/>
        <v>2- Pequeno</v>
      </c>
      <c r="V22" s="127" t="str">
        <f t="shared" si="5"/>
        <v>2- Pequeno</v>
      </c>
      <c r="W22" s="153">
        <f t="shared" si="19"/>
        <v>6</v>
      </c>
      <c r="X22" s="154" t="str">
        <f t="shared" si="20"/>
        <v>Risco Moderado</v>
      </c>
      <c r="Y22" s="128" t="str">
        <f t="shared" si="8"/>
        <v>Risco Moderado</v>
      </c>
      <c r="Z22" s="83" t="s">
        <v>1171</v>
      </c>
      <c r="AA22" s="83" t="s">
        <v>1164</v>
      </c>
      <c r="AB22" s="122" t="s">
        <v>1043</v>
      </c>
      <c r="AC22" s="129">
        <f t="shared" si="9"/>
        <v>3</v>
      </c>
      <c r="AD22" s="129">
        <f t="shared" si="21"/>
        <v>2</v>
      </c>
      <c r="AE22" s="130">
        <f t="shared" si="22"/>
        <v>4</v>
      </c>
      <c r="AF22" s="128" t="str">
        <f t="shared" si="12"/>
        <v>Risco Baixo</v>
      </c>
      <c r="AG22" s="128" t="str">
        <f t="shared" si="13"/>
        <v>Risco Baixo</v>
      </c>
      <c r="AH22" s="131" t="s">
        <v>889</v>
      </c>
      <c r="AI22" s="83"/>
      <c r="AJ22" s="83"/>
      <c r="AK22" s="83"/>
      <c r="AL22" s="83"/>
      <c r="AM22" s="83"/>
      <c r="AN22" s="83"/>
      <c r="AO22" s="83"/>
      <c r="AP22" s="83"/>
      <c r="AQ22" s="83"/>
    </row>
    <row r="23" spans="1:43" ht="50.1" customHeight="1" x14ac:dyDescent="0.25">
      <c r="A23" s="117" t="s">
        <v>183</v>
      </c>
      <c r="B23" s="118" t="s">
        <v>1172</v>
      </c>
      <c r="C23" s="119" t="s">
        <v>968</v>
      </c>
      <c r="D23" s="119" t="s">
        <v>1129</v>
      </c>
      <c r="E23" s="120" t="s">
        <v>1173</v>
      </c>
      <c r="F23" s="120" t="s">
        <v>1174</v>
      </c>
      <c r="G23" s="121" t="s">
        <v>994</v>
      </c>
      <c r="H23" s="120" t="s">
        <v>1175</v>
      </c>
      <c r="I23" s="118" t="s">
        <v>1131</v>
      </c>
      <c r="J23" s="122" t="s">
        <v>1176</v>
      </c>
      <c r="K23" s="123">
        <f t="shared" si="16"/>
        <v>4</v>
      </c>
      <c r="L23" s="123">
        <f t="shared" si="17"/>
        <v>5</v>
      </c>
      <c r="M23" s="124" t="s">
        <v>192</v>
      </c>
      <c r="N23" s="124" t="s">
        <v>192</v>
      </c>
      <c r="O23" s="124" t="s">
        <v>190</v>
      </c>
      <c r="P23" s="124" t="s">
        <v>190</v>
      </c>
      <c r="Q23" s="124" t="s">
        <v>192</v>
      </c>
      <c r="R23" s="124" t="s">
        <v>192</v>
      </c>
      <c r="S23" s="125">
        <f t="shared" si="18"/>
        <v>3</v>
      </c>
      <c r="T23" s="126">
        <f t="shared" si="3"/>
        <v>3</v>
      </c>
      <c r="U23" s="152" t="str">
        <f t="shared" si="4"/>
        <v>3- Moderado</v>
      </c>
      <c r="V23" s="127" t="str">
        <f t="shared" si="5"/>
        <v>3- Moderado</v>
      </c>
      <c r="W23" s="153">
        <f t="shared" si="19"/>
        <v>14</v>
      </c>
      <c r="X23" s="154" t="str">
        <f t="shared" si="20"/>
        <v>Risco Alto</v>
      </c>
      <c r="Y23" s="128" t="str">
        <f t="shared" si="8"/>
        <v>Risco Alto</v>
      </c>
      <c r="Z23" s="83" t="s">
        <v>1177</v>
      </c>
      <c r="AA23" s="83" t="s">
        <v>1178</v>
      </c>
      <c r="AB23" s="122" t="s">
        <v>1043</v>
      </c>
      <c r="AC23" s="129">
        <f t="shared" si="9"/>
        <v>3</v>
      </c>
      <c r="AD23" s="129">
        <f t="shared" si="21"/>
        <v>4</v>
      </c>
      <c r="AE23" s="130">
        <f t="shared" si="22"/>
        <v>10.5</v>
      </c>
      <c r="AF23" s="128" t="str">
        <f t="shared" si="12"/>
        <v>Risco Alto</v>
      </c>
      <c r="AG23" s="128" t="str">
        <f t="shared" si="13"/>
        <v>Risco Alto</v>
      </c>
      <c r="AH23" s="131" t="s">
        <v>1056</v>
      </c>
      <c r="AI23" s="83" t="s">
        <v>1179</v>
      </c>
      <c r="AJ23" s="83" t="s">
        <v>1182</v>
      </c>
      <c r="AK23" s="83" t="s">
        <v>1181</v>
      </c>
      <c r="AL23" s="155" t="s">
        <v>1183</v>
      </c>
      <c r="AM23" s="83"/>
      <c r="AN23" s="83"/>
      <c r="AO23" s="83"/>
      <c r="AP23" s="83"/>
      <c r="AQ23" s="83"/>
    </row>
    <row r="24" spans="1:43" ht="50.1" customHeight="1" x14ac:dyDescent="0.25">
      <c r="A24" s="117" t="s">
        <v>696</v>
      </c>
      <c r="B24" s="118" t="s">
        <v>1128</v>
      </c>
      <c r="C24" s="119" t="s">
        <v>968</v>
      </c>
      <c r="D24" s="119" t="s">
        <v>1129</v>
      </c>
      <c r="E24" s="120" t="s">
        <v>1184</v>
      </c>
      <c r="F24" s="120" t="s">
        <v>1174</v>
      </c>
      <c r="G24" s="121" t="s">
        <v>994</v>
      </c>
      <c r="H24" s="120" t="s">
        <v>1185</v>
      </c>
      <c r="I24" s="118" t="s">
        <v>1131</v>
      </c>
      <c r="J24" s="122" t="s">
        <v>1130</v>
      </c>
      <c r="K24" s="123">
        <f t="shared" si="16"/>
        <v>3</v>
      </c>
      <c r="L24" s="123">
        <f t="shared" si="17"/>
        <v>4</v>
      </c>
      <c r="M24" s="124" t="s">
        <v>192</v>
      </c>
      <c r="N24" s="124" t="s">
        <v>190</v>
      </c>
      <c r="O24" s="124" t="s">
        <v>191</v>
      </c>
      <c r="P24" s="124" t="s">
        <v>191</v>
      </c>
      <c r="Q24" s="124" t="s">
        <v>190</v>
      </c>
      <c r="R24" s="124" t="s">
        <v>190</v>
      </c>
      <c r="S24" s="125">
        <f t="shared" si="18"/>
        <v>2</v>
      </c>
      <c r="T24" s="126">
        <f t="shared" si="3"/>
        <v>2</v>
      </c>
      <c r="U24" s="152" t="str">
        <f t="shared" si="4"/>
        <v>2- Pequeno</v>
      </c>
      <c r="V24" s="127" t="str">
        <f t="shared" si="5"/>
        <v>2- Pequeno</v>
      </c>
      <c r="W24" s="153">
        <f t="shared" si="19"/>
        <v>8</v>
      </c>
      <c r="X24" s="154" t="str">
        <f t="shared" si="20"/>
        <v>Risco Moderado</v>
      </c>
      <c r="Y24" s="128" t="str">
        <f t="shared" si="8"/>
        <v>Risco Moderado</v>
      </c>
      <c r="Z24" s="83" t="s">
        <v>1186</v>
      </c>
      <c r="AA24" s="83" t="s">
        <v>1187</v>
      </c>
      <c r="AB24" s="122" t="s">
        <v>1043</v>
      </c>
      <c r="AC24" s="129">
        <f t="shared" si="9"/>
        <v>3</v>
      </c>
      <c r="AD24" s="129">
        <f t="shared" si="21"/>
        <v>3</v>
      </c>
      <c r="AE24" s="130">
        <f t="shared" si="22"/>
        <v>6</v>
      </c>
      <c r="AF24" s="128" t="str">
        <f t="shared" si="12"/>
        <v>Risco Moderado</v>
      </c>
      <c r="AG24" s="128" t="str">
        <f t="shared" si="13"/>
        <v>Risco Moderado</v>
      </c>
      <c r="AH24" s="131" t="s">
        <v>889</v>
      </c>
      <c r="AI24" s="83"/>
      <c r="AJ24" s="83"/>
      <c r="AK24" s="83"/>
      <c r="AL24" s="83"/>
      <c r="AM24" s="83"/>
      <c r="AN24" s="83"/>
      <c r="AO24" s="83"/>
      <c r="AP24" s="83"/>
      <c r="AQ24" s="83"/>
    </row>
    <row r="25" spans="1:43" ht="50.1" customHeight="1" x14ac:dyDescent="0.25">
      <c r="A25" s="117" t="s">
        <v>922</v>
      </c>
      <c r="B25" s="118" t="s">
        <v>1144</v>
      </c>
      <c r="C25" s="119" t="s">
        <v>968</v>
      </c>
      <c r="D25" s="119" t="s">
        <v>697</v>
      </c>
      <c r="E25" s="120" t="s">
        <v>1188</v>
      </c>
      <c r="F25" s="120" t="s">
        <v>1174</v>
      </c>
      <c r="G25" s="121" t="s">
        <v>994</v>
      </c>
      <c r="H25" s="120" t="s">
        <v>1189</v>
      </c>
      <c r="I25" s="118" t="s">
        <v>887</v>
      </c>
      <c r="J25" s="122" t="s">
        <v>1176</v>
      </c>
      <c r="K25" s="123">
        <f t="shared" si="16"/>
        <v>4</v>
      </c>
      <c r="L25" s="123">
        <f t="shared" si="17"/>
        <v>5</v>
      </c>
      <c r="M25" s="124" t="s">
        <v>197</v>
      </c>
      <c r="N25" s="124" t="s">
        <v>192</v>
      </c>
      <c r="O25" s="124" t="s">
        <v>192</v>
      </c>
      <c r="P25" s="124" t="s">
        <v>192</v>
      </c>
      <c r="Q25" s="124" t="s">
        <v>192</v>
      </c>
      <c r="R25" s="124" t="s">
        <v>197</v>
      </c>
      <c r="S25" s="125">
        <f t="shared" si="18"/>
        <v>4</v>
      </c>
      <c r="T25" s="126">
        <f t="shared" si="3"/>
        <v>4</v>
      </c>
      <c r="U25" s="152" t="str">
        <f t="shared" si="4"/>
        <v>4- Grande</v>
      </c>
      <c r="V25" s="127" t="str">
        <f t="shared" si="5"/>
        <v>4- Grande</v>
      </c>
      <c r="W25" s="153">
        <f t="shared" si="19"/>
        <v>18</v>
      </c>
      <c r="X25" s="154" t="str">
        <f t="shared" si="20"/>
        <v>Risco Extremo</v>
      </c>
      <c r="Y25" s="128" t="str">
        <f t="shared" si="8"/>
        <v>Risco Extremo</v>
      </c>
      <c r="Z25" s="83" t="s">
        <v>1190</v>
      </c>
      <c r="AA25" s="83" t="s">
        <v>1191</v>
      </c>
      <c r="AB25" s="122" t="s">
        <v>1043</v>
      </c>
      <c r="AC25" s="129">
        <f t="shared" si="9"/>
        <v>3</v>
      </c>
      <c r="AD25" s="129">
        <f t="shared" si="21"/>
        <v>4</v>
      </c>
      <c r="AE25" s="130">
        <f t="shared" si="22"/>
        <v>14</v>
      </c>
      <c r="AF25" s="128" t="str">
        <f t="shared" si="12"/>
        <v>Risco Alto</v>
      </c>
      <c r="AG25" s="128" t="str">
        <f t="shared" si="13"/>
        <v>Risco Alto</v>
      </c>
      <c r="AH25" s="131" t="s">
        <v>1056</v>
      </c>
      <c r="AI25" s="83" t="s">
        <v>1192</v>
      </c>
      <c r="AJ25" s="83" t="s">
        <v>1182</v>
      </c>
      <c r="AK25" s="83" t="s">
        <v>1193</v>
      </c>
      <c r="AL25" s="155" t="s">
        <v>1183</v>
      </c>
      <c r="AM25" s="83"/>
      <c r="AN25" s="83"/>
      <c r="AO25" s="83"/>
      <c r="AP25" s="83"/>
      <c r="AQ25" s="83"/>
    </row>
    <row r="26" spans="1:43" ht="50.1" customHeight="1" x14ac:dyDescent="0.25">
      <c r="A26" s="117" t="s">
        <v>923</v>
      </c>
      <c r="B26" s="118" t="s">
        <v>1128</v>
      </c>
      <c r="C26" s="119" t="s">
        <v>968</v>
      </c>
      <c r="D26" s="119" t="s">
        <v>1129</v>
      </c>
      <c r="E26" s="83" t="s">
        <v>1196</v>
      </c>
      <c r="F26" s="120" t="s">
        <v>1174</v>
      </c>
      <c r="G26" s="121" t="s">
        <v>994</v>
      </c>
      <c r="H26" s="120" t="s">
        <v>1185</v>
      </c>
      <c r="I26" s="118" t="s">
        <v>887</v>
      </c>
      <c r="J26" s="122" t="s">
        <v>1176</v>
      </c>
      <c r="K26" s="123">
        <f t="shared" si="16"/>
        <v>4</v>
      </c>
      <c r="L26" s="123">
        <f t="shared" si="17"/>
        <v>5</v>
      </c>
      <c r="M26" s="124" t="s">
        <v>192</v>
      </c>
      <c r="N26" s="124" t="s">
        <v>192</v>
      </c>
      <c r="O26" s="124" t="s">
        <v>190</v>
      </c>
      <c r="P26" s="124" t="s">
        <v>190</v>
      </c>
      <c r="Q26" s="124" t="s">
        <v>192</v>
      </c>
      <c r="R26" s="124" t="s">
        <v>192</v>
      </c>
      <c r="S26" s="125">
        <f t="shared" si="18"/>
        <v>3</v>
      </c>
      <c r="T26" s="126">
        <f t="shared" si="3"/>
        <v>3</v>
      </c>
      <c r="U26" s="152" t="str">
        <f t="shared" si="4"/>
        <v>3- Moderado</v>
      </c>
      <c r="V26" s="127" t="str">
        <f t="shared" si="5"/>
        <v>3- Moderado</v>
      </c>
      <c r="W26" s="153">
        <f t="shared" si="19"/>
        <v>14</v>
      </c>
      <c r="X26" s="154" t="str">
        <f t="shared" si="20"/>
        <v>Risco Alto</v>
      </c>
      <c r="Y26" s="128" t="str">
        <f t="shared" si="8"/>
        <v>Risco Alto</v>
      </c>
      <c r="Z26" s="83" t="s">
        <v>1223</v>
      </c>
      <c r="AA26" s="83" t="s">
        <v>1224</v>
      </c>
      <c r="AB26" s="122" t="s">
        <v>1043</v>
      </c>
      <c r="AC26" s="129">
        <f t="shared" si="9"/>
        <v>3</v>
      </c>
      <c r="AD26" s="129">
        <f t="shared" si="21"/>
        <v>4</v>
      </c>
      <c r="AE26" s="130">
        <f t="shared" si="22"/>
        <v>10.5</v>
      </c>
      <c r="AF26" s="128" t="str">
        <f t="shared" si="12"/>
        <v>Risco Alto</v>
      </c>
      <c r="AG26" s="128" t="str">
        <f t="shared" si="13"/>
        <v>Risco Alto</v>
      </c>
      <c r="AH26" s="131" t="s">
        <v>1056</v>
      </c>
      <c r="AI26" s="83"/>
      <c r="AJ26" s="83"/>
      <c r="AK26" s="83"/>
      <c r="AL26" s="83"/>
      <c r="AM26" s="83"/>
      <c r="AN26" s="83"/>
      <c r="AO26" s="83"/>
      <c r="AP26" s="83"/>
      <c r="AQ26" s="83"/>
    </row>
    <row r="27" spans="1:43" ht="50.1" customHeight="1" x14ac:dyDescent="0.25">
      <c r="A27" s="117" t="s">
        <v>924</v>
      </c>
      <c r="B27" s="118" t="s">
        <v>1128</v>
      </c>
      <c r="C27" s="119" t="s">
        <v>968</v>
      </c>
      <c r="D27" s="119" t="s">
        <v>1129</v>
      </c>
      <c r="E27" s="83" t="s">
        <v>1197</v>
      </c>
      <c r="F27" s="120" t="s">
        <v>1174</v>
      </c>
      <c r="G27" s="121" t="s">
        <v>994</v>
      </c>
      <c r="H27" s="120" t="s">
        <v>1185</v>
      </c>
      <c r="I27" s="118" t="s">
        <v>1131</v>
      </c>
      <c r="J27" s="122" t="s">
        <v>1130</v>
      </c>
      <c r="K27" s="123">
        <f t="shared" si="16"/>
        <v>3</v>
      </c>
      <c r="L27" s="123">
        <f t="shared" si="17"/>
        <v>4</v>
      </c>
      <c r="M27" s="124" t="s">
        <v>192</v>
      </c>
      <c r="N27" s="124" t="s">
        <v>190</v>
      </c>
      <c r="O27" s="124" t="s">
        <v>190</v>
      </c>
      <c r="P27" s="124" t="s">
        <v>190</v>
      </c>
      <c r="Q27" s="124" t="s">
        <v>192</v>
      </c>
      <c r="R27" s="124" t="s">
        <v>192</v>
      </c>
      <c r="S27" s="125">
        <f t="shared" si="18"/>
        <v>3</v>
      </c>
      <c r="T27" s="126">
        <f t="shared" si="3"/>
        <v>3</v>
      </c>
      <c r="U27" s="152" t="str">
        <f t="shared" si="4"/>
        <v>3- Moderado</v>
      </c>
      <c r="V27" s="127" t="str">
        <f t="shared" si="5"/>
        <v>3- Moderado</v>
      </c>
      <c r="W27" s="153">
        <f t="shared" si="19"/>
        <v>12</v>
      </c>
      <c r="X27" s="154" t="str">
        <f t="shared" si="20"/>
        <v>Risco Alto</v>
      </c>
      <c r="Y27" s="128" t="str">
        <f t="shared" si="8"/>
        <v>Risco Alto</v>
      </c>
      <c r="Z27" s="83" t="s">
        <v>1223</v>
      </c>
      <c r="AA27" s="83" t="s">
        <v>1224</v>
      </c>
      <c r="AB27" s="122" t="s">
        <v>1043</v>
      </c>
      <c r="AC27" s="129">
        <f t="shared" si="9"/>
        <v>3</v>
      </c>
      <c r="AD27" s="129">
        <f t="shared" si="21"/>
        <v>3</v>
      </c>
      <c r="AE27" s="130">
        <f t="shared" si="22"/>
        <v>9</v>
      </c>
      <c r="AF27" s="128" t="str">
        <f t="shared" si="12"/>
        <v>Risco Moderado</v>
      </c>
      <c r="AG27" s="128" t="str">
        <f t="shared" si="13"/>
        <v>Risco Moderado</v>
      </c>
      <c r="AH27" s="131" t="s">
        <v>889</v>
      </c>
      <c r="AI27" s="83"/>
      <c r="AJ27" s="83"/>
      <c r="AK27" s="83"/>
      <c r="AL27" s="83"/>
      <c r="AM27" s="83"/>
      <c r="AN27" s="83"/>
      <c r="AO27" s="83"/>
      <c r="AP27" s="83"/>
      <c r="AQ27" s="83"/>
    </row>
    <row r="28" spans="1:43" ht="50.1" customHeight="1" x14ac:dyDescent="0.25">
      <c r="A28" s="117" t="s">
        <v>925</v>
      </c>
      <c r="B28" s="118" t="s">
        <v>1172</v>
      </c>
      <c r="C28" s="119" t="s">
        <v>968</v>
      </c>
      <c r="D28" s="119" t="s">
        <v>1129</v>
      </c>
      <c r="E28" s="83" t="s">
        <v>1198</v>
      </c>
      <c r="F28" s="120" t="s">
        <v>104</v>
      </c>
      <c r="G28" s="121" t="s">
        <v>994</v>
      </c>
      <c r="H28" s="120" t="s">
        <v>1195</v>
      </c>
      <c r="I28" s="118" t="s">
        <v>1131</v>
      </c>
      <c r="J28" s="122" t="s">
        <v>1145</v>
      </c>
      <c r="K28" s="123">
        <f t="shared" si="16"/>
        <v>1</v>
      </c>
      <c r="L28" s="123">
        <f t="shared" si="17"/>
        <v>3</v>
      </c>
      <c r="M28" s="124" t="s">
        <v>192</v>
      </c>
      <c r="N28" s="124" t="s">
        <v>192</v>
      </c>
      <c r="O28" s="124" t="s">
        <v>190</v>
      </c>
      <c r="P28" s="124" t="s">
        <v>190</v>
      </c>
      <c r="Q28" s="124" t="s">
        <v>192</v>
      </c>
      <c r="R28" s="124" t="s">
        <v>192</v>
      </c>
      <c r="S28" s="125">
        <f t="shared" si="18"/>
        <v>3</v>
      </c>
      <c r="T28" s="126">
        <f t="shared" si="3"/>
        <v>3</v>
      </c>
      <c r="U28" s="152" t="str">
        <f t="shared" si="4"/>
        <v>3- Moderado</v>
      </c>
      <c r="V28" s="127" t="str">
        <f t="shared" si="5"/>
        <v>3- Moderado</v>
      </c>
      <c r="W28" s="153">
        <f t="shared" si="19"/>
        <v>9</v>
      </c>
      <c r="X28" s="154" t="str">
        <f t="shared" si="20"/>
        <v>Risco Moderado</v>
      </c>
      <c r="Y28" s="128" t="str">
        <f t="shared" si="8"/>
        <v>Risco Moderado</v>
      </c>
      <c r="Z28" s="83" t="s">
        <v>1199</v>
      </c>
      <c r="AA28" s="83" t="s">
        <v>1200</v>
      </c>
      <c r="AB28" s="122" t="s">
        <v>1043</v>
      </c>
      <c r="AC28" s="129">
        <f t="shared" si="9"/>
        <v>3</v>
      </c>
      <c r="AD28" s="129">
        <f t="shared" si="21"/>
        <v>2</v>
      </c>
      <c r="AE28" s="130">
        <f t="shared" si="22"/>
        <v>6</v>
      </c>
      <c r="AF28" s="128" t="str">
        <f t="shared" si="12"/>
        <v>Risco Moderado</v>
      </c>
      <c r="AG28" s="128" t="str">
        <f t="shared" si="13"/>
        <v>Risco Moderado</v>
      </c>
      <c r="AH28" s="131" t="s">
        <v>889</v>
      </c>
      <c r="AI28" s="83"/>
      <c r="AJ28" s="83"/>
      <c r="AK28" s="83"/>
      <c r="AL28" s="83"/>
      <c r="AM28" s="83"/>
      <c r="AN28" s="83"/>
      <c r="AO28" s="83"/>
      <c r="AP28" s="83"/>
      <c r="AQ28" s="83"/>
    </row>
    <row r="29" spans="1:43" ht="50.1" customHeight="1" x14ac:dyDescent="0.25">
      <c r="A29" s="117" t="s">
        <v>926</v>
      </c>
      <c r="B29" s="118" t="s">
        <v>1128</v>
      </c>
      <c r="C29" s="119" t="s">
        <v>700</v>
      </c>
      <c r="D29" s="119" t="s">
        <v>1129</v>
      </c>
      <c r="E29" s="83" t="s">
        <v>1204</v>
      </c>
      <c r="F29" s="120" t="s">
        <v>104</v>
      </c>
      <c r="G29" s="121" t="s">
        <v>994</v>
      </c>
      <c r="H29" s="120" t="s">
        <v>1195</v>
      </c>
      <c r="I29" s="118" t="s">
        <v>887</v>
      </c>
      <c r="J29" s="122" t="s">
        <v>1203</v>
      </c>
      <c r="K29" s="123">
        <f t="shared" si="16"/>
        <v>2</v>
      </c>
      <c r="L29" s="123">
        <f t="shared" si="17"/>
        <v>4</v>
      </c>
      <c r="M29" s="124" t="s">
        <v>197</v>
      </c>
      <c r="N29" s="124" t="s">
        <v>192</v>
      </c>
      <c r="O29" s="124" t="s">
        <v>190</v>
      </c>
      <c r="P29" s="124" t="s">
        <v>190</v>
      </c>
      <c r="Q29" s="124" t="s">
        <v>192</v>
      </c>
      <c r="R29" s="124" t="s">
        <v>197</v>
      </c>
      <c r="S29" s="125">
        <f t="shared" si="18"/>
        <v>3</v>
      </c>
      <c r="T29" s="126">
        <f t="shared" si="3"/>
        <v>3</v>
      </c>
      <c r="U29" s="152" t="str">
        <f t="shared" si="4"/>
        <v>3- Moderado</v>
      </c>
      <c r="V29" s="127" t="str">
        <f t="shared" si="5"/>
        <v>3- Moderado</v>
      </c>
      <c r="W29" s="153">
        <f t="shared" si="19"/>
        <v>11</v>
      </c>
      <c r="X29" s="154" t="str">
        <f t="shared" si="20"/>
        <v>Risco Alto</v>
      </c>
      <c r="Y29" s="128" t="str">
        <f t="shared" si="8"/>
        <v>Risco Alto</v>
      </c>
      <c r="Z29" s="83"/>
      <c r="AA29" s="83"/>
      <c r="AB29" s="122" t="s">
        <v>1043</v>
      </c>
      <c r="AC29" s="129">
        <f t="shared" si="9"/>
        <v>3</v>
      </c>
      <c r="AD29" s="129">
        <f t="shared" si="21"/>
        <v>3</v>
      </c>
      <c r="AE29" s="130">
        <f t="shared" si="22"/>
        <v>7.5</v>
      </c>
      <c r="AF29" s="128" t="str">
        <f t="shared" si="12"/>
        <v>Risco Moderado</v>
      </c>
      <c r="AG29" s="128" t="str">
        <f t="shared" si="13"/>
        <v>Risco Moderado</v>
      </c>
      <c r="AH29" s="131" t="s">
        <v>1056</v>
      </c>
      <c r="AI29" s="83" t="s">
        <v>1205</v>
      </c>
      <c r="AJ29" s="83" t="s">
        <v>1182</v>
      </c>
      <c r="AK29" s="83" t="s">
        <v>1206</v>
      </c>
      <c r="AL29" s="155" t="s">
        <v>1183</v>
      </c>
      <c r="AM29" s="83"/>
      <c r="AN29" s="83"/>
      <c r="AO29" s="83"/>
      <c r="AP29" s="83"/>
      <c r="AQ29" s="83"/>
    </row>
    <row r="30" spans="1:43" ht="50.1" customHeight="1" x14ac:dyDescent="0.25">
      <c r="A30" s="117" t="s">
        <v>927</v>
      </c>
      <c r="B30" s="118"/>
      <c r="C30" s="119"/>
      <c r="D30" s="119"/>
      <c r="E30" s="83"/>
      <c r="F30" s="120"/>
      <c r="G30" s="121"/>
      <c r="H30" s="120"/>
      <c r="I30" s="118"/>
      <c r="J30" s="122"/>
      <c r="K30" s="123"/>
      <c r="L30" s="123"/>
      <c r="M30" s="124"/>
      <c r="N30" s="124"/>
      <c r="O30" s="124"/>
      <c r="P30" s="124"/>
      <c r="Q30" s="124"/>
      <c r="R30" s="124"/>
      <c r="S30" s="125">
        <f t="shared" si="18"/>
        <v>0</v>
      </c>
      <c r="T30" s="126">
        <f t="shared" si="3"/>
        <v>0</v>
      </c>
      <c r="U30" s="152" t="str">
        <f t="shared" si="4"/>
        <v/>
      </c>
      <c r="V30" s="127" t="str">
        <f t="shared" si="5"/>
        <v/>
      </c>
      <c r="W30" s="153">
        <f t="shared" si="19"/>
        <v>0</v>
      </c>
      <c r="X30" s="154">
        <f t="shared" si="20"/>
        <v>0</v>
      </c>
      <c r="Y30" s="128" t="str">
        <f t="shared" si="8"/>
        <v/>
      </c>
      <c r="Z30" s="83"/>
      <c r="AA30" s="83"/>
      <c r="AB30" s="122"/>
      <c r="AC30" s="129" t="b">
        <f t="shared" si="9"/>
        <v>0</v>
      </c>
      <c r="AD30" s="129" t="e">
        <f t="shared" si="21"/>
        <v>#DIV/0!</v>
      </c>
      <c r="AE30" s="130" t="e">
        <f t="shared" si="22"/>
        <v>#DIV/0!</v>
      </c>
      <c r="AF30" s="128" t="e">
        <f t="shared" si="12"/>
        <v>#DIV/0!</v>
      </c>
      <c r="AG30" s="128" t="e">
        <f t="shared" si="13"/>
        <v>#DIV/0!</v>
      </c>
      <c r="AH30" s="131"/>
      <c r="AI30" s="83"/>
      <c r="AJ30" s="83"/>
      <c r="AK30" s="83"/>
      <c r="AL30" s="155"/>
      <c r="AM30" s="83"/>
      <c r="AN30" s="83"/>
      <c r="AO30" s="83"/>
      <c r="AP30" s="83"/>
      <c r="AQ30" s="83"/>
    </row>
    <row r="31" spans="1:43" ht="50.1" customHeight="1" x14ac:dyDescent="0.25">
      <c r="A31" s="117" t="s">
        <v>928</v>
      </c>
      <c r="B31" s="118"/>
      <c r="C31" s="119"/>
      <c r="D31" s="119"/>
      <c r="E31" s="83"/>
      <c r="F31" s="120"/>
      <c r="G31" s="121"/>
      <c r="H31" s="120"/>
      <c r="I31" s="118"/>
      <c r="J31" s="122"/>
      <c r="K31" s="123"/>
      <c r="L31" s="123"/>
      <c r="M31" s="124"/>
      <c r="N31" s="124"/>
      <c r="O31" s="124"/>
      <c r="P31" s="124"/>
      <c r="Q31" s="124"/>
      <c r="R31" s="124"/>
      <c r="S31" s="125">
        <f t="shared" si="2"/>
        <v>0</v>
      </c>
      <c r="T31" s="126">
        <f t="shared" si="3"/>
        <v>0</v>
      </c>
      <c r="U31" s="152" t="str">
        <f t="shared" si="4"/>
        <v/>
      </c>
      <c r="V31" s="127" t="str">
        <f t="shared" si="5"/>
        <v/>
      </c>
      <c r="W31" s="153">
        <f t="shared" si="6"/>
        <v>0</v>
      </c>
      <c r="X31" s="154">
        <f t="shared" si="7"/>
        <v>0</v>
      </c>
      <c r="Y31" s="128" t="str">
        <f t="shared" si="8"/>
        <v/>
      </c>
      <c r="Z31" s="83"/>
      <c r="AA31" s="83"/>
      <c r="AB31" s="122"/>
      <c r="AC31" s="129" t="b">
        <f t="shared" si="9"/>
        <v>0</v>
      </c>
      <c r="AD31" s="129" t="e">
        <f t="shared" si="10"/>
        <v>#DIV/0!</v>
      </c>
      <c r="AE31" s="130" t="e">
        <f t="shared" si="11"/>
        <v>#DIV/0!</v>
      </c>
      <c r="AF31" s="128" t="e">
        <f t="shared" si="12"/>
        <v>#DIV/0!</v>
      </c>
      <c r="AG31" s="128" t="e">
        <f t="shared" si="13"/>
        <v>#DIV/0!</v>
      </c>
      <c r="AH31" s="131"/>
      <c r="AI31" s="83"/>
      <c r="AJ31" s="83"/>
      <c r="AK31" s="83"/>
      <c r="AL31" s="83"/>
      <c r="AM31" s="83"/>
      <c r="AN31" s="83"/>
      <c r="AO31" s="83"/>
      <c r="AP31" s="83"/>
      <c r="AQ31" s="83"/>
    </row>
    <row r="32" spans="1:43" ht="56.25" customHeight="1" x14ac:dyDescent="0.25">
      <c r="A32" s="117" t="s">
        <v>929</v>
      </c>
      <c r="B32" s="118"/>
      <c r="C32" s="119"/>
      <c r="D32" s="119"/>
      <c r="E32" s="83"/>
      <c r="F32" s="120"/>
      <c r="G32" s="121"/>
      <c r="H32" s="120"/>
      <c r="I32" s="118"/>
      <c r="J32" s="122"/>
      <c r="K32" s="123">
        <f t="shared" si="0"/>
        <v>0</v>
      </c>
      <c r="L32" s="123">
        <f t="shared" si="1"/>
        <v>3</v>
      </c>
      <c r="M32" s="124"/>
      <c r="N32" s="124"/>
      <c r="O32" s="124"/>
      <c r="P32" s="124"/>
      <c r="Q32" s="124"/>
      <c r="R32" s="124"/>
      <c r="S32" s="125">
        <f t="shared" si="2"/>
        <v>0</v>
      </c>
      <c r="T32" s="126">
        <f t="shared" si="3"/>
        <v>0</v>
      </c>
      <c r="U32" s="152" t="str">
        <f t="shared" si="4"/>
        <v/>
      </c>
      <c r="V32" s="127" t="str">
        <f t="shared" si="5"/>
        <v/>
      </c>
      <c r="W32" s="153">
        <f t="shared" si="6"/>
        <v>0</v>
      </c>
      <c r="X32" s="154">
        <f t="shared" si="7"/>
        <v>0</v>
      </c>
      <c r="Y32" s="128" t="str">
        <f t="shared" si="8"/>
        <v/>
      </c>
      <c r="Z32" s="83"/>
      <c r="AA32" s="83"/>
      <c r="AB32" s="122"/>
      <c r="AC32" s="129" t="b">
        <f t="shared" si="9"/>
        <v>0</v>
      </c>
      <c r="AD32" s="129">
        <f t="shared" si="10"/>
        <v>0</v>
      </c>
      <c r="AE32" s="130">
        <f t="shared" si="11"/>
        <v>0</v>
      </c>
      <c r="AF32" s="128">
        <f t="shared" si="12"/>
        <v>0</v>
      </c>
      <c r="AG32" s="128" t="str">
        <f t="shared" si="13"/>
        <v/>
      </c>
      <c r="AH32" s="131"/>
      <c r="AI32" s="83"/>
      <c r="AJ32" s="83"/>
      <c r="AK32" s="83"/>
      <c r="AL32" s="83"/>
      <c r="AM32" s="83"/>
      <c r="AN32" s="83"/>
      <c r="AO32" s="83"/>
      <c r="AP32" s="83"/>
      <c r="AQ32" s="83"/>
    </row>
    <row r="33" spans="1:43" ht="50.1" customHeight="1" x14ac:dyDescent="0.25">
      <c r="A33" s="117" t="s">
        <v>930</v>
      </c>
      <c r="B33" s="118"/>
      <c r="C33" s="119"/>
      <c r="D33" s="119"/>
      <c r="E33" s="83"/>
      <c r="F33" s="120"/>
      <c r="G33" s="121"/>
      <c r="H33" s="120"/>
      <c r="I33" s="118"/>
      <c r="J33" s="122"/>
      <c r="K33" s="123">
        <f t="shared" si="0"/>
        <v>0</v>
      </c>
      <c r="L33" s="123">
        <f t="shared" si="1"/>
        <v>3</v>
      </c>
      <c r="M33" s="124"/>
      <c r="N33" s="124"/>
      <c r="O33" s="124"/>
      <c r="P33" s="124"/>
      <c r="Q33" s="124"/>
      <c r="R33" s="124"/>
      <c r="S33" s="125">
        <f t="shared" si="2"/>
        <v>0</v>
      </c>
      <c r="T33" s="126">
        <f t="shared" si="3"/>
        <v>0</v>
      </c>
      <c r="U33" s="152" t="str">
        <f t="shared" si="4"/>
        <v/>
      </c>
      <c r="V33" s="127" t="str">
        <f t="shared" si="5"/>
        <v/>
      </c>
      <c r="W33" s="153">
        <f t="shared" si="6"/>
        <v>0</v>
      </c>
      <c r="X33" s="154">
        <f t="shared" si="7"/>
        <v>0</v>
      </c>
      <c r="Y33" s="128" t="str">
        <f t="shared" si="8"/>
        <v/>
      </c>
      <c r="Z33" s="83"/>
      <c r="AA33" s="83"/>
      <c r="AB33" s="122"/>
      <c r="AC33" s="129" t="b">
        <f t="shared" si="9"/>
        <v>0</v>
      </c>
      <c r="AD33" s="129">
        <f t="shared" si="10"/>
        <v>0</v>
      </c>
      <c r="AE33" s="130">
        <f t="shared" si="11"/>
        <v>0</v>
      </c>
      <c r="AF33" s="128">
        <f t="shared" si="12"/>
        <v>0</v>
      </c>
      <c r="AG33" s="128" t="str">
        <f t="shared" si="13"/>
        <v/>
      </c>
      <c r="AH33" s="131"/>
      <c r="AI33" s="83"/>
      <c r="AJ33" s="83"/>
      <c r="AK33" s="83"/>
      <c r="AL33" s="83"/>
      <c r="AM33" s="83"/>
      <c r="AN33" s="83"/>
      <c r="AO33" s="83"/>
      <c r="AP33" s="83"/>
      <c r="AQ33" s="83"/>
    </row>
    <row r="34" spans="1:43" ht="50.1" customHeight="1" x14ac:dyDescent="0.25">
      <c r="A34" s="117" t="s">
        <v>931</v>
      </c>
      <c r="B34" s="118"/>
      <c r="C34" s="119"/>
      <c r="D34" s="119"/>
      <c r="E34" s="83"/>
      <c r="F34" s="120"/>
      <c r="G34" s="121"/>
      <c r="H34" s="120"/>
      <c r="I34" s="118"/>
      <c r="J34" s="122"/>
      <c r="K34" s="123">
        <f t="shared" si="0"/>
        <v>0</v>
      </c>
      <c r="L34" s="123">
        <f t="shared" si="1"/>
        <v>3</v>
      </c>
      <c r="M34" s="124"/>
      <c r="N34" s="124"/>
      <c r="O34" s="124"/>
      <c r="P34" s="124"/>
      <c r="Q34" s="124"/>
      <c r="R34" s="124"/>
      <c r="S34" s="125">
        <f t="shared" si="2"/>
        <v>0</v>
      </c>
      <c r="T34" s="126">
        <f t="shared" si="3"/>
        <v>0</v>
      </c>
      <c r="U34" s="152" t="str">
        <f t="shared" si="4"/>
        <v/>
      </c>
      <c r="V34" s="127" t="str">
        <f t="shared" si="5"/>
        <v/>
      </c>
      <c r="W34" s="153">
        <f t="shared" si="6"/>
        <v>0</v>
      </c>
      <c r="X34" s="154">
        <f t="shared" si="7"/>
        <v>0</v>
      </c>
      <c r="Y34" s="128" t="str">
        <f t="shared" si="8"/>
        <v/>
      </c>
      <c r="Z34" s="83"/>
      <c r="AA34" s="83"/>
      <c r="AB34" s="122"/>
      <c r="AC34" s="129" t="b">
        <f t="shared" si="9"/>
        <v>0</v>
      </c>
      <c r="AD34" s="129">
        <f t="shared" si="10"/>
        <v>0</v>
      </c>
      <c r="AE34" s="130">
        <f t="shared" si="11"/>
        <v>0</v>
      </c>
      <c r="AF34" s="128">
        <f t="shared" si="12"/>
        <v>0</v>
      </c>
      <c r="AG34" s="128" t="str">
        <f t="shared" si="13"/>
        <v/>
      </c>
      <c r="AH34" s="131"/>
      <c r="AI34" s="83"/>
      <c r="AJ34" s="83"/>
      <c r="AK34" s="83"/>
      <c r="AL34" s="83"/>
      <c r="AM34" s="83"/>
      <c r="AN34" s="83"/>
      <c r="AO34" s="83"/>
      <c r="AP34" s="83"/>
      <c r="AQ34" s="83"/>
    </row>
    <row r="35" spans="1:43" ht="50.1" customHeight="1" x14ac:dyDescent="0.25">
      <c r="A35" s="117" t="s">
        <v>932</v>
      </c>
      <c r="B35" s="118"/>
      <c r="C35" s="119"/>
      <c r="D35" s="119"/>
      <c r="E35" s="83"/>
      <c r="F35" s="120"/>
      <c r="G35" s="121"/>
      <c r="H35" s="120"/>
      <c r="I35" s="118"/>
      <c r="J35" s="122"/>
      <c r="K35" s="123">
        <f t="shared" si="0"/>
        <v>0</v>
      </c>
      <c r="L35" s="123">
        <f t="shared" si="1"/>
        <v>3</v>
      </c>
      <c r="M35" s="124"/>
      <c r="N35" s="124"/>
      <c r="O35" s="124"/>
      <c r="P35" s="124"/>
      <c r="Q35" s="124"/>
      <c r="R35" s="124"/>
      <c r="S35" s="125">
        <f t="shared" si="2"/>
        <v>0</v>
      </c>
      <c r="T35" s="126">
        <f t="shared" si="3"/>
        <v>0</v>
      </c>
      <c r="U35" s="152" t="str">
        <f t="shared" si="4"/>
        <v/>
      </c>
      <c r="V35" s="127" t="str">
        <f t="shared" si="5"/>
        <v/>
      </c>
      <c r="W35" s="153">
        <f t="shared" si="6"/>
        <v>0</v>
      </c>
      <c r="X35" s="154">
        <f t="shared" si="7"/>
        <v>0</v>
      </c>
      <c r="Y35" s="128" t="str">
        <f t="shared" si="8"/>
        <v/>
      </c>
      <c r="Z35" s="83"/>
      <c r="AA35" s="83"/>
      <c r="AB35" s="122"/>
      <c r="AC35" s="129" t="b">
        <f t="shared" si="9"/>
        <v>0</v>
      </c>
      <c r="AD35" s="129">
        <f t="shared" si="10"/>
        <v>0</v>
      </c>
      <c r="AE35" s="130">
        <f t="shared" si="11"/>
        <v>0</v>
      </c>
      <c r="AF35" s="128">
        <f t="shared" si="12"/>
        <v>0</v>
      </c>
      <c r="AG35" s="128" t="str">
        <f t="shared" si="13"/>
        <v/>
      </c>
      <c r="AH35" s="131"/>
      <c r="AI35" s="83"/>
      <c r="AJ35" s="83"/>
      <c r="AK35" s="83"/>
      <c r="AL35" s="83"/>
      <c r="AM35" s="83"/>
      <c r="AN35" s="83"/>
      <c r="AO35" s="83"/>
      <c r="AP35" s="83"/>
      <c r="AQ35" s="83"/>
    </row>
    <row r="36" spans="1:43" ht="50.1" customHeight="1" x14ac:dyDescent="0.25">
      <c r="A36" s="117" t="s">
        <v>933</v>
      </c>
      <c r="B36" s="118"/>
      <c r="C36" s="119"/>
      <c r="D36" s="119"/>
      <c r="E36" s="83"/>
      <c r="F36" s="120"/>
      <c r="G36" s="121"/>
      <c r="H36" s="120"/>
      <c r="I36" s="118"/>
      <c r="J36" s="122"/>
      <c r="K36" s="123">
        <f t="shared" si="0"/>
        <v>0</v>
      </c>
      <c r="L36" s="123">
        <f t="shared" si="1"/>
        <v>3</v>
      </c>
      <c r="M36" s="124"/>
      <c r="N36" s="124"/>
      <c r="O36" s="124"/>
      <c r="P36" s="124"/>
      <c r="Q36" s="124"/>
      <c r="R36" s="124"/>
      <c r="S36" s="125">
        <f t="shared" si="2"/>
        <v>0</v>
      </c>
      <c r="T36" s="126">
        <f t="shared" si="3"/>
        <v>0</v>
      </c>
      <c r="U36" s="152" t="str">
        <f t="shared" si="4"/>
        <v/>
      </c>
      <c r="V36" s="127" t="str">
        <f t="shared" si="5"/>
        <v/>
      </c>
      <c r="W36" s="153">
        <f t="shared" si="6"/>
        <v>0</v>
      </c>
      <c r="X36" s="154">
        <f t="shared" si="7"/>
        <v>0</v>
      </c>
      <c r="Y36" s="128" t="str">
        <f t="shared" si="8"/>
        <v/>
      </c>
      <c r="Z36" s="83"/>
      <c r="AA36" s="83"/>
      <c r="AB36" s="122"/>
      <c r="AC36" s="129" t="b">
        <f t="shared" si="9"/>
        <v>0</v>
      </c>
      <c r="AD36" s="129">
        <f t="shared" si="10"/>
        <v>0</v>
      </c>
      <c r="AE36" s="130">
        <f t="shared" si="11"/>
        <v>0</v>
      </c>
      <c r="AF36" s="128">
        <f t="shared" si="12"/>
        <v>0</v>
      </c>
      <c r="AG36" s="128" t="str">
        <f t="shared" si="13"/>
        <v/>
      </c>
      <c r="AH36" s="131"/>
      <c r="AI36" s="83"/>
      <c r="AJ36" s="83"/>
      <c r="AK36" s="83"/>
      <c r="AL36" s="83"/>
      <c r="AM36" s="83"/>
      <c r="AN36" s="83"/>
      <c r="AO36" s="83"/>
      <c r="AP36" s="83"/>
      <c r="AQ36" s="83"/>
    </row>
    <row r="37" spans="1:43" ht="50.1" customHeight="1" x14ac:dyDescent="0.25">
      <c r="A37" s="117" t="s">
        <v>934</v>
      </c>
      <c r="B37" s="118"/>
      <c r="C37" s="119"/>
      <c r="D37" s="119"/>
      <c r="E37" s="83"/>
      <c r="F37" s="120"/>
      <c r="G37" s="121"/>
      <c r="H37" s="120"/>
      <c r="I37" s="118"/>
      <c r="J37" s="122"/>
      <c r="K37" s="123">
        <f t="shared" si="0"/>
        <v>0</v>
      </c>
      <c r="L37" s="123">
        <f t="shared" si="1"/>
        <v>3</v>
      </c>
      <c r="M37" s="124"/>
      <c r="N37" s="124"/>
      <c r="O37" s="124"/>
      <c r="P37" s="124"/>
      <c r="Q37" s="124"/>
      <c r="R37" s="124"/>
      <c r="S37" s="125">
        <f t="shared" si="2"/>
        <v>0</v>
      </c>
      <c r="T37" s="126">
        <f t="shared" si="3"/>
        <v>0</v>
      </c>
      <c r="U37" s="152" t="str">
        <f t="shared" si="4"/>
        <v/>
      </c>
      <c r="V37" s="127" t="str">
        <f t="shared" si="5"/>
        <v/>
      </c>
      <c r="W37" s="153">
        <f t="shared" si="6"/>
        <v>0</v>
      </c>
      <c r="X37" s="154">
        <f t="shared" si="7"/>
        <v>0</v>
      </c>
      <c r="Y37" s="128" t="str">
        <f t="shared" si="8"/>
        <v/>
      </c>
      <c r="Z37" s="83"/>
      <c r="AA37" s="83"/>
      <c r="AB37" s="122"/>
      <c r="AC37" s="129" t="b">
        <f t="shared" si="9"/>
        <v>0</v>
      </c>
      <c r="AD37" s="129">
        <f t="shared" si="10"/>
        <v>0</v>
      </c>
      <c r="AE37" s="130">
        <f t="shared" si="11"/>
        <v>0</v>
      </c>
      <c r="AF37" s="128">
        <f t="shared" si="12"/>
        <v>0</v>
      </c>
      <c r="AG37" s="128" t="str">
        <f t="shared" si="13"/>
        <v/>
      </c>
      <c r="AH37" s="131"/>
      <c r="AI37" s="83"/>
      <c r="AJ37" s="83"/>
      <c r="AK37" s="83"/>
      <c r="AL37" s="83"/>
      <c r="AM37" s="83"/>
      <c r="AN37" s="83"/>
      <c r="AO37" s="83"/>
      <c r="AP37" s="83"/>
      <c r="AQ37" s="83"/>
    </row>
    <row r="38" spans="1:43" ht="50.1" customHeight="1" x14ac:dyDescent="0.25">
      <c r="A38" s="117" t="s">
        <v>935</v>
      </c>
      <c r="B38" s="118"/>
      <c r="C38" s="119"/>
      <c r="D38" s="119"/>
      <c r="E38" s="83"/>
      <c r="F38" s="120"/>
      <c r="G38" s="121"/>
      <c r="H38" s="120"/>
      <c r="I38" s="118"/>
      <c r="J38" s="122"/>
      <c r="K38" s="123">
        <f t="shared" si="0"/>
        <v>0</v>
      </c>
      <c r="L38" s="123">
        <f t="shared" si="1"/>
        <v>3</v>
      </c>
      <c r="M38" s="124"/>
      <c r="N38" s="124"/>
      <c r="O38" s="124"/>
      <c r="P38" s="124"/>
      <c r="Q38" s="124"/>
      <c r="R38" s="124"/>
      <c r="S38" s="125">
        <f t="shared" si="2"/>
        <v>0</v>
      </c>
      <c r="T38" s="126">
        <f t="shared" si="3"/>
        <v>0</v>
      </c>
      <c r="U38" s="152" t="str">
        <f t="shared" si="4"/>
        <v/>
      </c>
      <c r="V38" s="127" t="str">
        <f t="shared" si="5"/>
        <v/>
      </c>
      <c r="W38" s="153">
        <f t="shared" si="6"/>
        <v>0</v>
      </c>
      <c r="X38" s="154">
        <f t="shared" si="7"/>
        <v>0</v>
      </c>
      <c r="Y38" s="128" t="str">
        <f t="shared" si="8"/>
        <v/>
      </c>
      <c r="Z38" s="83"/>
      <c r="AA38" s="83"/>
      <c r="AB38" s="122"/>
      <c r="AC38" s="129" t="b">
        <f t="shared" si="9"/>
        <v>0</v>
      </c>
      <c r="AD38" s="129">
        <f t="shared" si="10"/>
        <v>0</v>
      </c>
      <c r="AE38" s="130">
        <f t="shared" si="11"/>
        <v>0</v>
      </c>
      <c r="AF38" s="128">
        <f t="shared" si="12"/>
        <v>0</v>
      </c>
      <c r="AG38" s="128" t="str">
        <f t="shared" si="13"/>
        <v/>
      </c>
      <c r="AH38" s="131"/>
      <c r="AI38" s="83"/>
      <c r="AJ38" s="83"/>
      <c r="AK38" s="83"/>
      <c r="AL38" s="83"/>
      <c r="AM38" s="83"/>
      <c r="AN38" s="83"/>
      <c r="AO38" s="83"/>
      <c r="AP38" s="83"/>
      <c r="AQ38" s="83"/>
    </row>
    <row r="39" spans="1:43" ht="50.1" customHeight="1" x14ac:dyDescent="0.25">
      <c r="A39" s="117" t="s">
        <v>936</v>
      </c>
      <c r="B39" s="118"/>
      <c r="C39" s="119"/>
      <c r="D39" s="119"/>
      <c r="E39" s="83"/>
      <c r="F39" s="120"/>
      <c r="G39" s="121"/>
      <c r="H39" s="120"/>
      <c r="I39" s="118"/>
      <c r="J39" s="122"/>
      <c r="K39" s="123">
        <f t="shared" si="0"/>
        <v>0</v>
      </c>
      <c r="L39" s="123">
        <f t="shared" si="1"/>
        <v>3</v>
      </c>
      <c r="M39" s="124"/>
      <c r="N39" s="124"/>
      <c r="O39" s="124"/>
      <c r="P39" s="124"/>
      <c r="Q39" s="124"/>
      <c r="R39" s="124"/>
      <c r="S39" s="125">
        <f t="shared" si="2"/>
        <v>0</v>
      </c>
      <c r="T39" s="126">
        <f t="shared" si="3"/>
        <v>0</v>
      </c>
      <c r="U39" s="152" t="str">
        <f t="shared" si="4"/>
        <v/>
      </c>
      <c r="V39" s="127" t="str">
        <f t="shared" si="5"/>
        <v/>
      </c>
      <c r="W39" s="153">
        <f t="shared" si="6"/>
        <v>0</v>
      </c>
      <c r="X39" s="154">
        <f t="shared" si="7"/>
        <v>0</v>
      </c>
      <c r="Y39" s="128" t="str">
        <f t="shared" si="8"/>
        <v/>
      </c>
      <c r="Z39" s="83"/>
      <c r="AA39" s="83"/>
      <c r="AB39" s="122"/>
      <c r="AC39" s="129" t="b">
        <f t="shared" si="9"/>
        <v>0</v>
      </c>
      <c r="AD39" s="129">
        <f t="shared" si="10"/>
        <v>0</v>
      </c>
      <c r="AE39" s="130">
        <f t="shared" si="11"/>
        <v>0</v>
      </c>
      <c r="AF39" s="128">
        <f t="shared" si="12"/>
        <v>0</v>
      </c>
      <c r="AG39" s="128" t="str">
        <f t="shared" si="13"/>
        <v/>
      </c>
      <c r="AH39" s="131"/>
      <c r="AI39" s="83"/>
      <c r="AJ39" s="83"/>
      <c r="AK39" s="83"/>
      <c r="AL39" s="83"/>
      <c r="AM39" s="83"/>
      <c r="AN39" s="83"/>
      <c r="AO39" s="83"/>
      <c r="AP39" s="83"/>
      <c r="AQ39" s="83"/>
    </row>
    <row r="40" spans="1:43" ht="50.1" customHeight="1" x14ac:dyDescent="0.25">
      <c r="A40" s="117" t="s">
        <v>937</v>
      </c>
      <c r="B40" s="118"/>
      <c r="C40" s="119"/>
      <c r="D40" s="119"/>
      <c r="E40" s="83"/>
      <c r="F40" s="120"/>
      <c r="G40" s="121"/>
      <c r="H40" s="120"/>
      <c r="I40" s="118"/>
      <c r="J40" s="122"/>
      <c r="K40" s="123">
        <f t="shared" si="0"/>
        <v>0</v>
      </c>
      <c r="L40" s="123">
        <f t="shared" si="1"/>
        <v>3</v>
      </c>
      <c r="M40" s="124"/>
      <c r="N40" s="124"/>
      <c r="O40" s="124"/>
      <c r="P40" s="124"/>
      <c r="Q40" s="124"/>
      <c r="R40" s="124"/>
      <c r="S40" s="125">
        <f t="shared" si="2"/>
        <v>0</v>
      </c>
      <c r="T40" s="126">
        <f t="shared" si="3"/>
        <v>0</v>
      </c>
      <c r="U40" s="152" t="str">
        <f t="shared" si="4"/>
        <v/>
      </c>
      <c r="V40" s="127" t="str">
        <f t="shared" si="5"/>
        <v/>
      </c>
      <c r="W40" s="153">
        <f t="shared" si="6"/>
        <v>0</v>
      </c>
      <c r="X40" s="154">
        <f t="shared" si="7"/>
        <v>0</v>
      </c>
      <c r="Y40" s="128" t="str">
        <f t="shared" si="8"/>
        <v/>
      </c>
      <c r="Z40" s="83"/>
      <c r="AA40" s="83"/>
      <c r="AB40" s="122"/>
      <c r="AC40" s="129" t="b">
        <f t="shared" si="9"/>
        <v>0</v>
      </c>
      <c r="AD40" s="129">
        <f t="shared" si="10"/>
        <v>0</v>
      </c>
      <c r="AE40" s="130">
        <f t="shared" si="11"/>
        <v>0</v>
      </c>
      <c r="AF40" s="128">
        <f t="shared" si="12"/>
        <v>0</v>
      </c>
      <c r="AG40" s="128" t="str">
        <f t="shared" si="13"/>
        <v/>
      </c>
      <c r="AH40" s="131"/>
      <c r="AI40" s="83"/>
      <c r="AJ40" s="83"/>
      <c r="AK40" s="83"/>
      <c r="AL40" s="83"/>
      <c r="AM40" s="83"/>
      <c r="AN40" s="83"/>
      <c r="AO40" s="83"/>
      <c r="AP40" s="83"/>
      <c r="AQ40" s="83"/>
    </row>
    <row r="41" spans="1:43" ht="50.1" customHeight="1" x14ac:dyDescent="0.25">
      <c r="A41" s="117" t="s">
        <v>938</v>
      </c>
      <c r="B41" s="118"/>
      <c r="C41" s="119"/>
      <c r="D41" s="119"/>
      <c r="E41" s="83"/>
      <c r="F41" s="120"/>
      <c r="G41" s="121"/>
      <c r="H41" s="120"/>
      <c r="I41" s="118"/>
      <c r="J41" s="122"/>
      <c r="K41" s="123">
        <f t="shared" si="0"/>
        <v>0</v>
      </c>
      <c r="L41" s="123">
        <f t="shared" si="1"/>
        <v>3</v>
      </c>
      <c r="M41" s="124"/>
      <c r="N41" s="124"/>
      <c r="O41" s="124"/>
      <c r="P41" s="124"/>
      <c r="Q41" s="124"/>
      <c r="R41" s="124"/>
      <c r="S41" s="125">
        <f t="shared" si="2"/>
        <v>0</v>
      </c>
      <c r="T41" s="126">
        <f t="shared" si="3"/>
        <v>0</v>
      </c>
      <c r="U41" s="152" t="str">
        <f t="shared" si="4"/>
        <v/>
      </c>
      <c r="V41" s="127" t="str">
        <f t="shared" si="5"/>
        <v/>
      </c>
      <c r="W41" s="153">
        <f t="shared" si="6"/>
        <v>0</v>
      </c>
      <c r="X41" s="154">
        <f t="shared" si="7"/>
        <v>0</v>
      </c>
      <c r="Y41" s="128" t="str">
        <f t="shared" si="8"/>
        <v/>
      </c>
      <c r="Z41" s="83"/>
      <c r="AA41" s="83"/>
      <c r="AB41" s="122"/>
      <c r="AC41" s="129" t="b">
        <f t="shared" si="9"/>
        <v>0</v>
      </c>
      <c r="AD41" s="129">
        <f t="shared" si="10"/>
        <v>0</v>
      </c>
      <c r="AE41" s="130">
        <f t="shared" si="11"/>
        <v>0</v>
      </c>
      <c r="AF41" s="128">
        <f t="shared" si="12"/>
        <v>0</v>
      </c>
      <c r="AG41" s="128" t="str">
        <f t="shared" si="13"/>
        <v/>
      </c>
      <c r="AH41" s="131"/>
      <c r="AI41" s="83"/>
      <c r="AJ41" s="83"/>
      <c r="AK41" s="83"/>
      <c r="AL41" s="83"/>
      <c r="AM41" s="83"/>
      <c r="AN41" s="83"/>
      <c r="AO41" s="83"/>
      <c r="AP41" s="83"/>
      <c r="AQ41" s="83"/>
    </row>
    <row r="42" spans="1:43" ht="50.1" customHeight="1" x14ac:dyDescent="0.25">
      <c r="A42" s="117" t="s">
        <v>939</v>
      </c>
      <c r="B42" s="118"/>
      <c r="C42" s="119"/>
      <c r="D42" s="119"/>
      <c r="E42" s="83"/>
      <c r="F42" s="120"/>
      <c r="G42" s="121"/>
      <c r="H42" s="120"/>
      <c r="I42" s="118"/>
      <c r="J42" s="122"/>
      <c r="K42" s="123">
        <f t="shared" si="0"/>
        <v>0</v>
      </c>
      <c r="L42" s="123">
        <f t="shared" si="1"/>
        <v>3</v>
      </c>
      <c r="M42" s="124"/>
      <c r="N42" s="124"/>
      <c r="O42" s="124"/>
      <c r="P42" s="124"/>
      <c r="Q42" s="124"/>
      <c r="R42" s="124"/>
      <c r="S42" s="125">
        <f t="shared" si="2"/>
        <v>0</v>
      </c>
      <c r="T42" s="126">
        <f t="shared" si="3"/>
        <v>0</v>
      </c>
      <c r="U42" s="152" t="str">
        <f t="shared" si="4"/>
        <v/>
      </c>
      <c r="V42" s="127" t="str">
        <f t="shared" si="5"/>
        <v/>
      </c>
      <c r="W42" s="153">
        <f t="shared" si="6"/>
        <v>0</v>
      </c>
      <c r="X42" s="154">
        <f t="shared" si="7"/>
        <v>0</v>
      </c>
      <c r="Y42" s="128" t="str">
        <f t="shared" si="8"/>
        <v/>
      </c>
      <c r="Z42" s="83"/>
      <c r="AA42" s="83"/>
      <c r="AB42" s="122"/>
      <c r="AC42" s="129" t="b">
        <f t="shared" si="9"/>
        <v>0</v>
      </c>
      <c r="AD42" s="129">
        <f t="shared" si="10"/>
        <v>0</v>
      </c>
      <c r="AE42" s="130">
        <f t="shared" si="11"/>
        <v>0</v>
      </c>
      <c r="AF42" s="128">
        <f t="shared" si="12"/>
        <v>0</v>
      </c>
      <c r="AG42" s="128" t="str">
        <f t="shared" si="13"/>
        <v/>
      </c>
      <c r="AH42" s="131"/>
      <c r="AI42" s="83"/>
      <c r="AJ42" s="83"/>
      <c r="AK42" s="83"/>
      <c r="AL42" s="83"/>
      <c r="AM42" s="83"/>
      <c r="AN42" s="83"/>
      <c r="AO42" s="83"/>
      <c r="AP42" s="83"/>
      <c r="AQ42" s="83"/>
    </row>
    <row r="43" spans="1:43" ht="50.1" customHeight="1" x14ac:dyDescent="0.25">
      <c r="A43" s="117" t="s">
        <v>940</v>
      </c>
      <c r="B43" s="118"/>
      <c r="C43" s="119"/>
      <c r="D43" s="119"/>
      <c r="E43" s="83"/>
      <c r="F43" s="120"/>
      <c r="G43" s="121"/>
      <c r="H43" s="120"/>
      <c r="I43" s="118"/>
      <c r="J43" s="122"/>
      <c r="K43" s="123">
        <f t="shared" si="0"/>
        <v>0</v>
      </c>
      <c r="L43" s="123">
        <f t="shared" si="1"/>
        <v>3</v>
      </c>
      <c r="M43" s="124"/>
      <c r="N43" s="124"/>
      <c r="O43" s="124"/>
      <c r="P43" s="124"/>
      <c r="Q43" s="124"/>
      <c r="R43" s="124"/>
      <c r="S43" s="125">
        <f t="shared" si="2"/>
        <v>0</v>
      </c>
      <c r="T43" s="126">
        <f t="shared" si="3"/>
        <v>0</v>
      </c>
      <c r="U43" s="152" t="str">
        <f t="shared" si="4"/>
        <v/>
      </c>
      <c r="V43" s="127" t="str">
        <f t="shared" si="5"/>
        <v/>
      </c>
      <c r="W43" s="153">
        <f t="shared" si="6"/>
        <v>0</v>
      </c>
      <c r="X43" s="154">
        <f t="shared" si="7"/>
        <v>0</v>
      </c>
      <c r="Y43" s="128" t="str">
        <f t="shared" si="8"/>
        <v/>
      </c>
      <c r="Z43" s="83"/>
      <c r="AA43" s="83"/>
      <c r="AB43" s="122"/>
      <c r="AC43" s="129" t="b">
        <f t="shared" si="9"/>
        <v>0</v>
      </c>
      <c r="AD43" s="129">
        <f t="shared" si="10"/>
        <v>0</v>
      </c>
      <c r="AE43" s="130">
        <f t="shared" si="11"/>
        <v>0</v>
      </c>
      <c r="AF43" s="128">
        <f t="shared" si="12"/>
        <v>0</v>
      </c>
      <c r="AG43" s="128" t="str">
        <f t="shared" si="13"/>
        <v/>
      </c>
      <c r="AH43" s="131"/>
      <c r="AI43" s="83"/>
      <c r="AJ43" s="83"/>
      <c r="AK43" s="83"/>
      <c r="AL43" s="83"/>
      <c r="AM43" s="83"/>
      <c r="AN43" s="83"/>
      <c r="AO43" s="83"/>
      <c r="AP43" s="83"/>
      <c r="AQ43" s="83"/>
    </row>
    <row r="44" spans="1:43" ht="50.1" customHeight="1" x14ac:dyDescent="0.25">
      <c r="A44" s="117" t="s">
        <v>941</v>
      </c>
      <c r="B44" s="118"/>
      <c r="C44" s="119"/>
      <c r="D44" s="119"/>
      <c r="E44" s="83"/>
      <c r="F44" s="120"/>
      <c r="G44" s="121"/>
      <c r="H44" s="120"/>
      <c r="I44" s="118"/>
      <c r="J44" s="122"/>
      <c r="K44" s="123">
        <f t="shared" si="0"/>
        <v>0</v>
      </c>
      <c r="L44" s="123">
        <f t="shared" si="1"/>
        <v>3</v>
      </c>
      <c r="M44" s="124"/>
      <c r="N44" s="124"/>
      <c r="O44" s="124"/>
      <c r="P44" s="124"/>
      <c r="Q44" s="124"/>
      <c r="R44" s="124"/>
      <c r="S44" s="125">
        <f t="shared" si="2"/>
        <v>0</v>
      </c>
      <c r="T44" s="126">
        <f t="shared" si="3"/>
        <v>0</v>
      </c>
      <c r="U44" s="152" t="str">
        <f t="shared" si="4"/>
        <v/>
      </c>
      <c r="V44" s="127" t="str">
        <f t="shared" si="5"/>
        <v/>
      </c>
      <c r="W44" s="153">
        <f t="shared" si="6"/>
        <v>0</v>
      </c>
      <c r="X44" s="154">
        <f t="shared" si="7"/>
        <v>0</v>
      </c>
      <c r="Y44" s="128" t="str">
        <f t="shared" si="8"/>
        <v/>
      </c>
      <c r="Z44" s="83"/>
      <c r="AA44" s="83"/>
      <c r="AB44" s="122"/>
      <c r="AC44" s="129" t="b">
        <f t="shared" si="9"/>
        <v>0</v>
      </c>
      <c r="AD44" s="129">
        <f t="shared" si="10"/>
        <v>0</v>
      </c>
      <c r="AE44" s="130">
        <f t="shared" si="11"/>
        <v>0</v>
      </c>
      <c r="AF44" s="128">
        <f t="shared" si="12"/>
        <v>0</v>
      </c>
      <c r="AG44" s="128" t="str">
        <f t="shared" si="13"/>
        <v/>
      </c>
      <c r="AH44" s="131"/>
      <c r="AI44" s="83"/>
      <c r="AJ44" s="83"/>
      <c r="AK44" s="83"/>
      <c r="AL44" s="83"/>
      <c r="AM44" s="83"/>
      <c r="AN44" s="83"/>
      <c r="AO44" s="83"/>
      <c r="AP44" s="83"/>
      <c r="AQ44" s="83"/>
    </row>
    <row r="45" spans="1:43" ht="50.1" customHeight="1" x14ac:dyDescent="0.25">
      <c r="A45" s="117" t="s">
        <v>942</v>
      </c>
      <c r="B45" s="118"/>
      <c r="C45" s="119"/>
      <c r="D45" s="119"/>
      <c r="E45" s="83"/>
      <c r="F45" s="120"/>
      <c r="G45" s="121"/>
      <c r="H45" s="120"/>
      <c r="I45" s="118"/>
      <c r="J45" s="122"/>
      <c r="K45" s="123">
        <f t="shared" si="0"/>
        <v>0</v>
      </c>
      <c r="L45" s="123">
        <f t="shared" si="1"/>
        <v>3</v>
      </c>
      <c r="M45" s="124"/>
      <c r="N45" s="124"/>
      <c r="O45" s="124"/>
      <c r="P45" s="124"/>
      <c r="Q45" s="124"/>
      <c r="R45" s="124"/>
      <c r="S45" s="125">
        <f t="shared" si="2"/>
        <v>0</v>
      </c>
      <c r="T45" s="126">
        <f t="shared" si="3"/>
        <v>0</v>
      </c>
      <c r="U45" s="152" t="str">
        <f t="shared" si="4"/>
        <v/>
      </c>
      <c r="V45" s="127" t="str">
        <f t="shared" si="5"/>
        <v/>
      </c>
      <c r="W45" s="153">
        <f t="shared" si="6"/>
        <v>0</v>
      </c>
      <c r="X45" s="154">
        <f t="shared" si="7"/>
        <v>0</v>
      </c>
      <c r="Y45" s="128" t="str">
        <f t="shared" si="8"/>
        <v/>
      </c>
      <c r="Z45" s="83"/>
      <c r="AA45" s="83"/>
      <c r="AB45" s="122"/>
      <c r="AC45" s="129" t="b">
        <f t="shared" si="9"/>
        <v>0</v>
      </c>
      <c r="AD45" s="129">
        <f t="shared" si="10"/>
        <v>0</v>
      </c>
      <c r="AE45" s="130">
        <f t="shared" si="11"/>
        <v>0</v>
      </c>
      <c r="AF45" s="128">
        <f t="shared" si="12"/>
        <v>0</v>
      </c>
      <c r="AG45" s="128" t="str">
        <f t="shared" si="13"/>
        <v/>
      </c>
      <c r="AH45" s="131"/>
      <c r="AI45" s="83"/>
      <c r="AJ45" s="83"/>
      <c r="AK45" s="83"/>
      <c r="AL45" s="83"/>
      <c r="AM45" s="83"/>
      <c r="AN45" s="83"/>
      <c r="AO45" s="83"/>
      <c r="AP45" s="83"/>
      <c r="AQ45" s="83"/>
    </row>
    <row r="46" spans="1:43" ht="50.1" customHeight="1" x14ac:dyDescent="0.25">
      <c r="A46" s="117" t="s">
        <v>943</v>
      </c>
      <c r="B46" s="118"/>
      <c r="C46" s="119"/>
      <c r="D46" s="119"/>
      <c r="E46" s="83"/>
      <c r="F46" s="120"/>
      <c r="G46" s="121"/>
      <c r="H46" s="120"/>
      <c r="I46" s="118"/>
      <c r="J46" s="122"/>
      <c r="K46" s="123">
        <f t="shared" si="0"/>
        <v>0</v>
      </c>
      <c r="L46" s="123">
        <f t="shared" si="1"/>
        <v>3</v>
      </c>
      <c r="M46" s="124"/>
      <c r="N46" s="124"/>
      <c r="O46" s="124"/>
      <c r="P46" s="124"/>
      <c r="Q46" s="124"/>
      <c r="R46" s="124"/>
      <c r="S46" s="125">
        <f t="shared" si="2"/>
        <v>0</v>
      </c>
      <c r="T46" s="126">
        <f t="shared" si="3"/>
        <v>0</v>
      </c>
      <c r="U46" s="152" t="str">
        <f t="shared" si="4"/>
        <v/>
      </c>
      <c r="V46" s="127" t="str">
        <f t="shared" si="5"/>
        <v/>
      </c>
      <c r="W46" s="153">
        <f t="shared" si="6"/>
        <v>0</v>
      </c>
      <c r="X46" s="154">
        <f t="shared" si="7"/>
        <v>0</v>
      </c>
      <c r="Y46" s="128" t="str">
        <f t="shared" si="8"/>
        <v/>
      </c>
      <c r="Z46" s="83"/>
      <c r="AA46" s="83"/>
      <c r="AB46" s="122"/>
      <c r="AC46" s="129" t="b">
        <f t="shared" si="9"/>
        <v>0</v>
      </c>
      <c r="AD46" s="129">
        <f t="shared" si="10"/>
        <v>0</v>
      </c>
      <c r="AE46" s="130">
        <f t="shared" si="11"/>
        <v>0</v>
      </c>
      <c r="AF46" s="128">
        <f t="shared" si="12"/>
        <v>0</v>
      </c>
      <c r="AG46" s="128" t="str">
        <f t="shared" si="13"/>
        <v/>
      </c>
      <c r="AH46" s="131"/>
      <c r="AI46" s="83"/>
      <c r="AJ46" s="83"/>
      <c r="AK46" s="83"/>
      <c r="AL46" s="83"/>
      <c r="AM46" s="83"/>
      <c r="AN46" s="83"/>
      <c r="AO46" s="83"/>
      <c r="AP46" s="83"/>
      <c r="AQ46" s="83"/>
    </row>
    <row r="47" spans="1:43" ht="50.1" customHeight="1" x14ac:dyDescent="0.25">
      <c r="A47" s="117" t="s">
        <v>944</v>
      </c>
      <c r="B47" s="118"/>
      <c r="C47" s="119"/>
      <c r="D47" s="119"/>
      <c r="E47" s="83"/>
      <c r="F47" s="83"/>
      <c r="G47" s="121"/>
      <c r="H47" s="120"/>
      <c r="I47" s="118"/>
      <c r="J47" s="122"/>
      <c r="K47" s="123">
        <f t="shared" si="0"/>
        <v>0</v>
      </c>
      <c r="L47" s="123">
        <f t="shared" si="1"/>
        <v>3</v>
      </c>
      <c r="M47" s="124"/>
      <c r="N47" s="124"/>
      <c r="O47" s="124"/>
      <c r="P47" s="124"/>
      <c r="Q47" s="124"/>
      <c r="R47" s="124"/>
      <c r="S47" s="125">
        <f t="shared" si="2"/>
        <v>0</v>
      </c>
      <c r="T47" s="126">
        <f t="shared" si="3"/>
        <v>0</v>
      </c>
      <c r="U47" s="152" t="str">
        <f t="shared" si="4"/>
        <v/>
      </c>
      <c r="V47" s="127" t="str">
        <f t="shared" si="5"/>
        <v/>
      </c>
      <c r="W47" s="153">
        <f t="shared" si="6"/>
        <v>0</v>
      </c>
      <c r="X47" s="154">
        <f t="shared" si="7"/>
        <v>0</v>
      </c>
      <c r="Y47" s="128" t="str">
        <f t="shared" si="8"/>
        <v/>
      </c>
      <c r="Z47" s="83"/>
      <c r="AA47" s="83"/>
      <c r="AB47" s="122"/>
      <c r="AC47" s="129" t="b">
        <f t="shared" si="9"/>
        <v>0</v>
      </c>
      <c r="AD47" s="129">
        <f t="shared" si="10"/>
        <v>0</v>
      </c>
      <c r="AE47" s="130">
        <f t="shared" si="11"/>
        <v>0</v>
      </c>
      <c r="AF47" s="128">
        <f t="shared" si="12"/>
        <v>0</v>
      </c>
      <c r="AG47" s="128" t="str">
        <f t="shared" si="13"/>
        <v/>
      </c>
      <c r="AH47" s="131"/>
      <c r="AI47" s="83"/>
      <c r="AJ47" s="83"/>
      <c r="AK47" s="83"/>
      <c r="AL47" s="83"/>
      <c r="AM47" s="83"/>
      <c r="AN47" s="83"/>
      <c r="AO47" s="83"/>
      <c r="AP47" s="83"/>
      <c r="AQ47" s="83"/>
    </row>
    <row r="48" spans="1:43" ht="50.1" customHeight="1" x14ac:dyDescent="0.25">
      <c r="A48" s="117" t="s">
        <v>945</v>
      </c>
      <c r="B48" s="118"/>
      <c r="C48" s="119"/>
      <c r="D48" s="119"/>
      <c r="E48" s="83"/>
      <c r="F48" s="83"/>
      <c r="G48" s="121"/>
      <c r="H48" s="120"/>
      <c r="I48" s="118"/>
      <c r="J48" s="122"/>
      <c r="K48" s="123">
        <f t="shared" si="0"/>
        <v>0</v>
      </c>
      <c r="L48" s="123">
        <f t="shared" si="1"/>
        <v>3</v>
      </c>
      <c r="M48" s="124"/>
      <c r="N48" s="124"/>
      <c r="O48" s="124"/>
      <c r="P48" s="124"/>
      <c r="Q48" s="124"/>
      <c r="R48" s="124"/>
      <c r="S48" s="125">
        <f t="shared" si="2"/>
        <v>0</v>
      </c>
      <c r="T48" s="126">
        <f t="shared" si="3"/>
        <v>0</v>
      </c>
      <c r="U48" s="152" t="str">
        <f t="shared" si="4"/>
        <v/>
      </c>
      <c r="V48" s="127" t="str">
        <f t="shared" si="5"/>
        <v/>
      </c>
      <c r="W48" s="153">
        <f t="shared" si="6"/>
        <v>0</v>
      </c>
      <c r="X48" s="154">
        <f t="shared" si="7"/>
        <v>0</v>
      </c>
      <c r="Y48" s="128" t="str">
        <f t="shared" si="8"/>
        <v/>
      </c>
      <c r="Z48" s="83"/>
      <c r="AA48" s="83"/>
      <c r="AB48" s="122"/>
      <c r="AC48" s="129" t="b">
        <f t="shared" si="9"/>
        <v>0</v>
      </c>
      <c r="AD48" s="129">
        <f t="shared" si="10"/>
        <v>0</v>
      </c>
      <c r="AE48" s="130">
        <f t="shared" si="11"/>
        <v>0</v>
      </c>
      <c r="AF48" s="128">
        <f t="shared" si="12"/>
        <v>0</v>
      </c>
      <c r="AG48" s="128" t="str">
        <f t="shared" si="13"/>
        <v/>
      </c>
      <c r="AH48" s="131"/>
      <c r="AI48" s="83"/>
      <c r="AJ48" s="83"/>
      <c r="AK48" s="83"/>
      <c r="AL48" s="83"/>
      <c r="AM48" s="83"/>
      <c r="AN48" s="83"/>
      <c r="AO48" s="83"/>
      <c r="AP48" s="83"/>
      <c r="AQ48" s="83"/>
    </row>
    <row r="49" spans="1:43" ht="50.1" customHeight="1" x14ac:dyDescent="0.25">
      <c r="A49" s="117" t="s">
        <v>946</v>
      </c>
      <c r="B49" s="118"/>
      <c r="C49" s="119"/>
      <c r="D49" s="119"/>
      <c r="E49" s="83"/>
      <c r="F49" s="83"/>
      <c r="G49" s="121"/>
      <c r="H49" s="120"/>
      <c r="I49" s="118"/>
      <c r="J49" s="122"/>
      <c r="K49" s="123">
        <f t="shared" si="0"/>
        <v>0</v>
      </c>
      <c r="L49" s="123">
        <f t="shared" si="1"/>
        <v>3</v>
      </c>
      <c r="M49" s="124"/>
      <c r="N49" s="124"/>
      <c r="O49" s="124"/>
      <c r="P49" s="124"/>
      <c r="Q49" s="124"/>
      <c r="R49" s="124"/>
      <c r="S49" s="125">
        <f t="shared" si="2"/>
        <v>0</v>
      </c>
      <c r="T49" s="126">
        <f t="shared" si="3"/>
        <v>0</v>
      </c>
      <c r="U49" s="152" t="str">
        <f t="shared" si="4"/>
        <v/>
      </c>
      <c r="V49" s="127" t="str">
        <f t="shared" si="5"/>
        <v/>
      </c>
      <c r="W49" s="153">
        <f t="shared" si="6"/>
        <v>0</v>
      </c>
      <c r="X49" s="154">
        <f t="shared" si="7"/>
        <v>0</v>
      </c>
      <c r="Y49" s="128" t="str">
        <f t="shared" si="8"/>
        <v/>
      </c>
      <c r="Z49" s="83"/>
      <c r="AA49" s="83"/>
      <c r="AB49" s="122"/>
      <c r="AC49" s="129" t="b">
        <f t="shared" si="9"/>
        <v>0</v>
      </c>
      <c r="AD49" s="129">
        <f t="shared" si="10"/>
        <v>0</v>
      </c>
      <c r="AE49" s="130">
        <f t="shared" si="11"/>
        <v>0</v>
      </c>
      <c r="AF49" s="128">
        <f t="shared" si="12"/>
        <v>0</v>
      </c>
      <c r="AG49" s="128" t="str">
        <f t="shared" si="13"/>
        <v/>
      </c>
      <c r="AH49" s="131"/>
      <c r="AI49" s="83"/>
      <c r="AJ49" s="83"/>
      <c r="AK49" s="83"/>
      <c r="AL49" s="83"/>
      <c r="AM49" s="83"/>
      <c r="AN49" s="83"/>
      <c r="AO49" s="83"/>
      <c r="AP49" s="83"/>
      <c r="AQ49" s="83"/>
    </row>
    <row r="50" spans="1:43" ht="50.1" customHeight="1" x14ac:dyDescent="0.25">
      <c r="A50" s="117" t="s">
        <v>947</v>
      </c>
      <c r="B50" s="118"/>
      <c r="C50" s="119"/>
      <c r="D50" s="119"/>
      <c r="E50" s="83"/>
      <c r="F50" s="83"/>
      <c r="G50" s="121"/>
      <c r="H50" s="120"/>
      <c r="I50" s="118"/>
      <c r="J50" s="122"/>
      <c r="K50" s="123">
        <f t="shared" si="0"/>
        <v>0</v>
      </c>
      <c r="L50" s="123">
        <f t="shared" si="1"/>
        <v>3</v>
      </c>
      <c r="M50" s="124"/>
      <c r="N50" s="124"/>
      <c r="O50" s="124"/>
      <c r="P50" s="124"/>
      <c r="Q50" s="124"/>
      <c r="R50" s="124"/>
      <c r="S50" s="125">
        <f t="shared" si="2"/>
        <v>0</v>
      </c>
      <c r="T50" s="126">
        <f t="shared" si="3"/>
        <v>0</v>
      </c>
      <c r="U50" s="152" t="str">
        <f t="shared" si="4"/>
        <v/>
      </c>
      <c r="V50" s="127" t="str">
        <f t="shared" si="5"/>
        <v/>
      </c>
      <c r="W50" s="153">
        <f t="shared" si="6"/>
        <v>0</v>
      </c>
      <c r="X50" s="154">
        <f t="shared" si="7"/>
        <v>0</v>
      </c>
      <c r="Y50" s="128" t="str">
        <f t="shared" si="8"/>
        <v/>
      </c>
      <c r="Z50" s="83"/>
      <c r="AA50" s="83"/>
      <c r="AB50" s="122"/>
      <c r="AC50" s="129" t="b">
        <f t="shared" si="9"/>
        <v>0</v>
      </c>
      <c r="AD50" s="129">
        <f t="shared" si="10"/>
        <v>0</v>
      </c>
      <c r="AE50" s="130">
        <f t="shared" si="11"/>
        <v>0</v>
      </c>
      <c r="AF50" s="128">
        <f t="shared" si="12"/>
        <v>0</v>
      </c>
      <c r="AG50" s="128" t="str">
        <f t="shared" si="13"/>
        <v/>
      </c>
      <c r="AH50" s="131"/>
      <c r="AI50" s="83"/>
      <c r="AJ50" s="83"/>
      <c r="AK50" s="83"/>
      <c r="AL50" s="83"/>
      <c r="AM50" s="83"/>
      <c r="AN50" s="83"/>
      <c r="AO50" s="83"/>
      <c r="AP50" s="83"/>
      <c r="AQ50" s="83"/>
    </row>
    <row r="51" spans="1:43" ht="50.1" customHeight="1" x14ac:dyDescent="0.25">
      <c r="A51" s="117" t="s">
        <v>948</v>
      </c>
      <c r="B51" s="118"/>
      <c r="C51" s="119"/>
      <c r="D51" s="119"/>
      <c r="E51" s="83"/>
      <c r="F51" s="83"/>
      <c r="G51" s="121"/>
      <c r="H51" s="120"/>
      <c r="I51" s="118"/>
      <c r="J51" s="122"/>
      <c r="K51" s="123">
        <f t="shared" si="0"/>
        <v>0</v>
      </c>
      <c r="L51" s="123">
        <f t="shared" si="1"/>
        <v>3</v>
      </c>
      <c r="M51" s="124"/>
      <c r="N51" s="124"/>
      <c r="O51" s="124"/>
      <c r="P51" s="124"/>
      <c r="Q51" s="124"/>
      <c r="R51" s="124"/>
      <c r="S51" s="125">
        <f t="shared" si="2"/>
        <v>0</v>
      </c>
      <c r="T51" s="126">
        <f t="shared" si="3"/>
        <v>0</v>
      </c>
      <c r="U51" s="152" t="str">
        <f t="shared" si="4"/>
        <v/>
      </c>
      <c r="V51" s="127" t="str">
        <f t="shared" si="5"/>
        <v/>
      </c>
      <c r="W51" s="153">
        <f t="shared" si="6"/>
        <v>0</v>
      </c>
      <c r="X51" s="154">
        <f t="shared" si="7"/>
        <v>0</v>
      </c>
      <c r="Y51" s="128" t="str">
        <f t="shared" si="8"/>
        <v/>
      </c>
      <c r="Z51" s="83"/>
      <c r="AA51" s="83"/>
      <c r="AB51" s="122"/>
      <c r="AC51" s="129" t="b">
        <f t="shared" si="9"/>
        <v>0</v>
      </c>
      <c r="AD51" s="129">
        <f t="shared" si="10"/>
        <v>0</v>
      </c>
      <c r="AE51" s="130">
        <f t="shared" si="11"/>
        <v>0</v>
      </c>
      <c r="AF51" s="128">
        <f t="shared" si="12"/>
        <v>0</v>
      </c>
      <c r="AG51" s="128" t="str">
        <f t="shared" si="13"/>
        <v/>
      </c>
      <c r="AH51" s="131"/>
      <c r="AI51" s="83"/>
      <c r="AJ51" s="83"/>
      <c r="AK51" s="83"/>
      <c r="AL51" s="83"/>
      <c r="AM51" s="83"/>
      <c r="AN51" s="83"/>
      <c r="AO51" s="83"/>
      <c r="AP51" s="83"/>
      <c r="AQ51" s="83"/>
    </row>
    <row r="52" spans="1:43" ht="50.1" customHeight="1" x14ac:dyDescent="0.25">
      <c r="A52" s="117" t="s">
        <v>949</v>
      </c>
      <c r="B52" s="118"/>
      <c r="C52" s="119"/>
      <c r="D52" s="119"/>
      <c r="E52" s="83"/>
      <c r="F52" s="83"/>
      <c r="G52" s="121"/>
      <c r="H52" s="120"/>
      <c r="I52" s="118"/>
      <c r="J52" s="122"/>
      <c r="K52" s="123">
        <f t="shared" si="0"/>
        <v>0</v>
      </c>
      <c r="L52" s="123">
        <f t="shared" si="1"/>
        <v>3</v>
      </c>
      <c r="M52" s="124"/>
      <c r="N52" s="124"/>
      <c r="O52" s="124"/>
      <c r="P52" s="124"/>
      <c r="Q52" s="124"/>
      <c r="R52" s="124"/>
      <c r="S52" s="125">
        <f t="shared" si="2"/>
        <v>0</v>
      </c>
      <c r="T52" s="126">
        <f t="shared" si="3"/>
        <v>0</v>
      </c>
      <c r="U52" s="152" t="str">
        <f t="shared" si="4"/>
        <v/>
      </c>
      <c r="V52" s="127" t="str">
        <f t="shared" si="5"/>
        <v/>
      </c>
      <c r="W52" s="153">
        <f t="shared" si="6"/>
        <v>0</v>
      </c>
      <c r="X52" s="154">
        <f t="shared" si="7"/>
        <v>0</v>
      </c>
      <c r="Y52" s="128" t="str">
        <f t="shared" si="8"/>
        <v/>
      </c>
      <c r="Z52" s="83"/>
      <c r="AA52" s="83"/>
      <c r="AB52" s="122"/>
      <c r="AC52" s="129" t="b">
        <f t="shared" si="9"/>
        <v>0</v>
      </c>
      <c r="AD52" s="129">
        <f t="shared" si="10"/>
        <v>0</v>
      </c>
      <c r="AE52" s="130">
        <f t="shared" si="11"/>
        <v>0</v>
      </c>
      <c r="AF52" s="128">
        <f t="shared" si="12"/>
        <v>0</v>
      </c>
      <c r="AG52" s="128" t="str">
        <f t="shared" si="13"/>
        <v/>
      </c>
      <c r="AH52" s="131"/>
      <c r="AI52" s="83"/>
      <c r="AJ52" s="83"/>
      <c r="AK52" s="83"/>
      <c r="AL52" s="83"/>
      <c r="AM52" s="83"/>
      <c r="AN52" s="83"/>
      <c r="AO52" s="83"/>
      <c r="AP52" s="83"/>
      <c r="AQ52" s="83"/>
    </row>
    <row r="53" spans="1:43" ht="50.1" customHeight="1" x14ac:dyDescent="0.25">
      <c r="A53" s="117" t="s">
        <v>950</v>
      </c>
      <c r="B53" s="118"/>
      <c r="C53" s="119"/>
      <c r="D53" s="119"/>
      <c r="E53" s="83"/>
      <c r="F53" s="83"/>
      <c r="G53" s="121"/>
      <c r="H53" s="120"/>
      <c r="I53" s="118"/>
      <c r="J53" s="122"/>
      <c r="K53" s="123">
        <f t="shared" si="0"/>
        <v>0</v>
      </c>
      <c r="L53" s="123">
        <f t="shared" si="1"/>
        <v>3</v>
      </c>
      <c r="M53" s="124"/>
      <c r="N53" s="124"/>
      <c r="O53" s="124"/>
      <c r="P53" s="124"/>
      <c r="Q53" s="124"/>
      <c r="R53" s="124"/>
      <c r="S53" s="125">
        <f t="shared" si="2"/>
        <v>0</v>
      </c>
      <c r="T53" s="126">
        <f t="shared" si="3"/>
        <v>0</v>
      </c>
      <c r="U53" s="152" t="str">
        <f t="shared" si="4"/>
        <v/>
      </c>
      <c r="V53" s="127" t="str">
        <f t="shared" si="5"/>
        <v/>
      </c>
      <c r="W53" s="153">
        <f t="shared" si="6"/>
        <v>0</v>
      </c>
      <c r="X53" s="154">
        <f t="shared" si="7"/>
        <v>0</v>
      </c>
      <c r="Y53" s="128" t="str">
        <f t="shared" si="8"/>
        <v/>
      </c>
      <c r="Z53" s="83"/>
      <c r="AA53" s="83"/>
      <c r="AB53" s="122"/>
      <c r="AC53" s="129" t="b">
        <f t="shared" si="9"/>
        <v>0</v>
      </c>
      <c r="AD53" s="129">
        <f t="shared" si="10"/>
        <v>0</v>
      </c>
      <c r="AE53" s="130">
        <f t="shared" si="11"/>
        <v>0</v>
      </c>
      <c r="AF53" s="128">
        <f t="shared" si="12"/>
        <v>0</v>
      </c>
      <c r="AG53" s="128" t="str">
        <f t="shared" si="13"/>
        <v/>
      </c>
      <c r="AH53" s="131"/>
      <c r="AI53" s="83"/>
      <c r="AJ53" s="83"/>
      <c r="AK53" s="83"/>
      <c r="AL53" s="83"/>
      <c r="AM53" s="83"/>
      <c r="AN53" s="83"/>
      <c r="AO53" s="83"/>
      <c r="AP53" s="83"/>
      <c r="AQ53" s="83"/>
    </row>
    <row r="54" spans="1:43" ht="50.1" customHeight="1" x14ac:dyDescent="0.25">
      <c r="A54" s="117" t="s">
        <v>951</v>
      </c>
      <c r="B54" s="118"/>
      <c r="C54" s="119"/>
      <c r="D54" s="119"/>
      <c r="E54" s="83"/>
      <c r="F54" s="83"/>
      <c r="G54" s="121"/>
      <c r="H54" s="120"/>
      <c r="I54" s="118"/>
      <c r="J54" s="122"/>
      <c r="K54" s="123">
        <f t="shared" si="0"/>
        <v>0</v>
      </c>
      <c r="L54" s="123">
        <f t="shared" si="1"/>
        <v>3</v>
      </c>
      <c r="M54" s="124"/>
      <c r="N54" s="124"/>
      <c r="O54" s="124"/>
      <c r="P54" s="124"/>
      <c r="Q54" s="124"/>
      <c r="R54" s="124"/>
      <c r="S54" s="125">
        <f t="shared" si="2"/>
        <v>0</v>
      </c>
      <c r="T54" s="126">
        <f t="shared" si="3"/>
        <v>0</v>
      </c>
      <c r="U54" s="152" t="str">
        <f t="shared" si="4"/>
        <v/>
      </c>
      <c r="V54" s="127" t="str">
        <f t="shared" si="5"/>
        <v/>
      </c>
      <c r="W54" s="153">
        <f t="shared" si="6"/>
        <v>0</v>
      </c>
      <c r="X54" s="154">
        <f t="shared" si="7"/>
        <v>0</v>
      </c>
      <c r="Y54" s="128" t="str">
        <f t="shared" si="8"/>
        <v/>
      </c>
      <c r="Z54" s="83"/>
      <c r="AA54" s="83"/>
      <c r="AB54" s="122"/>
      <c r="AC54" s="129" t="b">
        <f t="shared" si="9"/>
        <v>0</v>
      </c>
      <c r="AD54" s="129">
        <f t="shared" si="10"/>
        <v>0</v>
      </c>
      <c r="AE54" s="130">
        <f t="shared" si="11"/>
        <v>0</v>
      </c>
      <c r="AF54" s="128">
        <f t="shared" si="12"/>
        <v>0</v>
      </c>
      <c r="AG54" s="128" t="str">
        <f t="shared" si="13"/>
        <v/>
      </c>
      <c r="AH54" s="131"/>
      <c r="AI54" s="83"/>
      <c r="AJ54" s="83"/>
      <c r="AK54" s="83"/>
      <c r="AL54" s="83"/>
      <c r="AM54" s="83"/>
      <c r="AN54" s="83"/>
      <c r="AO54" s="83"/>
      <c r="AP54" s="83"/>
      <c r="AQ54" s="83"/>
    </row>
    <row r="55" spans="1:43" ht="50.1" customHeight="1" x14ac:dyDescent="0.25">
      <c r="A55" s="117" t="s">
        <v>952</v>
      </c>
      <c r="B55" s="118"/>
      <c r="C55" s="119"/>
      <c r="D55" s="119"/>
      <c r="E55" s="83"/>
      <c r="F55" s="83"/>
      <c r="G55" s="121"/>
      <c r="H55" s="120"/>
      <c r="I55" s="118"/>
      <c r="J55" s="122"/>
      <c r="K55" s="123">
        <f t="shared" si="0"/>
        <v>0</v>
      </c>
      <c r="L55" s="123">
        <f t="shared" si="1"/>
        <v>3</v>
      </c>
      <c r="M55" s="124"/>
      <c r="N55" s="124"/>
      <c r="O55" s="124"/>
      <c r="P55" s="124"/>
      <c r="Q55" s="124"/>
      <c r="R55" s="124"/>
      <c r="S55" s="125">
        <f t="shared" si="2"/>
        <v>0</v>
      </c>
      <c r="T55" s="126">
        <f t="shared" si="3"/>
        <v>0</v>
      </c>
      <c r="U55" s="152" t="str">
        <f t="shared" si="4"/>
        <v/>
      </c>
      <c r="V55" s="127" t="str">
        <f t="shared" si="5"/>
        <v/>
      </c>
      <c r="W55" s="153">
        <f t="shared" si="6"/>
        <v>0</v>
      </c>
      <c r="X55" s="154">
        <f t="shared" si="7"/>
        <v>0</v>
      </c>
      <c r="Y55" s="128" t="str">
        <f t="shared" si="8"/>
        <v/>
      </c>
      <c r="Z55" s="83"/>
      <c r="AA55" s="83"/>
      <c r="AB55" s="122"/>
      <c r="AC55" s="129" t="b">
        <f t="shared" si="9"/>
        <v>0</v>
      </c>
      <c r="AD55" s="129">
        <f t="shared" si="10"/>
        <v>0</v>
      </c>
      <c r="AE55" s="130">
        <f t="shared" si="11"/>
        <v>0</v>
      </c>
      <c r="AF55" s="128">
        <f t="shared" si="12"/>
        <v>0</v>
      </c>
      <c r="AG55" s="128" t="str">
        <f t="shared" si="13"/>
        <v/>
      </c>
      <c r="AH55" s="131"/>
      <c r="AI55" s="83"/>
      <c r="AJ55" s="83"/>
      <c r="AK55" s="83"/>
      <c r="AL55" s="83"/>
      <c r="AM55" s="83"/>
      <c r="AN55" s="83"/>
      <c r="AO55" s="83"/>
      <c r="AP55" s="83"/>
      <c r="AQ55" s="83"/>
    </row>
    <row r="56" spans="1:43" ht="48.75" customHeight="1" x14ac:dyDescent="0.25">
      <c r="A56" s="117" t="s">
        <v>953</v>
      </c>
      <c r="B56" s="118"/>
      <c r="C56" s="119"/>
      <c r="D56" s="119"/>
      <c r="E56" s="83"/>
      <c r="F56" s="83"/>
      <c r="G56" s="121"/>
      <c r="H56" s="120"/>
      <c r="I56" s="118"/>
      <c r="J56" s="122"/>
      <c r="K56" s="123">
        <f t="shared" si="0"/>
        <v>0</v>
      </c>
      <c r="L56" s="123">
        <f t="shared" si="1"/>
        <v>3</v>
      </c>
      <c r="M56" s="124"/>
      <c r="N56" s="124"/>
      <c r="O56" s="124"/>
      <c r="P56" s="124"/>
      <c r="Q56" s="124"/>
      <c r="R56" s="124"/>
      <c r="S56" s="125">
        <f t="shared" si="2"/>
        <v>0</v>
      </c>
      <c r="T56" s="126">
        <f t="shared" si="3"/>
        <v>0</v>
      </c>
      <c r="U56" s="152" t="str">
        <f t="shared" si="4"/>
        <v/>
      </c>
      <c r="V56" s="127" t="str">
        <f t="shared" si="5"/>
        <v/>
      </c>
      <c r="W56" s="153">
        <f t="shared" si="6"/>
        <v>0</v>
      </c>
      <c r="X56" s="154">
        <f t="shared" si="7"/>
        <v>0</v>
      </c>
      <c r="Y56" s="128" t="str">
        <f t="shared" si="8"/>
        <v/>
      </c>
      <c r="Z56" s="83"/>
      <c r="AA56" s="83"/>
      <c r="AB56" s="122"/>
      <c r="AC56" s="129" t="b">
        <f t="shared" si="9"/>
        <v>0</v>
      </c>
      <c r="AD56" s="129">
        <f t="shared" si="10"/>
        <v>0</v>
      </c>
      <c r="AE56" s="130">
        <f t="shared" si="11"/>
        <v>0</v>
      </c>
      <c r="AF56" s="128">
        <f t="shared" si="12"/>
        <v>0</v>
      </c>
      <c r="AG56" s="128" t="str">
        <f t="shared" si="13"/>
        <v/>
      </c>
      <c r="AH56" s="131"/>
      <c r="AI56" s="83"/>
      <c r="AJ56" s="83"/>
      <c r="AK56" s="83"/>
      <c r="AL56" s="83"/>
      <c r="AM56" s="83"/>
      <c r="AN56" s="83"/>
      <c r="AO56" s="83"/>
      <c r="AP56" s="83"/>
      <c r="AQ56" s="83"/>
    </row>
    <row r="57" spans="1:43" ht="50.1" customHeight="1" x14ac:dyDescent="0.25">
      <c r="A57" s="117" t="s">
        <v>954</v>
      </c>
      <c r="B57" s="118"/>
      <c r="C57" s="119"/>
      <c r="D57" s="119"/>
      <c r="E57" s="83"/>
      <c r="F57" s="83"/>
      <c r="G57" s="121"/>
      <c r="H57" s="120"/>
      <c r="I57" s="118"/>
      <c r="J57" s="122"/>
      <c r="K57" s="123">
        <f t="shared" si="0"/>
        <v>0</v>
      </c>
      <c r="L57" s="123">
        <f t="shared" si="1"/>
        <v>3</v>
      </c>
      <c r="M57" s="124"/>
      <c r="N57" s="124"/>
      <c r="O57" s="124"/>
      <c r="P57" s="124"/>
      <c r="Q57" s="124"/>
      <c r="R57" s="124"/>
      <c r="S57" s="125">
        <f t="shared" si="2"/>
        <v>0</v>
      </c>
      <c r="T57" s="126">
        <f t="shared" si="3"/>
        <v>0</v>
      </c>
      <c r="U57" s="152" t="str">
        <f t="shared" si="4"/>
        <v/>
      </c>
      <c r="V57" s="127" t="str">
        <f t="shared" si="5"/>
        <v/>
      </c>
      <c r="W57" s="153">
        <f t="shared" si="6"/>
        <v>0</v>
      </c>
      <c r="X57" s="154">
        <f t="shared" si="7"/>
        <v>0</v>
      </c>
      <c r="Y57" s="128" t="str">
        <f t="shared" si="8"/>
        <v/>
      </c>
      <c r="Z57" s="83"/>
      <c r="AA57" s="83"/>
      <c r="AB57" s="122"/>
      <c r="AC57" s="129" t="b">
        <f t="shared" si="9"/>
        <v>0</v>
      </c>
      <c r="AD57" s="129">
        <f t="shared" si="10"/>
        <v>0</v>
      </c>
      <c r="AE57" s="130">
        <f t="shared" si="11"/>
        <v>0</v>
      </c>
      <c r="AF57" s="128">
        <f t="shared" si="12"/>
        <v>0</v>
      </c>
      <c r="AG57" s="128" t="str">
        <f t="shared" si="13"/>
        <v/>
      </c>
      <c r="AH57" s="131"/>
      <c r="AI57" s="83"/>
      <c r="AJ57" s="83"/>
      <c r="AK57" s="83"/>
      <c r="AL57" s="83"/>
      <c r="AM57" s="83"/>
      <c r="AN57" s="83"/>
      <c r="AO57" s="83"/>
      <c r="AP57" s="83"/>
      <c r="AQ57" s="83"/>
    </row>
    <row r="58" spans="1:43" x14ac:dyDescent="0.25"/>
    <row r="59" spans="1:43" x14ac:dyDescent="0.25"/>
    <row r="60" spans="1:43" x14ac:dyDescent="0.25"/>
    <row r="61" spans="1:43" x14ac:dyDescent="0.25"/>
    <row r="62" spans="1:43" x14ac:dyDescent="0.25"/>
    <row r="63" spans="1:43" x14ac:dyDescent="0.25"/>
    <row r="64" spans="1:43" x14ac:dyDescent="0.25"/>
    <row r="65" x14ac:dyDescent="0.25"/>
  </sheetData>
  <sheetProtection password="E121" sheet="1" objects="1" scenarios="1" formatRows="0"/>
  <mergeCells count="26">
    <mergeCell ref="A1:AQ1"/>
    <mergeCell ref="AH6:AQ6"/>
    <mergeCell ref="E6:E7"/>
    <mergeCell ref="AE6:AE7"/>
    <mergeCell ref="AF6:AF7"/>
    <mergeCell ref="W6:W7"/>
    <mergeCell ref="X6:X7"/>
    <mergeCell ref="J6:J7"/>
    <mergeCell ref="I6:I7"/>
    <mergeCell ref="H6:H7"/>
    <mergeCell ref="F6:F7"/>
    <mergeCell ref="AG6:AG7"/>
    <mergeCell ref="B6:B7"/>
    <mergeCell ref="D6:D7"/>
    <mergeCell ref="C6:C7"/>
    <mergeCell ref="A6:A7"/>
    <mergeCell ref="D3:J3"/>
    <mergeCell ref="D4:J4"/>
    <mergeCell ref="A3:C3"/>
    <mergeCell ref="A4:C4"/>
    <mergeCell ref="Z6:AB6"/>
    <mergeCell ref="K6:K7"/>
    <mergeCell ref="Y6:Y7"/>
    <mergeCell ref="L6:L7"/>
    <mergeCell ref="G6:G7"/>
    <mergeCell ref="M6:V6"/>
  </mergeCells>
  <conditionalFormatting sqref="Y8:Y57">
    <cfRule type="containsText" dxfId="7" priority="9" stopIfTrue="1" operator="containsText" text="Risco Extremo">
      <formula>NOT(ISERROR(SEARCH("Risco Extremo",Y8)))</formula>
    </cfRule>
    <cfRule type="containsText" dxfId="6" priority="10" stopIfTrue="1" operator="containsText" text="Risco Alto">
      <formula>NOT(ISERROR(SEARCH("Risco Alto",Y8)))</formula>
    </cfRule>
    <cfRule type="containsText" dxfId="5" priority="11" stopIfTrue="1" operator="containsText" text="Risco Moderado">
      <formula>NOT(ISERROR(SEARCH("Risco Moderado",Y8)))</formula>
    </cfRule>
    <cfRule type="containsText" dxfId="4" priority="12" stopIfTrue="1" operator="containsText" text="Risco Baixo">
      <formula>NOT(ISERROR(SEARCH("Risco Baixo",Y8)))</formula>
    </cfRule>
  </conditionalFormatting>
  <conditionalFormatting sqref="AF8:AG57">
    <cfRule type="containsText" dxfId="3" priority="13" stopIfTrue="1" operator="containsText" text="Risco Extremo">
      <formula>NOT(ISERROR(SEARCH("Risco Extremo",AF8)))</formula>
    </cfRule>
    <cfRule type="containsText" dxfId="2" priority="14" stopIfTrue="1" operator="containsText" text="Risco Alto">
      <formula>NOT(ISERROR(SEARCH("Risco Alto",AF8)))</formula>
    </cfRule>
    <cfRule type="containsText" dxfId="1" priority="15" stopIfTrue="1" operator="containsText" text="Risco Moderado">
      <formula>NOT(ISERROR(SEARCH("Risco Moderado",AF8)))</formula>
    </cfRule>
    <cfRule type="containsText" dxfId="0" priority="16" stopIfTrue="1" operator="containsText" text="Risco Baixo">
      <formula>NOT(ISERROR(SEARCH("Risco Baixo",AF8)))</formula>
    </cfRule>
  </conditionalFormatting>
  <dataValidations count="15">
    <dataValidation type="list" allowBlank="1" showInputMessage="1" showErrorMessage="1" sqref="D8:D57" xr:uid="{00000000-0002-0000-0200-000000000000}">
      <formula1>"Pessoas,Processos de trabalho,Sistemas e Tecnologias,Infraestrutura,Fatores externos"</formula1>
    </dataValidation>
    <dataValidation type="list" allowBlank="1" showInputMessage="1" showErrorMessage="1" sqref="M8:R57" xr:uid="{00000000-0002-0000-0200-000001000000}">
      <formula1>"Insignificante,Pequeno,Moderado,Grande,Muito Grande"</formula1>
    </dataValidation>
    <dataValidation allowBlank="1" showInputMessage="1" showErrorMessage="1" prompt="Nível Progressivo de Intervenção Hierárquica para resolução do problema em caso de materialização do risco." sqref="Q7" xr:uid="{00000000-0002-0000-0200-000002000000}"/>
    <dataValidation allowBlank="1" showInputMessage="1" showErrorMessage="1" prompt="Potencial prejuízo à missão institucional da Codevasf." sqref="P7" xr:uid="{00000000-0002-0000-0200-000003000000}"/>
    <dataValidation allowBlank="1" showInputMessage="1" showErrorMessage="1" prompt="Potencial dano à imagem da empresa e à sua reputação." sqref="O7" xr:uid="{00000000-0002-0000-0200-000004000000}"/>
    <dataValidation allowBlank="1" showInputMessage="1" showErrorMessage="1" prompt="Atuação e Intervenção de Órgãos de Regulação nas atividades, projetos e eventos da Codevasf." sqref="N7" xr:uid="{00000000-0002-0000-0200-000005000000}"/>
    <dataValidation allowBlank="1" showInputMessage="1" showErrorMessage="1" prompt="Impacto da Gestão na Resolução de Eventos Críticos." sqref="M7" xr:uid="{00000000-0002-0000-0200-000006000000}"/>
    <dataValidation type="list" allowBlank="1" showInputMessage="1" showErrorMessage="1" error="Avaliação dos Controles, conforme percepção e experiência da Gestão._x000a__x000a_Campo com filtro para seleção._x000a_" sqref="AB8:AB57" xr:uid="{00000000-0002-0000-0200-000007000000}">
      <formula1>"Inexistente,Fraco,Mediano,Satisfatório,Forte"</formula1>
    </dataValidation>
    <dataValidation type="list" allowBlank="1" showInputMessage="1" showErrorMessage="1" sqref="AH8:AH57" xr:uid="{00000000-0002-0000-0200-000008000000}">
      <formula1>"Aceitar,Mitigar,Compartilhar,Transferir,Evitar"</formula1>
    </dataValidation>
    <dataValidation type="list" allowBlank="1" showInputMessage="1" showErrorMessage="1" sqref="B39:B57" xr:uid="{00000000-0002-0000-0200-000009000000}">
      <formula1>"Diagnóstico e formalização da demanda,Fase preliminar da contratação – Planejamento,Seleção de fornecedores e contratação,Gestão e fiscalização do contrato"</formula1>
    </dataValidation>
    <dataValidation type="list" allowBlank="1" showInputMessage="1" showErrorMessage="1" sqref="J8:J57" xr:uid="{00000000-0002-0000-0200-00000A000000}">
      <formula1>"1- Muito baixa,2- Baixa,3- Média,4- Alta,5- Muito alta"</formula1>
    </dataValidation>
    <dataValidation type="list" allowBlank="1" showInputMessage="1" showErrorMessage="1" sqref="G8:G57" xr:uid="{00000000-0002-0000-0200-00000B000000}">
      <formula1>"Estratégico,Imagem,Integridade,Legal,Operacional,Orçamentário/financeiro"</formula1>
    </dataValidation>
    <dataValidation type="list" allowBlank="1" showInputMessage="1" showErrorMessage="1" sqref="I8:I57" xr:uid="{00000000-0002-0000-0200-00000C000000}">
      <formula1>"Contratada,Contratante,Compartilhado"</formula1>
    </dataValidation>
    <dataValidation type="list" allowBlank="1" showInputMessage="1" showErrorMessage="1" sqref="C8:C57" xr:uid="{00000000-0002-0000-0200-00000D000000}">
      <formula1>"Risco Institucional,Risco do Contrato,Risco Específico"</formula1>
    </dataValidation>
    <dataValidation type="list" allowBlank="1" showInputMessage="1" showErrorMessage="1" sqref="B8:B38" xr:uid="{00000000-0002-0000-0200-00000E000000}">
      <formula1>"Diagnóstico e formalização da demanda - Planejamento,Fase preliminar da contratação - Planejamento,Seleção de fornecedores e contratação,Gestão e fiscalização do contrato"</formula1>
    </dataValidation>
  </dataValidations>
  <pageMargins left="0.51181102362204722" right="0.51181102362204722" top="0.78740157480314965" bottom="0.78740157480314965" header="0.31496062992125984" footer="0.31496062992125984"/>
  <pageSetup paperSize="9" scale="17" fitToHeight="0" orientation="landscape" horizontalDpi="4294967294" verticalDpi="4294967294" r:id="rId1"/>
  <headerFooter>
    <oddFooter>&amp;CPágina &amp;P de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F000000}">
          <x14:formula1>
            <xm:f>'Lista de Riscos Normalizados'!$D$2:$D$77</xm:f>
          </x14:formula1>
          <xm:sqref>F8:F57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5">
    <pageSetUpPr fitToPage="1"/>
  </sheetPr>
  <dimension ref="A1:Q76"/>
  <sheetViews>
    <sheetView showGridLines="0" tabSelected="1" zoomScale="80" zoomScaleNormal="80" zoomScaleSheetLayoutView="80" workbookViewId="0">
      <selection activeCell="D2" sqref="A2:K34"/>
    </sheetView>
  </sheetViews>
  <sheetFormatPr defaultColWidth="0" defaultRowHeight="15" zeroHeight="1" x14ac:dyDescent="0.25"/>
  <cols>
    <col min="1" max="1" width="8.28515625" customWidth="1"/>
    <col min="2" max="2" width="15.42578125" customWidth="1"/>
    <col min="3" max="3" width="32.85546875" customWidth="1"/>
    <col min="4" max="4" width="31.7109375" customWidth="1"/>
    <col min="5" max="5" width="34" customWidth="1"/>
    <col min="6" max="6" width="21.140625" bestFit="1" customWidth="1"/>
    <col min="7" max="7" width="17" customWidth="1"/>
    <col min="8" max="8" width="14.7109375" customWidth="1"/>
    <col min="9" max="9" width="15.5703125" customWidth="1"/>
    <col min="10" max="10" width="17" customWidth="1"/>
    <col min="11" max="11" width="47.85546875" customWidth="1"/>
    <col min="12" max="12" width="2.5703125" customWidth="1"/>
    <col min="13" max="17" width="0" hidden="1" customWidth="1"/>
    <col min="18" max="16384" width="9.140625" hidden="1"/>
  </cols>
  <sheetData>
    <row r="1" spans="1:11" ht="9.75" customHeight="1" x14ac:dyDescent="0.25"/>
    <row r="2" spans="1:11" ht="15.75" customHeight="1" x14ac:dyDescent="0.25">
      <c r="D2" s="168" t="s">
        <v>1102</v>
      </c>
      <c r="E2" s="168"/>
      <c r="F2" s="168"/>
      <c r="G2" s="168"/>
      <c r="H2" s="168"/>
      <c r="I2" s="168"/>
      <c r="J2" s="168"/>
      <c r="K2" s="168"/>
    </row>
    <row r="3" spans="1:11" ht="16.5" customHeight="1" x14ac:dyDescent="0.25">
      <c r="D3" s="168" t="s">
        <v>698</v>
      </c>
      <c r="E3" s="168"/>
      <c r="F3" s="168"/>
      <c r="G3" s="168"/>
      <c r="H3" s="168"/>
      <c r="I3" s="168"/>
      <c r="J3" s="168"/>
      <c r="K3" s="168"/>
    </row>
    <row r="4" spans="1:11" ht="16.5" customHeight="1" x14ac:dyDescent="0.25">
      <c r="D4" s="20"/>
      <c r="E4" s="20"/>
      <c r="F4" s="20"/>
      <c r="G4" s="20"/>
      <c r="H4" s="20"/>
      <c r="I4" s="20"/>
      <c r="J4" s="20"/>
      <c r="K4" s="20"/>
    </row>
    <row r="5" spans="1:11" ht="19.5" customHeight="1" x14ac:dyDescent="0.25">
      <c r="A5" s="293" t="s">
        <v>869</v>
      </c>
      <c r="B5" s="293"/>
      <c r="C5" s="294"/>
      <c r="D5" s="136" t="str">
        <f>Capa!C11</f>
        <v>59550.000508/2024-18</v>
      </c>
      <c r="E5" s="137"/>
      <c r="F5" s="137"/>
      <c r="G5" s="137"/>
      <c r="H5" s="137"/>
      <c r="I5" s="137"/>
      <c r="J5" s="137"/>
      <c r="K5" s="138"/>
    </row>
    <row r="6" spans="1:11" ht="37.5" customHeight="1" x14ac:dyDescent="0.25">
      <c r="A6" s="293" t="str">
        <f>Capa!A12</f>
        <v>OBJETO DA CONTRATAÇÃO:</v>
      </c>
      <c r="B6" s="293"/>
      <c r="C6" s="293"/>
      <c r="D6" s="296" t="str">
        <f>Capa!C12</f>
        <v xml:space="preserve">EXECUÇÃO DAS OBRAS DE PAVIMENTAÇÃO E DRENAGEM, DA RODOVIA DA AL- 485, QUE LIGA O MUNICÍPIO DE SÃO SEBASTIÃO/AL AO DE FEIRA GRANDE/AL. </v>
      </c>
      <c r="E6" s="296"/>
      <c r="F6" s="296"/>
      <c r="G6" s="296"/>
      <c r="H6" s="296"/>
      <c r="I6" s="296"/>
      <c r="J6" s="296"/>
      <c r="K6" s="296"/>
    </row>
    <row r="7" spans="1:11" ht="34.5" customHeight="1" x14ac:dyDescent="0.25">
      <c r="A7" s="295" t="str">
        <f>Capa!A13</f>
        <v>OBJETIVO DA CONTRATAÇÃO:</v>
      </c>
      <c r="B7" s="295"/>
      <c r="C7" s="295"/>
      <c r="D7" s="297" t="str">
        <f>Capa!C13</f>
        <v xml:space="preserve">A via, que atualmente é caracterizada como estrada vicinal, possui 14 quilômetros de extensão, e quando pavimentada trará inúmeros benefícios, entre eles o fato de encurtar a distância entre as duas cidades. Atualmente, para se deslocar de Feira Grande até São Sebastião por meio de rodovias asfaltadas é necessário trafegar por três rodovias: AL 485 até Arapiraca; a AL 115 dentro de Arapiraca e, por último, a rodovia AL 110 até a entrada de São Sebastião, totalizando 40 quilômetros de distância.
Com a pavimentação da estrada vicinal de apenas 14km de extensão, haverá melhoria no escoamento da produção das duas cidades, como também o fortalecimento do livre comércio entre ambas.
Além disso, haverá benefício na cidadania da população, uma vez que atualmente o Cartório Eleitoral que atende Feira Grande fica é localizado na cidade vizinha, São Sebastião. </v>
      </c>
      <c r="E7" s="297"/>
      <c r="F7" s="297"/>
      <c r="G7" s="297"/>
      <c r="H7" s="297"/>
      <c r="I7" s="297"/>
      <c r="J7" s="297"/>
      <c r="K7" s="297"/>
    </row>
    <row r="8" spans="1:11" ht="22.5" customHeight="1" x14ac:dyDescent="0.25">
      <c r="A8" s="293" t="s">
        <v>871</v>
      </c>
      <c r="B8" s="293"/>
      <c r="C8" s="293"/>
      <c r="D8" s="292" t="str">
        <f>Capa!C14</f>
        <v>Município de Feira Grande a São Sebastião, no estado de Alagoas.</v>
      </c>
      <c r="E8" s="292"/>
      <c r="F8" s="292"/>
      <c r="G8" s="292"/>
      <c r="H8" s="292"/>
      <c r="I8" s="292"/>
      <c r="J8" s="292"/>
      <c r="K8" s="292"/>
    </row>
    <row r="9" spans="1:11" ht="19.5" customHeight="1" x14ac:dyDescent="0.25">
      <c r="A9" s="293" t="s">
        <v>915</v>
      </c>
      <c r="B9" s="293"/>
      <c r="C9" s="293"/>
      <c r="D9" s="292" t="str">
        <f>Capa!C15</f>
        <v>Área de Desenvolvimento e Infraestrutura (AD)</v>
      </c>
      <c r="E9" s="292"/>
      <c r="F9" s="292"/>
      <c r="G9" s="292"/>
      <c r="H9" s="292"/>
      <c r="I9" s="292"/>
      <c r="J9" s="292"/>
      <c r="K9" s="292"/>
    </row>
    <row r="10" spans="1:11" ht="18.75" customHeight="1" x14ac:dyDescent="0.25">
      <c r="A10" s="293" t="s">
        <v>896</v>
      </c>
      <c r="B10" s="293"/>
      <c r="C10" s="293"/>
      <c r="D10" s="292" t="str">
        <f>Capa!C16</f>
        <v>Gerência de Qualificação Viária  (AD/GQV)</v>
      </c>
      <c r="E10" s="292"/>
      <c r="F10" s="292"/>
      <c r="G10" s="292"/>
      <c r="H10" s="292"/>
      <c r="I10" s="292"/>
      <c r="J10" s="292"/>
      <c r="K10" s="292"/>
    </row>
    <row r="11" spans="1:11" ht="18.75" x14ac:dyDescent="0.3">
      <c r="A11" s="139"/>
      <c r="B11" s="140"/>
      <c r="C11" s="140"/>
      <c r="D11" s="28"/>
      <c r="E11" s="28"/>
      <c r="F11" s="28"/>
      <c r="G11" s="28"/>
      <c r="H11" s="28"/>
      <c r="I11" s="28"/>
      <c r="J11" s="28"/>
      <c r="K11" s="28"/>
    </row>
    <row r="12" spans="1:11" ht="49.5" customHeight="1" x14ac:dyDescent="0.25">
      <c r="A12" s="141" t="s">
        <v>1123</v>
      </c>
      <c r="B12" s="141" t="s">
        <v>921</v>
      </c>
      <c r="C12" s="141" t="s">
        <v>1114</v>
      </c>
      <c r="D12" s="141" t="s">
        <v>1117</v>
      </c>
      <c r="E12" s="141" t="s">
        <v>143</v>
      </c>
      <c r="F12" s="141" t="s">
        <v>1120</v>
      </c>
      <c r="G12" s="141" t="s">
        <v>144</v>
      </c>
      <c r="H12" s="141" t="s">
        <v>196</v>
      </c>
      <c r="I12" s="141" t="s">
        <v>1081</v>
      </c>
      <c r="J12" s="141" t="s">
        <v>1121</v>
      </c>
      <c r="K12" s="141" t="s">
        <v>1122</v>
      </c>
    </row>
    <row r="13" spans="1:11" ht="180.75" customHeight="1" x14ac:dyDescent="0.25">
      <c r="A13" s="142" t="str">
        <f>IF(('Mapeamento de Riscos'!A8)&gt;0,'Mapeamento de Riscos'!A8,"")</f>
        <v>RC001</v>
      </c>
      <c r="B13" s="142" t="str">
        <f>IF('Mapeamento de Riscos'!B8&gt;0,'Mapeamento de Riscos'!B8,"")</f>
        <v>Fase preliminar da contratação - Planejamento</v>
      </c>
      <c r="C13" s="23" t="str">
        <f>IF(('Mapeamento de Riscos'!E8)&gt;0,('Mapeamento de Riscos'!E8),"")</f>
        <v>Não obtenção de licenças, permissões e autorizações relativas à execução do contrato e o cumprimento das condicionantes da licença ambiental e/ou dos requisitos técnicos dos órgãos envolvidos (Prefeitura, órgão ambiental, DNIT, IPHAN, DER, etc.)</v>
      </c>
      <c r="D13" s="23" t="str">
        <f>IF(('Mapeamento de Riscos'!F8)&gt;0,('Mapeamento de Riscos'!F8),"")</f>
        <v>Poderá ocorrer impossibilidade de início dos serviços</v>
      </c>
      <c r="E13" s="23" t="str">
        <f>IF(('Mapeamento de Riscos'!H8)&gt;0,('Mapeamento de Riscos'!H8),"")</f>
        <v>Inviabilidade na celebração do contrato.</v>
      </c>
      <c r="F13" s="142" t="str">
        <f>IF(('Mapeamento de Riscos'!I8)&gt;0,('Mapeamento de Riscos'!I8),"")</f>
        <v>Contratante</v>
      </c>
      <c r="G13" s="142" t="str">
        <f>IF(('Mapeamento de Riscos'!J8)&gt;0,('Mapeamento de Riscos'!J8),"")</f>
        <v>1- Muito baixa</v>
      </c>
      <c r="H13" s="142" t="str">
        <f>IF(('Mapeamento de Riscos'!U8)&gt;0,('Mapeamento de Riscos'!U8),"")</f>
        <v>3- Moderado</v>
      </c>
      <c r="I13" s="142" t="str">
        <f>IF(('Mapeamento de Riscos'!AF8)&gt;0,('Mapeamento de Riscos'!AF8),"")</f>
        <v>Risco Baixo</v>
      </c>
      <c r="J13" s="142" t="str">
        <f>IF('Mapeamento de Riscos'!AH8&gt;0,'Mapeamento de Riscos'!AH8,"")</f>
        <v>Evitar</v>
      </c>
      <c r="K13" s="143" t="str">
        <f>IF('Mapeamento de Riscos'!AI8&gt;0,(O54&amp;" PREVENTIVO  "&amp;'Mapeamento de Riscos'!AI8&amp;"
 ATENUANTE "&amp;'Mapeamento de Riscos'!AK8&amp;""""),"")</f>
        <v/>
      </c>
    </row>
    <row r="14" spans="1:11" ht="120" x14ac:dyDescent="0.25">
      <c r="A14" s="142" t="str">
        <f>IF(('Mapeamento de Riscos'!A9)&gt;0,'Mapeamento de Riscos'!A9,"")</f>
        <v>RC002</v>
      </c>
      <c r="B14" s="142" t="str">
        <f>IF('Mapeamento de Riscos'!B9&gt;0,'Mapeamento de Riscos'!B9,"")</f>
        <v>Gestão e fiscalização do contrato</v>
      </c>
      <c r="C14" s="23" t="str">
        <f>IF(('Mapeamento de Riscos'!E9)&gt;0,('Mapeamento de Riscos'!E9),"")</f>
        <v>Não obtenção de licenças, permissões e autorizações relativas à execução do contrato e o cumprimento das condicionantes da licença ambiental e/ou dos requisitos técnicos dos órgãos envolvidos (Prefeitura, órgão ambiental, DNIT, IPHAN, DER, etc.)</v>
      </c>
      <c r="D14" s="23" t="str">
        <f>IF(('Mapeamento de Riscos'!F9)&gt;0,('Mapeamento de Riscos'!F9),"")</f>
        <v>Poderá ocorrer imprevisibilidade na aquisição ou/e entrega de bens e serviços</v>
      </c>
      <c r="E14" s="23" t="str">
        <f>IF(('Mapeamento de Riscos'!H9)&gt;0,('Mapeamento de Riscos'!H9),"")</f>
        <v>Inviabilidade ou atraso na execução da obra.</v>
      </c>
      <c r="F14" s="142" t="str">
        <f>IF(('Mapeamento de Riscos'!I9)&gt;0,('Mapeamento de Riscos'!I9),"")</f>
        <v>Contratada</v>
      </c>
      <c r="G14" s="142" t="str">
        <f>IF(('Mapeamento de Riscos'!J9)&gt;0,('Mapeamento de Riscos'!J9),"")</f>
        <v>1- Muito baixa</v>
      </c>
      <c r="H14" s="142" t="str">
        <f>IF(('Mapeamento de Riscos'!U9)&gt;0,('Mapeamento de Riscos'!U9),"")</f>
        <v>3- Moderado</v>
      </c>
      <c r="I14" s="142" t="str">
        <f>IF(('Mapeamento de Riscos'!AF9)&gt;0,('Mapeamento de Riscos'!AF9),"")</f>
        <v>Risco Moderado</v>
      </c>
      <c r="J14" s="142" t="str">
        <f>IF('Mapeamento de Riscos'!AH9&gt;0,'Mapeamento de Riscos'!AH9,"")</f>
        <v>Evitar</v>
      </c>
      <c r="K14" s="143" t="str">
        <f>IF('Mapeamento de Riscos'!AI9&gt;0,(O55&amp;" PREVENTIVO  "&amp;'Mapeamento de Riscos'!AI9&amp;"
 ATENUANTE "&amp;'Mapeamento de Riscos'!AK9&amp;""""),"")</f>
        <v/>
      </c>
    </row>
    <row r="15" spans="1:11" ht="45" customHeight="1" x14ac:dyDescent="0.25">
      <c r="A15" s="142" t="str">
        <f>IF(('Mapeamento de Riscos'!A10)&gt;0,'Mapeamento de Riscos'!A10,"")</f>
        <v>RC003</v>
      </c>
      <c r="B15" s="142" t="str">
        <f>IF('Mapeamento de Riscos'!B10&gt;0,'Mapeamento de Riscos'!B10,"")</f>
        <v>Gestão e fiscalização do contrato</v>
      </c>
      <c r="C15" s="23" t="str">
        <f>IF(('Mapeamento de Riscos'!E10)&gt;0,('Mapeamento de Riscos'!E10),"")</f>
        <v>Atrasos no cronograma devido à indisponibilidade de insumos necessários ao início ou continuidade da obra.</v>
      </c>
      <c r="D15" s="23" t="str">
        <f>IF(('Mapeamento de Riscos'!F10)&gt;0,('Mapeamento de Riscos'!F10),"")</f>
        <v>Poderá ocorrer imprevisibilidade na aquisição ou/e entrega de bens e serviços</v>
      </c>
      <c r="E15" s="23" t="str">
        <f>IF(('Mapeamento de Riscos'!H10)&gt;0,('Mapeamento de Riscos'!H10),"")</f>
        <v>Atraso na execução da obra.</v>
      </c>
      <c r="F15" s="142" t="str">
        <f>IF(('Mapeamento de Riscos'!I10)&gt;0,('Mapeamento de Riscos'!I10),"")</f>
        <v>Contratada</v>
      </c>
      <c r="G15" s="142" t="str">
        <f>IF(('Mapeamento de Riscos'!J10)&gt;0,('Mapeamento de Riscos'!J10),"")</f>
        <v>2- Baixa</v>
      </c>
      <c r="H15" s="142" t="str">
        <f>IF(('Mapeamento de Riscos'!U10)&gt;0,('Mapeamento de Riscos'!U10),"")</f>
        <v>2- Pequeno</v>
      </c>
      <c r="I15" s="142" t="str">
        <f>IF(('Mapeamento de Riscos'!AF10)&gt;0,('Mapeamento de Riscos'!AF10),"")</f>
        <v>Risco Moderado</v>
      </c>
      <c r="J15" s="142" t="str">
        <f>IF('Mapeamento de Riscos'!AH10&gt;0,'Mapeamento de Riscos'!AH10,"")</f>
        <v>Aceitar</v>
      </c>
      <c r="K15" s="143" t="str">
        <f>IF('Mapeamento de Riscos'!AI10&gt;0,(O56&amp;" PREVENTIVO  "&amp;'Mapeamento de Riscos'!AI10&amp;"
 ATENUANTE "&amp;'Mapeamento de Riscos'!AK10&amp;""""),"")</f>
        <v/>
      </c>
    </row>
    <row r="16" spans="1:11" ht="45" customHeight="1" x14ac:dyDescent="0.25">
      <c r="A16" s="142" t="str">
        <f>IF(('Mapeamento de Riscos'!A11)&gt;0,'Mapeamento de Riscos'!A11,"")</f>
        <v>RC004</v>
      </c>
      <c r="B16" s="142" t="str">
        <f>IF('Mapeamento de Riscos'!B11&gt;0,'Mapeamento de Riscos'!B11,"")</f>
        <v>Gestão e fiscalização do contrato</v>
      </c>
      <c r="C16" s="23" t="str">
        <f>IF(('Mapeamento de Riscos'!E11)&gt;0,('Mapeamento de Riscos'!E11),"")</f>
        <v>Refazer serviços danificados por chuva ou outro fenômeno da natureza que acarretem atraso no cronograma original e/ou aumento dos custos.</v>
      </c>
      <c r="D16" s="23" t="str">
        <f>IF(('Mapeamento de Riscos'!F11)&gt;0,('Mapeamento de Riscos'!F11),"")</f>
        <v>Poderá ocorrer acréscimo dos custos operacionais</v>
      </c>
      <c r="E16" s="23" t="str">
        <f>IF(('Mapeamento de Riscos'!H11)&gt;0,('Mapeamento de Riscos'!H11),"")</f>
        <v>Atraso na execução da obra.</v>
      </c>
      <c r="F16" s="142" t="str">
        <f>IF(('Mapeamento de Riscos'!I11)&gt;0,('Mapeamento de Riscos'!I11),"")</f>
        <v>Contratada</v>
      </c>
      <c r="G16" s="142" t="str">
        <f>IF(('Mapeamento de Riscos'!J11)&gt;0,('Mapeamento de Riscos'!J11),"")</f>
        <v>2- Baixa</v>
      </c>
      <c r="H16" s="142" t="str">
        <f>IF(('Mapeamento de Riscos'!U11)&gt;0,('Mapeamento de Riscos'!U11),"")</f>
        <v>2- Pequeno</v>
      </c>
      <c r="I16" s="142" t="str">
        <f>IF(('Mapeamento de Riscos'!AF11)&gt;0,('Mapeamento de Riscos'!AF11),"")</f>
        <v>Risco Baixo</v>
      </c>
      <c r="J16" s="142" t="str">
        <f>IF('Mapeamento de Riscos'!AH11&gt;0,'Mapeamento de Riscos'!AH11,"")</f>
        <v>Aceitar</v>
      </c>
      <c r="K16" s="143" t="str">
        <f>IF('Mapeamento de Riscos'!AI11&gt;0,(O57&amp;" PREVENTIVO  "&amp;'Mapeamento de Riscos'!AI11&amp;"
 ATENUANTE "&amp;'Mapeamento de Riscos'!AK11&amp;""""),"")</f>
        <v/>
      </c>
    </row>
    <row r="17" spans="1:11" ht="45" customHeight="1" x14ac:dyDescent="0.25">
      <c r="A17" s="142" t="str">
        <f>IF(('Mapeamento de Riscos'!A12)&gt;0,'Mapeamento de Riscos'!A12,"")</f>
        <v>RC005</v>
      </c>
      <c r="B17" s="142" t="str">
        <f>IF('Mapeamento de Riscos'!B12&gt;0,'Mapeamento de Riscos'!B12,"")</f>
        <v>Gestão e fiscalização do contrato</v>
      </c>
      <c r="C17" s="23" t="str">
        <f>IF(('Mapeamento de Riscos'!E12)&gt;0,('Mapeamento de Riscos'!E12),"")</f>
        <v>Custos e atrasos decorrentes de pesquisas e descobertas arqueológicas ou outras interferências com o patrimônio histórico, artístico e cultural de quaisquer tipos.</v>
      </c>
      <c r="D17" s="23" t="str">
        <f>IF(('Mapeamento de Riscos'!F12)&gt;0,('Mapeamento de Riscos'!F12),"")</f>
        <v>Poderá ocorrer imprevisibilidade na aquisição ou/e entrega de bens e serviços</v>
      </c>
      <c r="E17" s="23" t="str">
        <f>IF(('Mapeamento de Riscos'!H12)&gt;0,('Mapeamento de Riscos'!H12),"")</f>
        <v>Atraso na execução da obra;
Impossibilidade de execução;
Aditivo ao contrato.</v>
      </c>
      <c r="F17" s="142" t="str">
        <f>IF(('Mapeamento de Riscos'!I12)&gt;0,('Mapeamento de Riscos'!I12),"")</f>
        <v>Contratante</v>
      </c>
      <c r="G17" s="142" t="str">
        <f>IF(('Mapeamento de Riscos'!J12)&gt;0,('Mapeamento de Riscos'!J12),"")</f>
        <v>1- Muito baixa</v>
      </c>
      <c r="H17" s="142" t="str">
        <f>IF(('Mapeamento de Riscos'!U12)&gt;0,('Mapeamento de Riscos'!U12),"")</f>
        <v>4- Grande</v>
      </c>
      <c r="I17" s="142" t="str">
        <f>IF(('Mapeamento de Riscos'!AF12)&gt;0,('Mapeamento de Riscos'!AF12),"")</f>
        <v>Risco Moderado</v>
      </c>
      <c r="J17" s="142" t="str">
        <f>IF('Mapeamento de Riscos'!AH12&gt;0,'Mapeamento de Riscos'!AH12,"")</f>
        <v>Aceitar</v>
      </c>
      <c r="K17" s="143" t="str">
        <f>IF('Mapeamento de Riscos'!AI12&gt;0,(O58&amp;" PREVENTIVO  "&amp;'Mapeamento de Riscos'!AI12&amp;"
 ATENUANTE "&amp;'Mapeamento de Riscos'!AK12&amp;""""),"")</f>
        <v xml:space="preserve"> PREVENTIVO  Regularização fundiária prévia à execução da obra.
 ATENUANTE Possibilidade de alteração contratual (excepcional), novo cronograma físico-financeiro, aditivo de prazo e/ou suspensão temporária do contrato por parte da Contratante."</v>
      </c>
    </row>
    <row r="18" spans="1:11" ht="45" customHeight="1" x14ac:dyDescent="0.25">
      <c r="A18" s="142" t="str">
        <f>IF(('Mapeamento de Riscos'!A13)&gt;0,'Mapeamento de Riscos'!A13,"")</f>
        <v>RC006</v>
      </c>
      <c r="B18" s="142" t="str">
        <f>IF('Mapeamento de Riscos'!B13&gt;0,'Mapeamento de Riscos'!B13,"")</f>
        <v>Gestão e fiscalização do contrato</v>
      </c>
      <c r="C18" s="23" t="str">
        <f>IF(('Mapeamento de Riscos'!E13)&gt;0,('Mapeamento de Riscos'!E13),"")</f>
        <v>Atos de vandalismo, roubos e furtos que causem danos às instalações ou aos equipamentos/materiais, antes do recebimento definitivo pela Contratante.</v>
      </c>
      <c r="D18" s="23" t="str">
        <f>IF(('Mapeamento de Riscos'!F13)&gt;0,('Mapeamento de Riscos'!F13),"")</f>
        <v>Poderá ocorrer acréscimo dos custos operacionais</v>
      </c>
      <c r="E18" s="23" t="str">
        <f>IF(('Mapeamento de Riscos'!H13)&gt;0,('Mapeamento de Riscos'!H13),"")</f>
        <v>Atraso na execução da obra.</v>
      </c>
      <c r="F18" s="142" t="str">
        <f>IF(('Mapeamento de Riscos'!I13)&gt;0,('Mapeamento de Riscos'!I13),"")</f>
        <v>Contratada</v>
      </c>
      <c r="G18" s="142" t="str">
        <f>IF(('Mapeamento de Riscos'!J13)&gt;0,('Mapeamento de Riscos'!J13),"")</f>
        <v>2- Baixa</v>
      </c>
      <c r="H18" s="142" t="str">
        <f>IF(('Mapeamento de Riscos'!U13)&gt;0,('Mapeamento de Riscos'!U13),"")</f>
        <v>2- Pequeno</v>
      </c>
      <c r="I18" s="142" t="str">
        <f>IF(('Mapeamento de Riscos'!AF13)&gt;0,('Mapeamento de Riscos'!AF13),"")</f>
        <v>Risco Moderado</v>
      </c>
      <c r="J18" s="142" t="str">
        <f>IF('Mapeamento de Riscos'!AH13&gt;0,'Mapeamento de Riscos'!AH13,"")</f>
        <v>Aceitar</v>
      </c>
      <c r="K18" s="143" t="str">
        <f>IF('Mapeamento de Riscos'!AI13&gt;0,(O59&amp;" PREVENTIVO  "&amp;'Mapeamento de Riscos'!AI13&amp;"
 ATENUANTE "&amp;'Mapeamento de Riscos'!AK13&amp;""""),"")</f>
        <v/>
      </c>
    </row>
    <row r="19" spans="1:11" ht="45" customHeight="1" x14ac:dyDescent="0.25">
      <c r="A19" s="142" t="str">
        <f>IF(('Mapeamento de Riscos'!A14)&gt;0,'Mapeamento de Riscos'!A14,"")</f>
        <v>RC007</v>
      </c>
      <c r="B19" s="142" t="str">
        <f>IF('Mapeamento de Riscos'!B14&gt;0,'Mapeamento de Riscos'!B14,"")</f>
        <v>Gestão e fiscalização do contrato</v>
      </c>
      <c r="C19" s="23" t="str">
        <f>IF(('Mapeamento de Riscos'!E14)&gt;0,('Mapeamento de Riscos'!E14),"")</f>
        <v>Restrições de horário de trabalho que impactem no cronograma, como a impossibilidade de trabalho noturno, em finais de semana ou outros horários determinados.</v>
      </c>
      <c r="D19" s="23" t="str">
        <f>IF(('Mapeamento de Riscos'!F14)&gt;0,('Mapeamento de Riscos'!F14),"")</f>
        <v>Poderá ocorrer atraso na execução do serviço</v>
      </c>
      <c r="E19" s="23" t="str">
        <f>IF(('Mapeamento de Riscos'!H14)&gt;0,('Mapeamento de Riscos'!H14),"")</f>
        <v>Aumento do prazo necessário para a execução dos serviços</v>
      </c>
      <c r="F19" s="142" t="str">
        <f>IF(('Mapeamento de Riscos'!I14)&gt;0,('Mapeamento de Riscos'!I14),"")</f>
        <v>Contratada</v>
      </c>
      <c r="G19" s="142" t="str">
        <f>IF(('Mapeamento de Riscos'!J14)&gt;0,('Mapeamento de Riscos'!J14),"")</f>
        <v>1- Muito baixa</v>
      </c>
      <c r="H19" s="142" t="str">
        <f>IF(('Mapeamento de Riscos'!U14)&gt;0,('Mapeamento de Riscos'!U14),"")</f>
        <v>2- Pequeno</v>
      </c>
      <c r="I19" s="142" t="str">
        <f>IF(('Mapeamento de Riscos'!AF14)&gt;0,('Mapeamento de Riscos'!AF14),"")</f>
        <v>Risco Moderado</v>
      </c>
      <c r="J19" s="142" t="str">
        <f>IF('Mapeamento de Riscos'!AH14&gt;0,'Mapeamento de Riscos'!AH14,"")</f>
        <v>Aceitar</v>
      </c>
      <c r="K19" s="143" t="str">
        <f>IF('Mapeamento de Riscos'!AI14&gt;0,(O60&amp;" PREVENTIVO  "&amp;'Mapeamento de Riscos'!AI14&amp;"
 ATENUANTE "&amp;'Mapeamento de Riscos'!AK14&amp;""""),"")</f>
        <v/>
      </c>
    </row>
    <row r="20" spans="1:11" ht="45" customHeight="1" x14ac:dyDescent="0.25">
      <c r="A20" s="142" t="str">
        <f>IF(('Mapeamento de Riscos'!A15)&gt;0,'Mapeamento de Riscos'!A15,"")</f>
        <v>RC008</v>
      </c>
      <c r="B20" s="142" t="str">
        <f>IF('Mapeamento de Riscos'!B15&gt;0,'Mapeamento de Riscos'!B15,"")</f>
        <v>Gestão e fiscalização do contrato</v>
      </c>
      <c r="C20" s="23" t="str">
        <f>IF(('Mapeamento de Riscos'!E15)&gt;0,('Mapeamento de Riscos'!E15),"")</f>
        <v>Custos adicionais para manutenção e operação de desvios de tráfego necessários a continuidade do fluxo de veículos na região da realização da pavimentação.</v>
      </c>
      <c r="D20" s="23" t="str">
        <f>IF(('Mapeamento de Riscos'!F15)&gt;0,('Mapeamento de Riscos'!F15),"")</f>
        <v>Poderá ocorrer acréscimo dos custos operacionais</v>
      </c>
      <c r="E20" s="23" t="str">
        <f>IF(('Mapeamento de Riscos'!H15)&gt;0,('Mapeamento de Riscos'!H15),"")</f>
        <v>Aumento nos custos dos serviços</v>
      </c>
      <c r="F20" s="142" t="str">
        <f>IF(('Mapeamento de Riscos'!I15)&gt;0,('Mapeamento de Riscos'!I15),"")</f>
        <v>Contratada</v>
      </c>
      <c r="G20" s="142" t="str">
        <f>IF(('Mapeamento de Riscos'!J15)&gt;0,('Mapeamento de Riscos'!J15),"")</f>
        <v>2- Baixa</v>
      </c>
      <c r="H20" s="142" t="str">
        <f>IF(('Mapeamento de Riscos'!U15)&gt;0,('Mapeamento de Riscos'!U15),"")</f>
        <v>2- Pequeno</v>
      </c>
      <c r="I20" s="142" t="str">
        <f>IF(('Mapeamento de Riscos'!AF15)&gt;0,('Mapeamento de Riscos'!AF15),"")</f>
        <v>Risco Moderado</v>
      </c>
      <c r="J20" s="142" t="str">
        <f>IF('Mapeamento de Riscos'!AH15&gt;0,'Mapeamento de Riscos'!AH15,"")</f>
        <v>Aceitar</v>
      </c>
      <c r="K20" s="143" t="str">
        <f>IF('Mapeamento de Riscos'!AI15&gt;0,(O61&amp;" PREVENTIVO  "&amp;'Mapeamento de Riscos'!AI15&amp;"
 ATENUANTE "&amp;'Mapeamento de Riscos'!AK15&amp;""""),"")</f>
        <v/>
      </c>
    </row>
    <row r="21" spans="1:11" ht="45" customHeight="1" x14ac:dyDescent="0.25">
      <c r="A21" s="142" t="str">
        <f>IF(('Mapeamento de Riscos'!A16)&gt;0,'Mapeamento de Riscos'!A16,"")</f>
        <v>RC009</v>
      </c>
      <c r="B21" s="142" t="str">
        <f>IF('Mapeamento de Riscos'!B16&gt;0,'Mapeamento de Riscos'!B16,"")</f>
        <v>Gestão e fiscalização do contrato</v>
      </c>
      <c r="C21" s="23" t="str">
        <f>IF(('Mapeamento de Riscos'!E16)&gt;0,('Mapeamento de Riscos'!E16),"")</f>
        <v>Custos associados ao remanejamento de elementos interferentes, como linhas de energia (redes de alta e baixa tensão) telecomunicações e saneamento, Dutos e Tubulações de Gás ou petróleo.</v>
      </c>
      <c r="D21" s="23" t="str">
        <f>IF(('Mapeamento de Riscos'!F16)&gt;0,('Mapeamento de Riscos'!F16),"")</f>
        <v>Poderá ocorrer acréscimo dos custos operacionais</v>
      </c>
      <c r="E21" s="23" t="str">
        <f>IF(('Mapeamento de Riscos'!H16)&gt;0,('Mapeamento de Riscos'!H16),"")</f>
        <v>Necessidade de celebração de aditivos contratuais</v>
      </c>
      <c r="F21" s="142" t="str">
        <f>IF(('Mapeamento de Riscos'!I16)&gt;0,('Mapeamento de Riscos'!I16),"")</f>
        <v>Contratante</v>
      </c>
      <c r="G21" s="142" t="str">
        <f>IF(('Mapeamento de Riscos'!J16)&gt;0,('Mapeamento de Riscos'!J16),"")</f>
        <v>3- Média</v>
      </c>
      <c r="H21" s="142" t="str">
        <f>IF(('Mapeamento de Riscos'!U16)&gt;0,('Mapeamento de Riscos'!U16),"")</f>
        <v>3- Moderado</v>
      </c>
      <c r="I21" s="142" t="str">
        <f>IF(('Mapeamento de Riscos'!AF16)&gt;0,('Mapeamento de Riscos'!AF16),"")</f>
        <v>Risco Moderado</v>
      </c>
      <c r="J21" s="142" t="str">
        <f>IF('Mapeamento de Riscos'!AH16&gt;0,'Mapeamento de Riscos'!AH16,"")</f>
        <v>Aceitar</v>
      </c>
      <c r="K21" s="143" t="str">
        <f>IF('Mapeamento de Riscos'!AI16&gt;0,(O62&amp;" PREVENTIVO  "&amp;'Mapeamento de Riscos'!AI16&amp;"
 ATENUANTE "&amp;'Mapeamento de Riscos'!AK16&amp;""""),"")</f>
        <v/>
      </c>
    </row>
    <row r="22" spans="1:11" ht="45" customHeight="1" x14ac:dyDescent="0.25">
      <c r="A22" s="142" t="str">
        <f>IF(('Mapeamento de Riscos'!A17)&gt;0,'Mapeamento de Riscos'!A17,"")</f>
        <v>RC010</v>
      </c>
      <c r="B22" s="142" t="str">
        <f>IF('Mapeamento de Riscos'!B17&gt;0,'Mapeamento de Riscos'!B17,"")</f>
        <v>Gestão e fiscalização do contrato</v>
      </c>
      <c r="C22" s="23" t="str">
        <f>IF(('Mapeamento de Riscos'!E17)&gt;0,('Mapeamento de Riscos'!E17),"")</f>
        <v>Decisão arbitral, judicial ou administrativa que impeça ou impossibilite a CONTRATADA de executar fielmente suas obrigações contratuais, exceto nos casos em que a CONTRATADA houver dado causa a tal decisão.</v>
      </c>
      <c r="D22" s="23" t="str">
        <f>IF(('Mapeamento de Riscos'!F17)&gt;0,('Mapeamento de Riscos'!F17),"")</f>
        <v>Poderá ocorrer descumprimento de instrumentos contratuais</v>
      </c>
      <c r="E22" s="23" t="str">
        <f>IF(('Mapeamento de Riscos'!H17)&gt;0,('Mapeamento de Riscos'!H17),"")</f>
        <v>Impossibilidade do cumprimento contratual, possível paralisação e rescisão contratual,</v>
      </c>
      <c r="F22" s="142" t="str">
        <f>IF(('Mapeamento de Riscos'!I17)&gt;0,('Mapeamento de Riscos'!I17),"")</f>
        <v>Contratada</v>
      </c>
      <c r="G22" s="142" t="str">
        <f>IF(('Mapeamento de Riscos'!J17)&gt;0,('Mapeamento de Riscos'!J17),"")</f>
        <v>2- Baixa</v>
      </c>
      <c r="H22" s="142" t="str">
        <f>IF(('Mapeamento de Riscos'!U17)&gt;0,('Mapeamento de Riscos'!U17),"")</f>
        <v>4- Grande</v>
      </c>
      <c r="I22" s="142" t="str">
        <f>IF(('Mapeamento de Riscos'!AF17)&gt;0,('Mapeamento de Riscos'!AF17),"")</f>
        <v>Risco Alto</v>
      </c>
      <c r="J22" s="142" t="str">
        <f>IF('Mapeamento de Riscos'!AH17&gt;0,'Mapeamento de Riscos'!AH17,"")</f>
        <v>Aceitar</v>
      </c>
      <c r="K22" s="143" t="str">
        <f>IF('Mapeamento de Riscos'!AI17&gt;0,(O63&amp;" PREVENTIVO  "&amp;'Mapeamento de Riscos'!AI17&amp;"
 ATENUANTE "&amp;'Mapeamento de Riscos'!AK17&amp;""""),"")</f>
        <v/>
      </c>
    </row>
    <row r="23" spans="1:11" ht="45" customHeight="1" x14ac:dyDescent="0.25">
      <c r="A23" s="142" t="str">
        <f>IF(('Mapeamento de Riscos'!A18)&gt;0,'Mapeamento de Riscos'!A18,"")</f>
        <v>RC011</v>
      </c>
      <c r="B23" s="142" t="str">
        <f>IF('Mapeamento de Riscos'!B18&gt;0,'Mapeamento de Riscos'!B18,"")</f>
        <v>Fase preliminar da contratação - Planejamento</v>
      </c>
      <c r="C23" s="23" t="str">
        <f>IF(('Mapeamento de Riscos'!E18)&gt;0,('Mapeamento de Riscos'!E18),"")</f>
        <v>Indisponibilidade orçamentária para realização de licitação.</v>
      </c>
      <c r="D23" s="23" t="str">
        <f>IF(('Mapeamento de Riscos'!F18)&gt;0,('Mapeamento de Riscos'!F18),"")</f>
        <v>Poderá ocorrer morosidade no processo e/ou atividade</v>
      </c>
      <c r="E23" s="23" t="str">
        <f>IF(('Mapeamento de Riscos'!H18)&gt;0,('Mapeamento de Riscos'!H18),"")</f>
        <v>Impossibilidade da contratação;
Compromentimento do orçamento com outras contratações e aditivos.</v>
      </c>
      <c r="F23" s="142" t="str">
        <f>IF(('Mapeamento de Riscos'!I18)&gt;0,('Mapeamento de Riscos'!I18),"")</f>
        <v>Contratante</v>
      </c>
      <c r="G23" s="142" t="str">
        <f>IF(('Mapeamento de Riscos'!J18)&gt;0,('Mapeamento de Riscos'!J18),"")</f>
        <v>2- Baixa</v>
      </c>
      <c r="H23" s="142" t="str">
        <f>IF(('Mapeamento de Riscos'!U18)&gt;0,('Mapeamento de Riscos'!U18),"")</f>
        <v>3- Moderado</v>
      </c>
      <c r="I23" s="142" t="str">
        <f>IF(('Mapeamento de Riscos'!AF18)&gt;0,('Mapeamento de Riscos'!AF18),"")</f>
        <v>Risco Moderado</v>
      </c>
      <c r="J23" s="142" t="str">
        <f>IF('Mapeamento de Riscos'!AH18&gt;0,'Mapeamento de Riscos'!AH18,"")</f>
        <v>Aceitar</v>
      </c>
      <c r="K23" s="143" t="str">
        <f>IF('Mapeamento de Riscos'!AI18&gt;0,(O65&amp;" PREVENTIVO  "&amp;'Mapeamento de Riscos'!AI18&amp;"
 ATENUANTE "&amp;'Mapeamento de Riscos'!AK18&amp;""""),"")</f>
        <v/>
      </c>
    </row>
    <row r="24" spans="1:11" ht="45" customHeight="1" x14ac:dyDescent="0.25">
      <c r="A24" s="142" t="str">
        <f>IF(('Mapeamento de Riscos'!A19)&gt;0,'Mapeamento de Riscos'!A19,"")</f>
        <v>RC012</v>
      </c>
      <c r="B24" s="142" t="str">
        <f>IF('Mapeamento de Riscos'!B19&gt;0,'Mapeamento de Riscos'!B19,"")</f>
        <v>Gestão e fiscalização do contrato</v>
      </c>
      <c r="C24" s="23" t="str">
        <f>IF(('Mapeamento de Riscos'!E19)&gt;0,('Mapeamento de Riscos'!E19),"")</f>
        <v>Divergências qualitativas inerentes à categoria de solos, verificadas durante a execução dos serviços, que ensejem a alteração na distribuição das estimativas de volumes escavados para cada categoria de solo, sem alteração do volume final escavado.</v>
      </c>
      <c r="D24" s="23" t="str">
        <f>IF(('Mapeamento de Riscos'!F19)&gt;0,('Mapeamento de Riscos'!F19),"")</f>
        <v>Poderá ocorrer acréscimo dos custos operacionais</v>
      </c>
      <c r="E24" s="23" t="str">
        <f>IF(('Mapeamento de Riscos'!H19)&gt;0,('Mapeamento de Riscos'!H19),"")</f>
        <v>Atraso na execução da obra;
Aumento nos custos dos serviços - necessidade de complementação orçamentária;
Aditivo ao contrato.</v>
      </c>
      <c r="F24" s="142" t="str">
        <f>IF(('Mapeamento de Riscos'!I19)&gt;0,('Mapeamento de Riscos'!I19),"")</f>
        <v>Contratante</v>
      </c>
      <c r="G24" s="142" t="str">
        <f>IF(('Mapeamento de Riscos'!J19)&gt;0,('Mapeamento de Riscos'!J19),"")</f>
        <v>3- Média</v>
      </c>
      <c r="H24" s="142" t="str">
        <f>IF(('Mapeamento de Riscos'!U19)&gt;0,('Mapeamento de Riscos'!U19),"")</f>
        <v>3- Moderado</v>
      </c>
      <c r="I24" s="142" t="str">
        <f>IF(('Mapeamento de Riscos'!AF19)&gt;0,('Mapeamento de Riscos'!AF19),"")</f>
        <v>Risco Moderado</v>
      </c>
      <c r="J24" s="142" t="str">
        <f>IF('Mapeamento de Riscos'!AH19&gt;0,'Mapeamento de Riscos'!AH19,"")</f>
        <v>Aceitar</v>
      </c>
      <c r="K24" s="143" t="str">
        <f>IF('Mapeamento de Riscos'!AI19&gt;0,(O66&amp;" PREVENTIVO  "&amp;'Mapeamento de Riscos'!AI19&amp;"
 ATENUANTE "&amp;'Mapeamento de Riscos'!AK19&amp;""""),"")</f>
        <v/>
      </c>
    </row>
    <row r="25" spans="1:11" ht="45" customHeight="1" x14ac:dyDescent="0.25">
      <c r="A25" s="142" t="str">
        <f>IF(('Mapeamento de Riscos'!A20)&gt;0,'Mapeamento de Riscos'!A20,"")</f>
        <v>RC013</v>
      </c>
      <c r="B25" s="142" t="str">
        <f>IF('Mapeamento de Riscos'!B20&gt;0,'Mapeamento de Riscos'!B20,"")</f>
        <v>Gestão e fiscalização do contrato</v>
      </c>
      <c r="C25" s="23" t="str">
        <f>IF(('Mapeamento de Riscos'!E20)&gt;0,('Mapeamento de Riscos'!E20),"")</f>
        <v>Divergências no transporte e bota-fora de materiais escavados (solos).</v>
      </c>
      <c r="D25" s="23" t="str">
        <f>IF(('Mapeamento de Riscos'!F20)&gt;0,('Mapeamento de Riscos'!F20),"")</f>
        <v>Poderá ocorrer imprevisibilidade na aquisição ou/e entrega de bens e serviços</v>
      </c>
      <c r="E25" s="23" t="str">
        <f>IF(('Mapeamento de Riscos'!H20)&gt;0,('Mapeamento de Riscos'!H20),"")</f>
        <v>Aumento nos custos dos serviços - necessidade de complementação orçamentária;
Aditivo ao contrato.</v>
      </c>
      <c r="F25" s="142" t="str">
        <f>IF(('Mapeamento de Riscos'!I20)&gt;0,('Mapeamento de Riscos'!I20),"")</f>
        <v>Contratada</v>
      </c>
      <c r="G25" s="142" t="str">
        <f>IF(('Mapeamento de Riscos'!J20)&gt;0,('Mapeamento de Riscos'!J20),"")</f>
        <v>3- Média</v>
      </c>
      <c r="H25" s="142" t="str">
        <f>IF(('Mapeamento de Riscos'!U20)&gt;0,('Mapeamento de Riscos'!U20),"")</f>
        <v>2- Pequeno</v>
      </c>
      <c r="I25" s="142" t="str">
        <f>IF(('Mapeamento de Riscos'!AF20)&gt;0,('Mapeamento de Riscos'!AF20),"")</f>
        <v>Risco Moderado</v>
      </c>
      <c r="J25" s="142" t="str">
        <f>IF('Mapeamento de Riscos'!AH20&gt;0,'Mapeamento de Riscos'!AH20,"")</f>
        <v>Aceitar</v>
      </c>
      <c r="K25" s="143" t="str">
        <f>IF('Mapeamento de Riscos'!AI20&gt;0,(O67&amp;" PREVENTIVO  "&amp;'Mapeamento de Riscos'!AI20&amp;"
 ATENUANTE "&amp;'Mapeamento de Riscos'!AK20&amp;""""),"")</f>
        <v/>
      </c>
    </row>
    <row r="26" spans="1:11" ht="45" customHeight="1" x14ac:dyDescent="0.25">
      <c r="A26" s="142" t="str">
        <f>IF(('Mapeamento de Riscos'!A21)&gt;0,'Mapeamento de Riscos'!A21,"")</f>
        <v>RC014</v>
      </c>
      <c r="B26" s="142" t="str">
        <f>IF('Mapeamento de Riscos'!B21&gt;0,'Mapeamento de Riscos'!B21,"")</f>
        <v>Gestão e fiscalização do contrato</v>
      </c>
      <c r="C26" s="23" t="str">
        <f>IF(('Mapeamento de Riscos'!E21)&gt;0,('Mapeamento de Riscos'!E21),"")</f>
        <v>Divergências nos quantitativos estimados inerentes às distâncias médias de transporte entre jazidas, bota-foras e/ou áreas de depósito de materiais escavados (solos).</v>
      </c>
      <c r="D26" s="23" t="str">
        <f>IF(('Mapeamento de Riscos'!F21)&gt;0,('Mapeamento de Riscos'!F21),"")</f>
        <v>Poderá ocorrer acréscimo dos custos operacionais</v>
      </c>
      <c r="E26" s="23" t="str">
        <f>IF(('Mapeamento de Riscos'!H21)&gt;0,('Mapeamento de Riscos'!H21),"")</f>
        <v>Aumento nos custos dos serviços - necessidade de complementação orçamentária;
Aditivo ao contrato.</v>
      </c>
      <c r="F26" s="142" t="str">
        <f>IF(('Mapeamento de Riscos'!I21)&gt;0,('Mapeamento de Riscos'!I21),"")</f>
        <v>Contratante</v>
      </c>
      <c r="G26" s="142" t="str">
        <f>IF(('Mapeamento de Riscos'!J21)&gt;0,('Mapeamento de Riscos'!J21),"")</f>
        <v>3- Média</v>
      </c>
      <c r="H26" s="142" t="str">
        <f>IF(('Mapeamento de Riscos'!U21)&gt;0,('Mapeamento de Riscos'!U21),"")</f>
        <v>2- Pequeno</v>
      </c>
      <c r="I26" s="142" t="str">
        <f>IF(('Mapeamento de Riscos'!AF21)&gt;0,('Mapeamento de Riscos'!AF21),"")</f>
        <v>Risco Moderado</v>
      </c>
      <c r="J26" s="142" t="str">
        <f>IF('Mapeamento de Riscos'!AH21&gt;0,'Mapeamento de Riscos'!AH21,"")</f>
        <v>Aceitar</v>
      </c>
      <c r="K26" s="143" t="str">
        <f>IF('Mapeamento de Riscos'!AI21&gt;0,(O68&amp;" PREVENTIVO  "&amp;'Mapeamento de Riscos'!AI21&amp;"
 ATENUANTE "&amp;'Mapeamento de Riscos'!AK21&amp;""""),"")</f>
        <v/>
      </c>
    </row>
    <row r="27" spans="1:11" ht="45" customHeight="1" x14ac:dyDescent="0.25">
      <c r="A27" s="142" t="str">
        <f>IF(('Mapeamento de Riscos'!A22)&gt;0,'Mapeamento de Riscos'!A22,"")</f>
        <v>RC015</v>
      </c>
      <c r="B27" s="142" t="str">
        <f>IF('Mapeamento de Riscos'!B22&gt;0,'Mapeamento de Riscos'!B22,"")</f>
        <v>Fase preliminar da contratação - Planejamento</v>
      </c>
      <c r="C27" s="23" t="str">
        <f>IF(('Mapeamento de Riscos'!E22)&gt;0,('Mapeamento de Riscos'!E22),"")</f>
        <v>Revisão de normas técnicas que gerem alterações nas estimativas de custo do(s) serviço(s).</v>
      </c>
      <c r="D27" s="23" t="str">
        <f>IF(('Mapeamento de Riscos'!F22)&gt;0,('Mapeamento de Riscos'!F22),"")</f>
        <v>Poderá ocorrer acréscimo dos custos operacionais</v>
      </c>
      <c r="E27" s="23" t="str">
        <f>IF(('Mapeamento de Riscos'!H22)&gt;0,('Mapeamento de Riscos'!H22),"")</f>
        <v>Aumento nos custos dos serviços - necessidade de complementação orçamentária;
Aditivo ao contrato.</v>
      </c>
      <c r="F27" s="142" t="str">
        <f>IF(('Mapeamento de Riscos'!I22)&gt;0,('Mapeamento de Riscos'!I22),"")</f>
        <v>Contratante</v>
      </c>
      <c r="G27" s="142" t="str">
        <f>IF(('Mapeamento de Riscos'!J22)&gt;0,('Mapeamento de Riscos'!J22),"")</f>
        <v>1- Muito baixa</v>
      </c>
      <c r="H27" s="142" t="str">
        <f>IF(('Mapeamento de Riscos'!U22)&gt;0,('Mapeamento de Riscos'!U22),"")</f>
        <v>2- Pequeno</v>
      </c>
      <c r="I27" s="142" t="str">
        <f>IF(('Mapeamento de Riscos'!AF22)&gt;0,('Mapeamento de Riscos'!AF22),"")</f>
        <v>Risco Baixo</v>
      </c>
      <c r="J27" s="142" t="str">
        <f>IF('Mapeamento de Riscos'!AH22&gt;0,'Mapeamento de Riscos'!AH22,"")</f>
        <v>Aceitar</v>
      </c>
      <c r="K27" s="143" t="str">
        <f>IF('Mapeamento de Riscos'!AI22&gt;0,(O69&amp;" PREVENTIVO  "&amp;'Mapeamento de Riscos'!AI22&amp;"
 ATENUANTE "&amp;'Mapeamento de Riscos'!AK22&amp;""""),"")</f>
        <v/>
      </c>
    </row>
    <row r="28" spans="1:11" ht="45" customHeight="1" x14ac:dyDescent="0.25">
      <c r="A28" s="142" t="str">
        <f>IF(('Mapeamento de Riscos'!A23)&gt;0,'Mapeamento de Riscos'!A23,"")</f>
        <v>RC016</v>
      </c>
      <c r="B28" s="142" t="str">
        <f>IF('Mapeamento de Riscos'!B23&gt;0,'Mapeamento de Riscos'!B23,"")</f>
        <v>Seleção de fornecedores e contratação</v>
      </c>
      <c r="C28" s="23" t="str">
        <f>IF(('Mapeamento de Riscos'!E23)&gt;0,('Mapeamento de Riscos'!E23),"")</f>
        <v>Não atendimento das condições de aceitação dos serviços ou irregularidade cometida nos casos de subcontratação de serviços.</v>
      </c>
      <c r="D28" s="23" t="str">
        <f>IF(('Mapeamento de Riscos'!F23)&gt;0,('Mapeamento de Riscos'!F23),"")</f>
        <v>Poderá ocorrer atraso na execução do serviço</v>
      </c>
      <c r="E28" s="23" t="str">
        <f>IF(('Mapeamento de Riscos'!H23)&gt;0,('Mapeamento de Riscos'!H23),"")</f>
        <v>Possibilidade de não aceite e não medição do serviço pela Contratante.
Atraso na execução da obra;
Aditivo ao contrato.</v>
      </c>
      <c r="F28" s="142" t="str">
        <f>IF(('Mapeamento de Riscos'!I23)&gt;0,('Mapeamento de Riscos'!I23),"")</f>
        <v>Contratada</v>
      </c>
      <c r="G28" s="142" t="str">
        <f>IF(('Mapeamento de Riscos'!J23)&gt;0,('Mapeamento de Riscos'!J23),"")</f>
        <v>4- Alta</v>
      </c>
      <c r="H28" s="142" t="str">
        <f>IF(('Mapeamento de Riscos'!U23)&gt;0,('Mapeamento de Riscos'!U23),"")</f>
        <v>3- Moderado</v>
      </c>
      <c r="I28" s="142" t="str">
        <f>IF(('Mapeamento de Riscos'!AF23)&gt;0,('Mapeamento de Riscos'!AF23),"")</f>
        <v>Risco Alto</v>
      </c>
      <c r="J28" s="142" t="str">
        <f>IF('Mapeamento de Riscos'!AH23&gt;0,'Mapeamento de Riscos'!AH23,"")</f>
        <v>Mitigar</v>
      </c>
      <c r="K28" s="143" t="str">
        <f>IF('Mapeamento de Riscos'!AI23&gt;0,(O70&amp;" PREVENTIVO  "&amp;'Mapeamento de Riscos'!AI23&amp;"
 ATENUANTE "&amp;'Mapeamento de Riscos'!AK23&amp;""""),"")</f>
        <v xml:space="preserve"> PREVENTIVO  Contratar equipes de apoio à fiscalização
 ATENUANTE A contratada assumirá os custos inerentes e garantirá a correta execução dos serviços.
Possibilidade de aplicação de penalidades previstas no contrato."</v>
      </c>
    </row>
    <row r="29" spans="1:11" ht="45" customHeight="1" x14ac:dyDescent="0.25">
      <c r="A29" s="142" t="str">
        <f>IF(('Mapeamento de Riscos'!A24)&gt;0,'Mapeamento de Riscos'!A24,"")</f>
        <v>RC017</v>
      </c>
      <c r="B29" s="142" t="str">
        <f>IF('Mapeamento de Riscos'!B24&gt;0,'Mapeamento de Riscos'!B24,"")</f>
        <v>Gestão e fiscalização do contrato</v>
      </c>
      <c r="C29" s="23" t="str">
        <f>IF(('Mapeamento de Riscos'!E24)&gt;0,('Mapeamento de Riscos'!E24),"")</f>
        <v>Vícios ocultos nos insumos e equipamentos utilizados na execução da obra, sem prejuízo do direito de regresso contra fornecedores durante a execução.</v>
      </c>
      <c r="D29" s="23" t="str">
        <f>IF(('Mapeamento de Riscos'!F24)&gt;0,('Mapeamento de Riscos'!F24),"")</f>
        <v>Poderá ocorrer atraso na execução do serviço</v>
      </c>
      <c r="E29" s="23" t="str">
        <f>IF(('Mapeamento de Riscos'!H24)&gt;0,('Mapeamento de Riscos'!H24),"")</f>
        <v>Atraso na execução da obra;
Aditivo ao contrato.</v>
      </c>
      <c r="F29" s="142" t="str">
        <f>IF(('Mapeamento de Riscos'!I24)&gt;0,('Mapeamento de Riscos'!I24),"")</f>
        <v>Contratada</v>
      </c>
      <c r="G29" s="142" t="str">
        <f>IF(('Mapeamento de Riscos'!J24)&gt;0,('Mapeamento de Riscos'!J24),"")</f>
        <v>3- Média</v>
      </c>
      <c r="H29" s="142" t="str">
        <f>IF(('Mapeamento de Riscos'!U24)&gt;0,('Mapeamento de Riscos'!U24),"")</f>
        <v>2- Pequeno</v>
      </c>
      <c r="I29" s="142" t="str">
        <f>IF(('Mapeamento de Riscos'!AF24)&gt;0,('Mapeamento de Riscos'!AF24),"")</f>
        <v>Risco Moderado</v>
      </c>
      <c r="J29" s="142" t="str">
        <f>IF('Mapeamento de Riscos'!AH24&gt;0,'Mapeamento de Riscos'!AH24,"")</f>
        <v>Aceitar</v>
      </c>
      <c r="K29" s="143" t="str">
        <f>IF('Mapeamento de Riscos'!AI24&gt;0,(O71&amp;" PREVENTIVO  "&amp;'Mapeamento de Riscos'!AI24&amp;"
 ATENUANTE "&amp;'Mapeamento de Riscos'!AK24&amp;""""),"")</f>
        <v/>
      </c>
    </row>
    <row r="30" spans="1:11" ht="45" customHeight="1" x14ac:dyDescent="0.25">
      <c r="A30" s="142" t="str">
        <f>IF(('Mapeamento de Riscos'!A25)&gt;0,'Mapeamento de Riscos'!A25,"")</f>
        <v>RC018</v>
      </c>
      <c r="B30" s="142" t="str">
        <f>IF('Mapeamento de Riscos'!B25&gt;0,'Mapeamento de Riscos'!B25,"")</f>
        <v>Fase preliminar da contratação - Planejamento</v>
      </c>
      <c r="C30" s="23" t="str">
        <f>IF(('Mapeamento de Riscos'!E25)&gt;0,('Mapeamento de Riscos'!E25),"")</f>
        <v>Atrasos/falhas na regularização fundiária e/ou atrasos nas liberações das áreas para execução dos serviços, desde que não haja responsabilidade da Contratada.</v>
      </c>
      <c r="D30" s="23" t="str">
        <f>IF(('Mapeamento de Riscos'!F25)&gt;0,('Mapeamento de Riscos'!F25),"")</f>
        <v>Poderá ocorrer atraso na execução do serviço</v>
      </c>
      <c r="E30" s="23" t="str">
        <f>IF(('Mapeamento de Riscos'!H25)&gt;0,('Mapeamento de Riscos'!H25),"")</f>
        <v>Dificuldade na regularização fundiária;
Alterações no projeto</v>
      </c>
      <c r="F30" s="142" t="str">
        <f>IF(('Mapeamento de Riscos'!I25)&gt;0,('Mapeamento de Riscos'!I25),"")</f>
        <v>Contratante</v>
      </c>
      <c r="G30" s="142" t="str">
        <f>IF(('Mapeamento de Riscos'!J25)&gt;0,('Mapeamento de Riscos'!J25),"")</f>
        <v>4- Alta</v>
      </c>
      <c r="H30" s="142" t="str">
        <f>IF(('Mapeamento de Riscos'!U25)&gt;0,('Mapeamento de Riscos'!U25),"")</f>
        <v>4- Grande</v>
      </c>
      <c r="I30" s="142" t="str">
        <f>IF(('Mapeamento de Riscos'!AF25)&gt;0,('Mapeamento de Riscos'!AF25),"")</f>
        <v>Risco Alto</v>
      </c>
      <c r="J30" s="142" t="str">
        <f>IF('Mapeamento de Riscos'!AH25&gt;0,'Mapeamento de Riscos'!AH25,"")</f>
        <v>Mitigar</v>
      </c>
      <c r="K30" s="143" t="str">
        <f>IF('Mapeamento de Riscos'!AI25&gt;0,(O72&amp;" PREVENTIVO  "&amp;'Mapeamento de Riscos'!AI25&amp;"
 ATENUANTE "&amp;'Mapeamento de Riscos'!AK25&amp;""""),"")</f>
        <v xml:space="preserve"> PREVENTIVO  Regularização fundiária prévia à execução da obra.
 ATENUANTE Possibilidade de alteração contratual (excepcional), novo cronograma físico-financeiro, aditivo de prazo e/ou suspensão temporária do contrato por parte da Contratante."</v>
      </c>
    </row>
    <row r="31" spans="1:11" ht="45" customHeight="1" x14ac:dyDescent="0.25">
      <c r="A31" s="142" t="str">
        <f>IF(('Mapeamento de Riscos'!A26)&gt;0,'Mapeamento de Riscos'!A26,"")</f>
        <v>RC019</v>
      </c>
      <c r="B31" s="142" t="str">
        <f>IF('Mapeamento de Riscos'!B26&gt;0,'Mapeamento de Riscos'!B26,"")</f>
        <v>Gestão e fiscalização do contrato</v>
      </c>
      <c r="C31" s="23" t="str">
        <f>IF(('Mapeamento de Riscos'!E26)&gt;0,('Mapeamento de Riscos'!E26),"")</f>
        <v>Ocorrência de precipitações médias mensais que excedam em mais de 20% média mensal dos últimos 5 anos</v>
      </c>
      <c r="D31" s="23" t="str">
        <f>IF(('Mapeamento de Riscos'!F26)&gt;0,('Mapeamento de Riscos'!F26),"")</f>
        <v>Poderá ocorrer atraso na execução do serviço</v>
      </c>
      <c r="E31" s="23" t="str">
        <f>IF(('Mapeamento de Riscos'!H26)&gt;0,('Mapeamento de Riscos'!H26),"")</f>
        <v>Atraso na execução da obra;
Aditivo ao contrato.</v>
      </c>
      <c r="F31" s="142" t="str">
        <f>IF(('Mapeamento de Riscos'!I26)&gt;0,('Mapeamento de Riscos'!I26),"")</f>
        <v>Contratante</v>
      </c>
      <c r="G31" s="142" t="str">
        <f>IF(('Mapeamento de Riscos'!J26)&gt;0,('Mapeamento de Riscos'!J26),"")</f>
        <v>4- Alta</v>
      </c>
      <c r="H31" s="142" t="str">
        <f>IF(('Mapeamento de Riscos'!U26)&gt;0,('Mapeamento de Riscos'!U26),"")</f>
        <v>3- Moderado</v>
      </c>
      <c r="I31" s="142" t="str">
        <f>IF(('Mapeamento de Riscos'!AF26)&gt;0,('Mapeamento de Riscos'!AF26),"")</f>
        <v>Risco Alto</v>
      </c>
      <c r="J31" s="142" t="str">
        <f>IF('Mapeamento de Riscos'!AH26&gt;0,'Mapeamento de Riscos'!AH26,"")</f>
        <v>Mitigar</v>
      </c>
      <c r="K31" s="143" t="str">
        <f>IF('Mapeamento de Riscos'!AI26&gt;0,(O73&amp;" PREVENTIVO  "&amp;'Mapeamento de Riscos'!AI26&amp;"
 ATENUANTE "&amp;'Mapeamento de Riscos'!AK26&amp;""""),"")</f>
        <v/>
      </c>
    </row>
    <row r="32" spans="1:11" ht="45" customHeight="1" x14ac:dyDescent="0.25">
      <c r="A32" s="142" t="str">
        <f>IF(('Mapeamento de Riscos'!A27)&gt;0,'Mapeamento de Riscos'!A27,"")</f>
        <v>RC020</v>
      </c>
      <c r="B32" s="142" t="str">
        <f>IF('Mapeamento de Riscos'!B27&gt;0,'Mapeamento de Riscos'!B27,"")</f>
        <v>Gestão e fiscalização do contrato</v>
      </c>
      <c r="C32" s="23" t="str">
        <f>IF(('Mapeamento de Riscos'!E27)&gt;0,('Mapeamento de Riscos'!E27),"")</f>
        <v>Ocorrência de precipitações médias mensais até 20% acima da média mensal dos últimos 5 anos</v>
      </c>
      <c r="D32" s="23" t="str">
        <f>IF(('Mapeamento de Riscos'!F27)&gt;0,('Mapeamento de Riscos'!F27),"")</f>
        <v>Poderá ocorrer atraso na execução do serviço</v>
      </c>
      <c r="E32" s="23" t="str">
        <f>IF(('Mapeamento de Riscos'!H27)&gt;0,('Mapeamento de Riscos'!H27),"")</f>
        <v>Atraso na execução da obra;
Aditivo ao contrato.</v>
      </c>
      <c r="F32" s="142" t="str">
        <f>IF(('Mapeamento de Riscos'!I27)&gt;0,('Mapeamento de Riscos'!I27),"")</f>
        <v>Contratada</v>
      </c>
      <c r="G32" s="142" t="str">
        <f>IF(('Mapeamento de Riscos'!J27)&gt;0,('Mapeamento de Riscos'!J27),"")</f>
        <v>3- Média</v>
      </c>
      <c r="H32" s="142" t="str">
        <f>IF(('Mapeamento de Riscos'!U27)&gt;0,('Mapeamento de Riscos'!U27),"")</f>
        <v>3- Moderado</v>
      </c>
      <c r="I32" s="142" t="str">
        <f>IF(('Mapeamento de Riscos'!AF27)&gt;0,('Mapeamento de Riscos'!AF27),"")</f>
        <v>Risco Moderado</v>
      </c>
      <c r="J32" s="142" t="str">
        <f>IF('Mapeamento de Riscos'!AH27&gt;0,'Mapeamento de Riscos'!AH27,"")</f>
        <v>Aceitar</v>
      </c>
      <c r="K32" s="143" t="str">
        <f>IF('Mapeamento de Riscos'!AI27&gt;0,(O74&amp;" PREVENTIVO  "&amp;'Mapeamento de Riscos'!AI27&amp;"
 ATENUANTE "&amp;'Mapeamento de Riscos'!AK27&amp;""""),"")</f>
        <v/>
      </c>
    </row>
    <row r="33" spans="1:11" ht="45" customHeight="1" x14ac:dyDescent="0.25">
      <c r="A33" s="142" t="str">
        <f>IF(('Mapeamento de Riscos'!A28)&gt;0,'Mapeamento de Riscos'!A28,"")</f>
        <v>RC021</v>
      </c>
      <c r="B33" s="142" t="str">
        <f>IF('Mapeamento de Riscos'!B28&gt;0,'Mapeamento de Riscos'!B28,"")</f>
        <v>Seleção de fornecedores e contratação</v>
      </c>
      <c r="C33" s="23" t="str">
        <f>IF(('Mapeamento de Riscos'!E28)&gt;0,('Mapeamento de Riscos'!E28),"")</f>
        <v>Ocorrência de eventos relacionados à saúde financeira da Contratada.</v>
      </c>
      <c r="D33" s="23" t="str">
        <f>IF(('Mapeamento de Riscos'!F28)&gt;0,('Mapeamento de Riscos'!F28),"")</f>
        <v>Poderá ocorrer imprevisibilidade na aquisição ou/e entrega de bens e serviços</v>
      </c>
      <c r="E33" s="23" t="str">
        <f>IF(('Mapeamento de Riscos'!H28)&gt;0,('Mapeamento de Riscos'!H28),"")</f>
        <v>Atraso na execução da obra;
Impossibilidade de execução;
Aditivo ao contrato.</v>
      </c>
      <c r="F33" s="142" t="str">
        <f>IF(('Mapeamento de Riscos'!I28)&gt;0,('Mapeamento de Riscos'!I28),"")</f>
        <v>Contratada</v>
      </c>
      <c r="G33" s="142" t="str">
        <f>IF(('Mapeamento de Riscos'!J28)&gt;0,('Mapeamento de Riscos'!J28),"")</f>
        <v>1- Muito baixa</v>
      </c>
      <c r="H33" s="142" t="str">
        <f>IF(('Mapeamento de Riscos'!U28)&gt;0,('Mapeamento de Riscos'!U28),"")</f>
        <v>3- Moderado</v>
      </c>
      <c r="I33" s="142" t="str">
        <f>IF(('Mapeamento de Riscos'!AF28)&gt;0,('Mapeamento de Riscos'!AF28),"")</f>
        <v>Risco Moderado</v>
      </c>
      <c r="J33" s="142" t="str">
        <f>IF('Mapeamento de Riscos'!AH28&gt;0,'Mapeamento de Riscos'!AH28,"")</f>
        <v>Aceitar</v>
      </c>
      <c r="K33" s="143" t="str">
        <f>IF('Mapeamento de Riscos'!AI28&gt;0,(O75&amp;" PREVENTIVO  "&amp;'Mapeamento de Riscos'!AI28&amp;"
 ATENUANTE "&amp;'Mapeamento de Riscos'!AK28&amp;""""),"")</f>
        <v/>
      </c>
    </row>
    <row r="34" spans="1:11" ht="45" customHeight="1" x14ac:dyDescent="0.25">
      <c r="A34" s="142" t="str">
        <f>IF(('Mapeamento de Riscos'!A29)&gt;0,'Mapeamento de Riscos'!A29,"")</f>
        <v>RC022</v>
      </c>
      <c r="B34" s="142" t="str">
        <f>IF('Mapeamento de Riscos'!B29&gt;0,'Mapeamento de Riscos'!B29,"")</f>
        <v>Gestão e fiscalização do contrato</v>
      </c>
      <c r="C34" s="23" t="str">
        <f>IF(('Mapeamento de Riscos'!E29)&gt;0,('Mapeamento de Riscos'!E29),"")</f>
        <v>Ocorrência de epidemia/pandemia durante a execução contratual que ocasionem impactos ao andamento do(s) serviço(s) devidamente comprovados.</v>
      </c>
      <c r="D34" s="23" t="str">
        <f>IF(('Mapeamento de Riscos'!F29)&gt;0,('Mapeamento de Riscos'!F29),"")</f>
        <v>Poderá ocorrer imprevisibilidade na aquisição ou/e entrega de bens e serviços</v>
      </c>
      <c r="E34" s="23" t="str">
        <f>IF(('Mapeamento de Riscos'!H29)&gt;0,('Mapeamento de Riscos'!H29),"")</f>
        <v>Atraso na execução da obra;
Impossibilidade de execução;
Aditivo ao contrato.</v>
      </c>
      <c r="F34" s="142" t="str">
        <f>IF(('Mapeamento de Riscos'!I29)&gt;0,('Mapeamento de Riscos'!I29),"")</f>
        <v>Contratante</v>
      </c>
      <c r="G34" s="142" t="str">
        <f>IF(('Mapeamento de Riscos'!J29)&gt;0,('Mapeamento de Riscos'!J29),"")</f>
        <v>2- Baixa</v>
      </c>
      <c r="H34" s="142" t="str">
        <f>IF(('Mapeamento de Riscos'!U29)&gt;0,('Mapeamento de Riscos'!U29),"")</f>
        <v>3- Moderado</v>
      </c>
      <c r="I34" s="142" t="str">
        <f>IF(('Mapeamento de Riscos'!AF29)&gt;0,('Mapeamento de Riscos'!AF29),"")</f>
        <v>Risco Moderado</v>
      </c>
      <c r="J34" s="142" t="str">
        <f>IF('Mapeamento de Riscos'!AH29&gt;0,'Mapeamento de Riscos'!AH29,"")</f>
        <v>Mitigar</v>
      </c>
      <c r="K34" s="143" t="str">
        <f>IF('Mapeamento de Riscos'!AI29&gt;0,(O76&amp;" PREVENTIVO  "&amp;'Mapeamento de Riscos'!AI29&amp;"
 ATENUANTE "&amp;'Mapeamento de Riscos'!AK29&amp;""""),"")</f>
        <v xml:space="preserve"> PREVENTIVO  Não há.
 ATENUANTE Possibilidade de aditivo de prazo e/ou suspensão temporária do contrato.
Possibilidade de revisão contratual mediante a apresentação de justificativas e documentos comprobatórios."</v>
      </c>
    </row>
    <row r="35" spans="1:11" ht="45" customHeight="1" x14ac:dyDescent="0.25">
      <c r="A35" s="142" t="str">
        <f>IF(('Mapeamento de Riscos'!A30)&gt;0,'Mapeamento de Riscos'!A30,"")</f>
        <v>RC023</v>
      </c>
      <c r="B35" s="142" t="str">
        <f>IF('Mapeamento de Riscos'!B30&gt;0,'Mapeamento de Riscos'!B30,"")</f>
        <v/>
      </c>
      <c r="C35" s="23" t="str">
        <f>IF(('Mapeamento de Riscos'!E30)&gt;0,('Mapeamento de Riscos'!E30),"")</f>
        <v/>
      </c>
      <c r="D35" s="23" t="str">
        <f>IF(('Mapeamento de Riscos'!F30)&gt;0,('Mapeamento de Riscos'!F30),"")</f>
        <v/>
      </c>
      <c r="E35" s="23" t="str">
        <f>IF(('Mapeamento de Riscos'!H30)&gt;0,('Mapeamento de Riscos'!H30),"")</f>
        <v/>
      </c>
      <c r="F35" s="142" t="str">
        <f>IF(('Mapeamento de Riscos'!I30)&gt;0,('Mapeamento de Riscos'!I30),"")</f>
        <v/>
      </c>
      <c r="G35" s="142" t="str">
        <f>IF(('Mapeamento de Riscos'!J30)&gt;0,('Mapeamento de Riscos'!J30),"")</f>
        <v/>
      </c>
      <c r="H35" s="142" t="str">
        <f>IF(('Mapeamento de Riscos'!U30)&gt;0,('Mapeamento de Riscos'!U30),"")</f>
        <v/>
      </c>
      <c r="I35" s="142" t="e">
        <f>IF(('Mapeamento de Riscos'!AF30)&gt;0,('Mapeamento de Riscos'!AF30),"")</f>
        <v>#DIV/0!</v>
      </c>
      <c r="J35" s="142" t="str">
        <f>IF('Mapeamento de Riscos'!AH30&gt;0,'Mapeamento de Riscos'!AH30,"")</f>
        <v/>
      </c>
      <c r="K35" s="143" t="str">
        <f>IF('Mapeamento de Riscos'!AI30&gt;0,(O77&amp;" PREVENTIVO  "&amp;'Mapeamento de Riscos'!AI30&amp;"
 ATENUANTE "&amp;'Mapeamento de Riscos'!AK30&amp;""""),"")</f>
        <v/>
      </c>
    </row>
    <row r="36" spans="1:11" ht="45" customHeight="1" x14ac:dyDescent="0.25">
      <c r="A36" s="142" t="str">
        <f>IF(('Mapeamento de Riscos'!A31)&gt;0,'Mapeamento de Riscos'!A31,"")</f>
        <v>RC024</v>
      </c>
      <c r="B36" s="142" t="str">
        <f>IF('Mapeamento de Riscos'!B31&gt;0,'Mapeamento de Riscos'!B31,"")</f>
        <v/>
      </c>
      <c r="C36" s="23" t="str">
        <f>IF(('Mapeamento de Riscos'!E31)&gt;0,('Mapeamento de Riscos'!E31),"")</f>
        <v/>
      </c>
      <c r="D36" s="23" t="str">
        <f>IF(('Mapeamento de Riscos'!F31)&gt;0,('Mapeamento de Riscos'!F31),"")</f>
        <v/>
      </c>
      <c r="E36" s="23" t="str">
        <f>IF(('Mapeamento de Riscos'!H31)&gt;0,('Mapeamento de Riscos'!H31),"")</f>
        <v/>
      </c>
      <c r="F36" s="142" t="str">
        <f>IF(('Mapeamento de Riscos'!I31)&gt;0,('Mapeamento de Riscos'!I31),"")</f>
        <v/>
      </c>
      <c r="G36" s="142" t="str">
        <f>IF(('Mapeamento de Riscos'!J31)&gt;0,('Mapeamento de Riscos'!J31),"")</f>
        <v/>
      </c>
      <c r="H36" s="142" t="str">
        <f>IF(('Mapeamento de Riscos'!U31)&gt;0,('Mapeamento de Riscos'!U31),"")</f>
        <v/>
      </c>
      <c r="I36" s="142" t="e">
        <f>IF(('Mapeamento de Riscos'!AF31)&gt;0,('Mapeamento de Riscos'!AF31),"")</f>
        <v>#DIV/0!</v>
      </c>
      <c r="J36" s="142" t="str">
        <f>IF('Mapeamento de Riscos'!AH31&gt;0,'Mapeamento de Riscos'!AH31,"")</f>
        <v/>
      </c>
      <c r="K36" s="143" t="str">
        <f>IF('Mapeamento de Riscos'!AI31&gt;0,(O78&amp;" PREVENTIVO  "&amp;'Mapeamento de Riscos'!AI31&amp;"
 ATENUANTE "&amp;'Mapeamento de Riscos'!AK31&amp;""""),"")</f>
        <v/>
      </c>
    </row>
    <row r="37" spans="1:11" ht="45" customHeight="1" x14ac:dyDescent="0.25">
      <c r="A37" s="142" t="str">
        <f>IF(('Mapeamento de Riscos'!A32)&gt;0,'Mapeamento de Riscos'!A32,"")</f>
        <v>RC025</v>
      </c>
      <c r="B37" s="142" t="str">
        <f>IF('Mapeamento de Riscos'!B32&gt;0,'Mapeamento de Riscos'!B32,"")</f>
        <v/>
      </c>
      <c r="C37" s="23" t="str">
        <f>IF(('Mapeamento de Riscos'!E32)&gt;0,('Mapeamento de Riscos'!E32),"")</f>
        <v/>
      </c>
      <c r="D37" s="23" t="str">
        <f>IF(('Mapeamento de Riscos'!F32)&gt;0,('Mapeamento de Riscos'!F32),"")</f>
        <v/>
      </c>
      <c r="E37" s="23" t="str">
        <f>IF(('Mapeamento de Riscos'!H32)&gt;0,('Mapeamento de Riscos'!H32),"")</f>
        <v/>
      </c>
      <c r="F37" s="142" t="str">
        <f>IF(('Mapeamento de Riscos'!I32)&gt;0,('Mapeamento de Riscos'!I32),"")</f>
        <v/>
      </c>
      <c r="G37" s="142" t="str">
        <f>IF(('Mapeamento de Riscos'!J32)&gt;0,('Mapeamento de Riscos'!J32),"")</f>
        <v/>
      </c>
      <c r="H37" s="142" t="str">
        <f>IF(('Mapeamento de Riscos'!U32)&gt;0,('Mapeamento de Riscos'!U32),"")</f>
        <v/>
      </c>
      <c r="I37" s="142" t="str">
        <f>IF(('Mapeamento de Riscos'!AF32)&gt;0,('Mapeamento de Riscos'!AF32),"")</f>
        <v/>
      </c>
      <c r="J37" s="142" t="str">
        <f>IF('Mapeamento de Riscos'!AH32&gt;0,'Mapeamento de Riscos'!AH32,"")</f>
        <v/>
      </c>
      <c r="K37" s="143" t="str">
        <f>IF('Mapeamento de Riscos'!AI32&gt;0,(O79&amp;" PREVENTIVO  "&amp;'Mapeamento de Riscos'!AI32&amp;"
 ATENUANTE "&amp;'Mapeamento de Riscos'!AK32&amp;""""),"")</f>
        <v/>
      </c>
    </row>
    <row r="38" spans="1:11" ht="45" customHeight="1" x14ac:dyDescent="0.25">
      <c r="A38" s="142" t="str">
        <f>IF(('Mapeamento de Riscos'!A33)&gt;0,'Mapeamento de Riscos'!A33,"")</f>
        <v>RC026</v>
      </c>
      <c r="B38" s="142" t="str">
        <f>IF('Mapeamento de Riscos'!B33&gt;0,'Mapeamento de Riscos'!B33,"")</f>
        <v/>
      </c>
      <c r="C38" s="23" t="str">
        <f>IF(('Mapeamento de Riscos'!E33)&gt;0,('Mapeamento de Riscos'!E33),"")</f>
        <v/>
      </c>
      <c r="D38" s="23" t="str">
        <f>IF(('Mapeamento de Riscos'!F33)&gt;0,('Mapeamento de Riscos'!F33),"")</f>
        <v/>
      </c>
      <c r="E38" s="23" t="str">
        <f>IF(('Mapeamento de Riscos'!H33)&gt;0,('Mapeamento de Riscos'!H33),"")</f>
        <v/>
      </c>
      <c r="F38" s="142" t="str">
        <f>IF(('Mapeamento de Riscos'!I33)&gt;0,('Mapeamento de Riscos'!I33),"")</f>
        <v/>
      </c>
      <c r="G38" s="142" t="str">
        <f>IF(('Mapeamento de Riscos'!J33)&gt;0,('Mapeamento de Riscos'!J33),"")</f>
        <v/>
      </c>
      <c r="H38" s="142" t="str">
        <f>IF(('Mapeamento de Riscos'!U33)&gt;0,('Mapeamento de Riscos'!U33),"")</f>
        <v/>
      </c>
      <c r="I38" s="142" t="str">
        <f>IF(('Mapeamento de Riscos'!AF33)&gt;0,('Mapeamento de Riscos'!AF33),"")</f>
        <v/>
      </c>
      <c r="J38" s="142" t="str">
        <f>IF('Mapeamento de Riscos'!AH33&gt;0,'Mapeamento de Riscos'!AH33,"")</f>
        <v/>
      </c>
      <c r="K38" s="143" t="str">
        <f>IF('Mapeamento de Riscos'!AI33&gt;0,(O80&amp;" PREVENTIVO  "&amp;'Mapeamento de Riscos'!AI33&amp;"
 ATENUANTE "&amp;'Mapeamento de Riscos'!AK33&amp;""""),"")</f>
        <v/>
      </c>
    </row>
    <row r="39" spans="1:11" ht="45" customHeight="1" x14ac:dyDescent="0.25">
      <c r="A39" s="142" t="str">
        <f>IF(('Mapeamento de Riscos'!A34)&gt;0,'Mapeamento de Riscos'!A34,"")</f>
        <v>RC027</v>
      </c>
      <c r="B39" s="142" t="str">
        <f>IF('Mapeamento de Riscos'!B34&gt;0,'Mapeamento de Riscos'!B34,"")</f>
        <v/>
      </c>
      <c r="C39" s="23" t="str">
        <f>IF(('Mapeamento de Riscos'!E34)&gt;0,('Mapeamento de Riscos'!E34),"")</f>
        <v/>
      </c>
      <c r="D39" s="23" t="str">
        <f>IF(('Mapeamento de Riscos'!F34)&gt;0,('Mapeamento de Riscos'!F34),"")</f>
        <v/>
      </c>
      <c r="E39" s="23" t="str">
        <f>IF(('Mapeamento de Riscos'!H34)&gt;0,('Mapeamento de Riscos'!H34),"")</f>
        <v/>
      </c>
      <c r="F39" s="142" t="str">
        <f>IF(('Mapeamento de Riscos'!I34)&gt;0,('Mapeamento de Riscos'!I34),"")</f>
        <v/>
      </c>
      <c r="G39" s="142" t="str">
        <f>IF(('Mapeamento de Riscos'!J34)&gt;0,('Mapeamento de Riscos'!J34),"")</f>
        <v/>
      </c>
      <c r="H39" s="142" t="str">
        <f>IF(('Mapeamento de Riscos'!U34)&gt;0,('Mapeamento de Riscos'!U34),"")</f>
        <v/>
      </c>
      <c r="I39" s="142" t="str">
        <f>IF(('Mapeamento de Riscos'!AF34)&gt;0,('Mapeamento de Riscos'!AF34),"")</f>
        <v/>
      </c>
      <c r="J39" s="142" t="str">
        <f>IF('Mapeamento de Riscos'!AH34&gt;0,'Mapeamento de Riscos'!AH34,"")</f>
        <v/>
      </c>
      <c r="K39" s="143" t="str">
        <f>IF('Mapeamento de Riscos'!AI34&gt;0,(O81&amp;" PREVENTIVO  "&amp;'Mapeamento de Riscos'!AI34&amp;"
 ATENUANTE "&amp;'Mapeamento de Riscos'!AK34&amp;""""),"")</f>
        <v/>
      </c>
    </row>
    <row r="40" spans="1:11" ht="45" customHeight="1" x14ac:dyDescent="0.25">
      <c r="A40" s="142" t="str">
        <f>IF(('Mapeamento de Riscos'!A35)&gt;0,'Mapeamento de Riscos'!A35,"")</f>
        <v>RC028</v>
      </c>
      <c r="B40" s="142" t="str">
        <f>IF('Mapeamento de Riscos'!B35&gt;0,'Mapeamento de Riscos'!B35,"")</f>
        <v/>
      </c>
      <c r="C40" s="23" t="str">
        <f>IF(('Mapeamento de Riscos'!E35)&gt;0,('Mapeamento de Riscos'!E35),"")</f>
        <v/>
      </c>
      <c r="D40" s="23" t="str">
        <f>IF(('Mapeamento de Riscos'!F35)&gt;0,('Mapeamento de Riscos'!F35),"")</f>
        <v/>
      </c>
      <c r="E40" s="23" t="str">
        <f>IF(('Mapeamento de Riscos'!H35)&gt;0,('Mapeamento de Riscos'!H35),"")</f>
        <v/>
      </c>
      <c r="F40" s="142" t="str">
        <f>IF(('Mapeamento de Riscos'!I35)&gt;0,('Mapeamento de Riscos'!I35),"")</f>
        <v/>
      </c>
      <c r="G40" s="142" t="str">
        <f>IF(('Mapeamento de Riscos'!J35)&gt;0,('Mapeamento de Riscos'!J35),"")</f>
        <v/>
      </c>
      <c r="H40" s="142" t="str">
        <f>IF(('Mapeamento de Riscos'!U35)&gt;0,('Mapeamento de Riscos'!U35),"")</f>
        <v/>
      </c>
      <c r="I40" s="142" t="str">
        <f>IF(('Mapeamento de Riscos'!AF35)&gt;0,('Mapeamento de Riscos'!AF35),"")</f>
        <v/>
      </c>
      <c r="J40" s="142" t="str">
        <f>IF('Mapeamento de Riscos'!AH35&gt;0,'Mapeamento de Riscos'!AH35,"")</f>
        <v/>
      </c>
      <c r="K40" s="143" t="str">
        <f>IF('Mapeamento de Riscos'!AI35&gt;0,(O82&amp;" PREVENTIVO  "&amp;'Mapeamento de Riscos'!AI35&amp;"
 ATENUANTE "&amp;'Mapeamento de Riscos'!AK35&amp;""""),"")</f>
        <v/>
      </c>
    </row>
    <row r="41" spans="1:11" ht="45" customHeight="1" x14ac:dyDescent="0.25">
      <c r="A41" s="142" t="str">
        <f>IF(('Mapeamento de Riscos'!A36)&gt;0,'Mapeamento de Riscos'!A36,"")</f>
        <v>RC029</v>
      </c>
      <c r="B41" s="142" t="str">
        <f>IF('Mapeamento de Riscos'!B36&gt;0,'Mapeamento de Riscos'!B36,"")</f>
        <v/>
      </c>
      <c r="C41" s="23" t="str">
        <f>IF(('Mapeamento de Riscos'!E36)&gt;0,('Mapeamento de Riscos'!E36),"")</f>
        <v/>
      </c>
      <c r="D41" s="23" t="str">
        <f>IF(('Mapeamento de Riscos'!F36)&gt;0,('Mapeamento de Riscos'!F36),"")</f>
        <v/>
      </c>
      <c r="E41" s="23" t="str">
        <f>IF(('Mapeamento de Riscos'!H36)&gt;0,('Mapeamento de Riscos'!H36),"")</f>
        <v/>
      </c>
      <c r="F41" s="142" t="str">
        <f>IF(('Mapeamento de Riscos'!I36)&gt;0,('Mapeamento de Riscos'!I36),"")</f>
        <v/>
      </c>
      <c r="G41" s="142" t="str">
        <f>IF(('Mapeamento de Riscos'!J36)&gt;0,('Mapeamento de Riscos'!J36),"")</f>
        <v/>
      </c>
      <c r="H41" s="142" t="str">
        <f>IF(('Mapeamento de Riscos'!U36)&gt;0,('Mapeamento de Riscos'!U36),"")</f>
        <v/>
      </c>
      <c r="I41" s="142" t="str">
        <f>IF(('Mapeamento de Riscos'!AF36)&gt;0,('Mapeamento de Riscos'!AF36),"")</f>
        <v/>
      </c>
      <c r="J41" s="142" t="str">
        <f>IF('Mapeamento de Riscos'!AH36&gt;0,'Mapeamento de Riscos'!AH36,"")</f>
        <v/>
      </c>
      <c r="K41" s="143" t="str">
        <f>IF('Mapeamento de Riscos'!AI36&gt;0,(O83&amp;" PREVENTIVO  "&amp;'Mapeamento de Riscos'!AI36&amp;"
 ATENUANTE "&amp;'Mapeamento de Riscos'!AK36&amp;""""),"")</f>
        <v/>
      </c>
    </row>
    <row r="42" spans="1:11" ht="45" customHeight="1" x14ac:dyDescent="0.25">
      <c r="A42" s="142" t="str">
        <f>IF(('Mapeamento de Riscos'!A37)&gt;0,'Mapeamento de Riscos'!A37,"")</f>
        <v>RC030</v>
      </c>
      <c r="B42" s="142" t="str">
        <f>IF('Mapeamento de Riscos'!B37&gt;0,'Mapeamento de Riscos'!B37,"")</f>
        <v/>
      </c>
      <c r="C42" s="23" t="str">
        <f>IF(('Mapeamento de Riscos'!E37)&gt;0,('Mapeamento de Riscos'!E37),"")</f>
        <v/>
      </c>
      <c r="D42" s="23" t="str">
        <f>IF(('Mapeamento de Riscos'!F37)&gt;0,('Mapeamento de Riscos'!F37),"")</f>
        <v/>
      </c>
      <c r="E42" s="23" t="str">
        <f>IF(('Mapeamento de Riscos'!H37)&gt;0,('Mapeamento de Riscos'!H37),"")</f>
        <v/>
      </c>
      <c r="F42" s="142" t="str">
        <f>IF(('Mapeamento de Riscos'!I37)&gt;0,('Mapeamento de Riscos'!I37),"")</f>
        <v/>
      </c>
      <c r="G42" s="142" t="str">
        <f>IF(('Mapeamento de Riscos'!J37)&gt;0,('Mapeamento de Riscos'!J37),"")</f>
        <v/>
      </c>
      <c r="H42" s="142" t="str">
        <f>IF(('Mapeamento de Riscos'!U37)&gt;0,('Mapeamento de Riscos'!U37),"")</f>
        <v/>
      </c>
      <c r="I42" s="142" t="str">
        <f>IF(('Mapeamento de Riscos'!AF37)&gt;0,('Mapeamento de Riscos'!AF37),"")</f>
        <v/>
      </c>
      <c r="J42" s="142" t="str">
        <f>IF('Mapeamento de Riscos'!AH37&gt;0,'Mapeamento de Riscos'!AH37,"")</f>
        <v/>
      </c>
      <c r="K42" s="143" t="str">
        <f>IF('Mapeamento de Riscos'!AI37&gt;0,(O84&amp;" PREVENTIVO  "&amp;'Mapeamento de Riscos'!AI37&amp;"
 ATENUANTE "&amp;'Mapeamento de Riscos'!AK37&amp;""""),"")</f>
        <v/>
      </c>
    </row>
    <row r="43" spans="1:11" ht="45" customHeight="1" x14ac:dyDescent="0.25">
      <c r="A43" s="142" t="str">
        <f>IF(('Mapeamento de Riscos'!A38)&gt;0,'Mapeamento de Riscos'!A38,"")</f>
        <v>RC031</v>
      </c>
      <c r="B43" s="142" t="str">
        <f>IF('Mapeamento de Riscos'!B38&gt;0,'Mapeamento de Riscos'!B38,"")</f>
        <v/>
      </c>
      <c r="C43" s="23" t="str">
        <f>IF(('Mapeamento de Riscos'!E38)&gt;0,('Mapeamento de Riscos'!E38),"")</f>
        <v/>
      </c>
      <c r="D43" s="23" t="str">
        <f>IF(('Mapeamento de Riscos'!F38)&gt;0,('Mapeamento de Riscos'!F38),"")</f>
        <v/>
      </c>
      <c r="E43" s="23" t="str">
        <f>IF(('Mapeamento de Riscos'!H38)&gt;0,('Mapeamento de Riscos'!H38),"")</f>
        <v/>
      </c>
      <c r="F43" s="142" t="str">
        <f>IF(('Mapeamento de Riscos'!I38)&gt;0,('Mapeamento de Riscos'!I38),"")</f>
        <v/>
      </c>
      <c r="G43" s="142" t="str">
        <f>IF(('Mapeamento de Riscos'!J38)&gt;0,('Mapeamento de Riscos'!J38),"")</f>
        <v/>
      </c>
      <c r="H43" s="142" t="str">
        <f>IF(('Mapeamento de Riscos'!U38)&gt;0,('Mapeamento de Riscos'!U38),"")</f>
        <v/>
      </c>
      <c r="I43" s="142" t="str">
        <f>IF(('Mapeamento de Riscos'!AF38)&gt;0,('Mapeamento de Riscos'!AF38),"")</f>
        <v/>
      </c>
      <c r="J43" s="142" t="str">
        <f>IF('Mapeamento de Riscos'!AH38&gt;0,'Mapeamento de Riscos'!AH38,"")</f>
        <v/>
      </c>
      <c r="K43" s="143" t="str">
        <f>IF('Mapeamento de Riscos'!AI38&gt;0,(O85&amp;" PREVENTIVO  "&amp;'Mapeamento de Riscos'!AI38&amp;"
 ATENUANTE "&amp;'Mapeamento de Riscos'!AK38&amp;""""),"")</f>
        <v/>
      </c>
    </row>
    <row r="44" spans="1:11" ht="45" customHeight="1" x14ac:dyDescent="0.25">
      <c r="A44" s="142" t="str">
        <f>IF(('Mapeamento de Riscos'!A39)&gt;0,'Mapeamento de Riscos'!A39,"")</f>
        <v>RC032</v>
      </c>
      <c r="B44" s="142" t="str">
        <f>IF('Mapeamento de Riscos'!B39&gt;0,'Mapeamento de Riscos'!B39,"")</f>
        <v/>
      </c>
      <c r="C44" s="23" t="str">
        <f>IF(('Mapeamento de Riscos'!E39)&gt;0,('Mapeamento de Riscos'!E39),"")</f>
        <v/>
      </c>
      <c r="D44" s="23" t="str">
        <f>IF(('Mapeamento de Riscos'!F39)&gt;0,('Mapeamento de Riscos'!F39),"")</f>
        <v/>
      </c>
      <c r="E44" s="23" t="str">
        <f>IF(('Mapeamento de Riscos'!H39)&gt;0,('Mapeamento de Riscos'!H39),"")</f>
        <v/>
      </c>
      <c r="F44" s="142" t="str">
        <f>IF(('Mapeamento de Riscos'!I39)&gt;0,('Mapeamento de Riscos'!I39),"")</f>
        <v/>
      </c>
      <c r="G44" s="142" t="str">
        <f>IF(('Mapeamento de Riscos'!J39)&gt;0,('Mapeamento de Riscos'!J39),"")</f>
        <v/>
      </c>
      <c r="H44" s="142" t="str">
        <f>IF(('Mapeamento de Riscos'!U39)&gt;0,('Mapeamento de Riscos'!U39),"")</f>
        <v/>
      </c>
      <c r="I44" s="142" t="str">
        <f>IF(('Mapeamento de Riscos'!AF39)&gt;0,('Mapeamento de Riscos'!AF39),"")</f>
        <v/>
      </c>
      <c r="J44" s="142" t="str">
        <f>IF('Mapeamento de Riscos'!AH39&gt;0,'Mapeamento de Riscos'!AH39,"")</f>
        <v/>
      </c>
      <c r="K44" s="143" t="str">
        <f>IF('Mapeamento de Riscos'!AI39&gt;0,(O86&amp;" PREVENTIVO  "&amp;'Mapeamento de Riscos'!AI39&amp;"
 ATENUANTE "&amp;'Mapeamento de Riscos'!AK39&amp;""""),"")</f>
        <v/>
      </c>
    </row>
    <row r="45" spans="1:11" ht="45" customHeight="1" x14ac:dyDescent="0.25">
      <c r="A45" s="142" t="str">
        <f>IF(('Mapeamento de Riscos'!A40)&gt;0,'Mapeamento de Riscos'!A40,"")</f>
        <v>RC033</v>
      </c>
      <c r="B45" s="142" t="str">
        <f>IF('Mapeamento de Riscos'!B40&gt;0,'Mapeamento de Riscos'!B40,"")</f>
        <v/>
      </c>
      <c r="C45" s="23" t="str">
        <f>IF(('Mapeamento de Riscos'!E40)&gt;0,('Mapeamento de Riscos'!E40),"")</f>
        <v/>
      </c>
      <c r="D45" s="23" t="str">
        <f>IF(('Mapeamento de Riscos'!F40)&gt;0,('Mapeamento de Riscos'!F40),"")</f>
        <v/>
      </c>
      <c r="E45" s="23" t="str">
        <f>IF(('Mapeamento de Riscos'!H40)&gt;0,('Mapeamento de Riscos'!H40),"")</f>
        <v/>
      </c>
      <c r="F45" s="142" t="str">
        <f>IF(('Mapeamento de Riscos'!I40)&gt;0,('Mapeamento de Riscos'!I40),"")</f>
        <v/>
      </c>
      <c r="G45" s="142" t="str">
        <f>IF(('Mapeamento de Riscos'!J40)&gt;0,('Mapeamento de Riscos'!J40),"")</f>
        <v/>
      </c>
      <c r="H45" s="142" t="str">
        <f>IF(('Mapeamento de Riscos'!U40)&gt;0,('Mapeamento de Riscos'!U40),"")</f>
        <v/>
      </c>
      <c r="I45" s="142" t="str">
        <f>IF(('Mapeamento de Riscos'!AF40)&gt;0,('Mapeamento de Riscos'!AF40),"")</f>
        <v/>
      </c>
      <c r="J45" s="142" t="str">
        <f>IF('Mapeamento de Riscos'!AH40&gt;0,'Mapeamento de Riscos'!AH40,"")</f>
        <v/>
      </c>
      <c r="K45" s="143" t="str">
        <f>IF('Mapeamento de Riscos'!AI40&gt;0,(O87&amp;" PREVENTIVO  "&amp;'Mapeamento de Riscos'!AI40&amp;"
 ATENUANTE "&amp;'Mapeamento de Riscos'!AK40&amp;""""),"")</f>
        <v/>
      </c>
    </row>
    <row r="46" spans="1:11" ht="45" customHeight="1" x14ac:dyDescent="0.25">
      <c r="A46" s="142" t="str">
        <f>IF(('Mapeamento de Riscos'!A41)&gt;0,'Mapeamento de Riscos'!A41,"")</f>
        <v>RC034</v>
      </c>
      <c r="B46" s="142" t="str">
        <f>IF('Mapeamento de Riscos'!B41&gt;0,'Mapeamento de Riscos'!B41,"")</f>
        <v/>
      </c>
      <c r="C46" s="23" t="str">
        <f>IF(('Mapeamento de Riscos'!E41)&gt;0,('Mapeamento de Riscos'!E41),"")</f>
        <v/>
      </c>
      <c r="D46" s="23" t="str">
        <f>IF(('Mapeamento de Riscos'!F41)&gt;0,('Mapeamento de Riscos'!F41),"")</f>
        <v/>
      </c>
      <c r="E46" s="23" t="str">
        <f>IF(('Mapeamento de Riscos'!H41)&gt;0,('Mapeamento de Riscos'!H41),"")</f>
        <v/>
      </c>
      <c r="F46" s="142" t="str">
        <f>IF(('Mapeamento de Riscos'!I41)&gt;0,('Mapeamento de Riscos'!I41),"")</f>
        <v/>
      </c>
      <c r="G46" s="142" t="str">
        <f>IF(('Mapeamento de Riscos'!J41)&gt;0,('Mapeamento de Riscos'!J41),"")</f>
        <v/>
      </c>
      <c r="H46" s="142" t="str">
        <f>IF(('Mapeamento de Riscos'!U41)&gt;0,('Mapeamento de Riscos'!U41),"")</f>
        <v/>
      </c>
      <c r="I46" s="142" t="str">
        <f>IF(('Mapeamento de Riscos'!AF41)&gt;0,('Mapeamento de Riscos'!AF41),"")</f>
        <v/>
      </c>
      <c r="J46" s="142" t="str">
        <f>IF('Mapeamento de Riscos'!AH41&gt;0,'Mapeamento de Riscos'!AH41,"")</f>
        <v/>
      </c>
      <c r="K46" s="143" t="str">
        <f>IF('Mapeamento de Riscos'!AI41&gt;0,(O88&amp;" PREVENTIVO  "&amp;'Mapeamento de Riscos'!AI41&amp;"
 ATENUANTE "&amp;'Mapeamento de Riscos'!AK41&amp;""""),"")</f>
        <v/>
      </c>
    </row>
    <row r="47" spans="1:11" ht="45" customHeight="1" x14ac:dyDescent="0.25">
      <c r="A47" s="142" t="str">
        <f>IF(('Mapeamento de Riscos'!A42)&gt;0,'Mapeamento de Riscos'!A42,"")</f>
        <v>RC035</v>
      </c>
      <c r="B47" s="142" t="str">
        <f>IF('Mapeamento de Riscos'!B42&gt;0,'Mapeamento de Riscos'!B42,"")</f>
        <v/>
      </c>
      <c r="C47" s="23" t="str">
        <f>IF(('Mapeamento de Riscos'!E42)&gt;0,('Mapeamento de Riscos'!E42),"")</f>
        <v/>
      </c>
      <c r="D47" s="23" t="str">
        <f>IF(('Mapeamento de Riscos'!F42)&gt;0,('Mapeamento de Riscos'!F42),"")</f>
        <v/>
      </c>
      <c r="E47" s="23" t="str">
        <f>IF(('Mapeamento de Riscos'!H42)&gt;0,('Mapeamento de Riscos'!H42),"")</f>
        <v/>
      </c>
      <c r="F47" s="142" t="str">
        <f>IF(('Mapeamento de Riscos'!I42)&gt;0,('Mapeamento de Riscos'!I42),"")</f>
        <v/>
      </c>
      <c r="G47" s="142" t="str">
        <f>IF(('Mapeamento de Riscos'!J42)&gt;0,('Mapeamento de Riscos'!J42),"")</f>
        <v/>
      </c>
      <c r="H47" s="142" t="str">
        <f>IF(('Mapeamento de Riscos'!U42)&gt;0,('Mapeamento de Riscos'!U42),"")</f>
        <v/>
      </c>
      <c r="I47" s="142" t="str">
        <f>IF(('Mapeamento de Riscos'!AF42)&gt;0,('Mapeamento de Riscos'!AF42),"")</f>
        <v/>
      </c>
      <c r="J47" s="142" t="str">
        <f>IF('Mapeamento de Riscos'!AH42&gt;0,'Mapeamento de Riscos'!AH42,"")</f>
        <v/>
      </c>
      <c r="K47" s="143" t="str">
        <f>IF('Mapeamento de Riscos'!AI42&gt;0,(O89&amp;" PREVENTIVO  "&amp;'Mapeamento de Riscos'!AI42&amp;"
 ATENUANTE "&amp;'Mapeamento de Riscos'!AK42&amp;""""),"")</f>
        <v/>
      </c>
    </row>
    <row r="48" spans="1:11" ht="45" customHeight="1" x14ac:dyDescent="0.25">
      <c r="A48" s="142" t="str">
        <f>IF(('Mapeamento de Riscos'!A43)&gt;0,'Mapeamento de Riscos'!A43,"")</f>
        <v>RC036</v>
      </c>
      <c r="B48" s="142" t="str">
        <f>IF('Mapeamento de Riscos'!B43&gt;0,'Mapeamento de Riscos'!B43,"")</f>
        <v/>
      </c>
      <c r="C48" s="23" t="str">
        <f>IF(('Mapeamento de Riscos'!E43)&gt;0,('Mapeamento de Riscos'!E43),"")</f>
        <v/>
      </c>
      <c r="D48" s="23" t="str">
        <f>IF(('Mapeamento de Riscos'!F43)&gt;0,('Mapeamento de Riscos'!F43),"")</f>
        <v/>
      </c>
      <c r="E48" s="23" t="str">
        <f>IF(('Mapeamento de Riscos'!H43)&gt;0,('Mapeamento de Riscos'!H43),"")</f>
        <v/>
      </c>
      <c r="F48" s="142" t="str">
        <f>IF(('Mapeamento de Riscos'!I43)&gt;0,('Mapeamento de Riscos'!I43),"")</f>
        <v/>
      </c>
      <c r="G48" s="142" t="str">
        <f>IF(('Mapeamento de Riscos'!J43)&gt;0,('Mapeamento de Riscos'!J43),"")</f>
        <v/>
      </c>
      <c r="H48" s="142" t="str">
        <f>IF(('Mapeamento de Riscos'!U43)&gt;0,('Mapeamento de Riscos'!U43),"")</f>
        <v/>
      </c>
      <c r="I48" s="142" t="str">
        <f>IF(('Mapeamento de Riscos'!AF43)&gt;0,('Mapeamento de Riscos'!AF43),"")</f>
        <v/>
      </c>
      <c r="J48" s="142" t="str">
        <f>IF('Mapeamento de Riscos'!AH43&gt;0,'Mapeamento de Riscos'!AH43,"")</f>
        <v/>
      </c>
      <c r="K48" s="143" t="str">
        <f>IF('Mapeamento de Riscos'!AI43&gt;0,(O90&amp;" PREVENTIVO  "&amp;'Mapeamento de Riscos'!AI43&amp;"
 ATENUANTE "&amp;'Mapeamento de Riscos'!AK43&amp;""""),"")</f>
        <v/>
      </c>
    </row>
    <row r="49" spans="1:11" ht="45" customHeight="1" x14ac:dyDescent="0.25">
      <c r="A49" s="142" t="str">
        <f>IF(('Mapeamento de Riscos'!A44)&gt;0,'Mapeamento de Riscos'!A44,"")</f>
        <v>RC037</v>
      </c>
      <c r="B49" s="142" t="str">
        <f>IF('Mapeamento de Riscos'!B44&gt;0,'Mapeamento de Riscos'!B44,"")</f>
        <v/>
      </c>
      <c r="C49" s="23" t="str">
        <f>IF(('Mapeamento de Riscos'!E44)&gt;0,('Mapeamento de Riscos'!E44),"")</f>
        <v/>
      </c>
      <c r="D49" s="23" t="str">
        <f>IF(('Mapeamento de Riscos'!F44)&gt;0,('Mapeamento de Riscos'!F44),"")</f>
        <v/>
      </c>
      <c r="E49" s="23" t="str">
        <f>IF(('Mapeamento de Riscos'!H44)&gt;0,('Mapeamento de Riscos'!H44),"")</f>
        <v/>
      </c>
      <c r="F49" s="142" t="str">
        <f>IF(('Mapeamento de Riscos'!I44)&gt;0,('Mapeamento de Riscos'!I44),"")</f>
        <v/>
      </c>
      <c r="G49" s="142" t="str">
        <f>IF(('Mapeamento de Riscos'!J44)&gt;0,('Mapeamento de Riscos'!J44),"")</f>
        <v/>
      </c>
      <c r="H49" s="142" t="str">
        <f>IF(('Mapeamento de Riscos'!U44)&gt;0,('Mapeamento de Riscos'!U44),"")</f>
        <v/>
      </c>
      <c r="I49" s="142" t="str">
        <f>IF(('Mapeamento de Riscos'!AF44)&gt;0,('Mapeamento de Riscos'!AF44),"")</f>
        <v/>
      </c>
      <c r="J49" s="142" t="str">
        <f>IF('Mapeamento de Riscos'!AH44&gt;0,'Mapeamento de Riscos'!AH44,"")</f>
        <v/>
      </c>
      <c r="K49" s="143" t="str">
        <f>IF('Mapeamento de Riscos'!AI44&gt;0,(O91&amp;" PREVENTIVO  "&amp;'Mapeamento de Riscos'!AI44&amp;"
 ATENUANTE "&amp;'Mapeamento de Riscos'!AK44&amp;""""),"")</f>
        <v/>
      </c>
    </row>
    <row r="50" spans="1:11" ht="45" customHeight="1" x14ac:dyDescent="0.25">
      <c r="A50" s="142" t="str">
        <f>IF(('Mapeamento de Riscos'!A45)&gt;0,'Mapeamento de Riscos'!A45,"")</f>
        <v>RC038</v>
      </c>
      <c r="B50" s="142" t="str">
        <f>IF('Mapeamento de Riscos'!B45&gt;0,'Mapeamento de Riscos'!B45,"")</f>
        <v/>
      </c>
      <c r="C50" s="23" t="str">
        <f>IF(('Mapeamento de Riscos'!E45)&gt;0,('Mapeamento de Riscos'!E45),"")</f>
        <v/>
      </c>
      <c r="D50" s="23" t="str">
        <f>IF(('Mapeamento de Riscos'!F45)&gt;0,('Mapeamento de Riscos'!F45),"")</f>
        <v/>
      </c>
      <c r="E50" s="23" t="str">
        <f>IF(('Mapeamento de Riscos'!H45)&gt;0,('Mapeamento de Riscos'!H45),"")</f>
        <v/>
      </c>
      <c r="F50" s="142" t="str">
        <f>IF(('Mapeamento de Riscos'!I45)&gt;0,('Mapeamento de Riscos'!I45),"")</f>
        <v/>
      </c>
      <c r="G50" s="142" t="str">
        <f>IF(('Mapeamento de Riscos'!J45)&gt;0,('Mapeamento de Riscos'!J45),"")</f>
        <v/>
      </c>
      <c r="H50" s="142" t="str">
        <f>IF(('Mapeamento de Riscos'!U45)&gt;0,('Mapeamento de Riscos'!U45),"")</f>
        <v/>
      </c>
      <c r="I50" s="142" t="str">
        <f>IF(('Mapeamento de Riscos'!AF45)&gt;0,('Mapeamento de Riscos'!AF45),"")</f>
        <v/>
      </c>
      <c r="J50" s="142" t="str">
        <f>IF('Mapeamento de Riscos'!AH45&gt;0,'Mapeamento de Riscos'!AH45,"")</f>
        <v/>
      </c>
      <c r="K50" s="143" t="str">
        <f>IF('Mapeamento de Riscos'!AI45&gt;0,(O92&amp;" PREVENTIVO  "&amp;'Mapeamento de Riscos'!AI45&amp;"
 ATENUANTE "&amp;'Mapeamento de Riscos'!AK45&amp;""""),"")</f>
        <v/>
      </c>
    </row>
    <row r="51" spans="1:11" ht="45" customHeight="1" x14ac:dyDescent="0.25">
      <c r="A51" s="142" t="str">
        <f>IF(('Mapeamento de Riscos'!A46)&gt;0,'Mapeamento de Riscos'!A46,"")</f>
        <v>RC039</v>
      </c>
      <c r="B51" s="142" t="str">
        <f>IF('Mapeamento de Riscos'!B46&gt;0,'Mapeamento de Riscos'!B46,"")</f>
        <v/>
      </c>
      <c r="C51" s="23" t="str">
        <f>IF(('Mapeamento de Riscos'!E46)&gt;0,('Mapeamento de Riscos'!E46),"")</f>
        <v/>
      </c>
      <c r="D51" s="23" t="str">
        <f>IF(('Mapeamento de Riscos'!F46)&gt;0,('Mapeamento de Riscos'!F46),"")</f>
        <v/>
      </c>
      <c r="E51" s="23" t="str">
        <f>IF(('Mapeamento de Riscos'!H46)&gt;0,('Mapeamento de Riscos'!H46),"")</f>
        <v/>
      </c>
      <c r="F51" s="142" t="str">
        <f>IF(('Mapeamento de Riscos'!I46)&gt;0,('Mapeamento de Riscos'!I46),"")</f>
        <v/>
      </c>
      <c r="G51" s="142" t="str">
        <f>IF(('Mapeamento de Riscos'!J46)&gt;0,('Mapeamento de Riscos'!J46),"")</f>
        <v/>
      </c>
      <c r="H51" s="142" t="str">
        <f>IF(('Mapeamento de Riscos'!U46)&gt;0,('Mapeamento de Riscos'!U46),"")</f>
        <v/>
      </c>
      <c r="I51" s="142" t="str">
        <f>IF(('Mapeamento de Riscos'!AF46)&gt;0,('Mapeamento de Riscos'!AF46),"")</f>
        <v/>
      </c>
      <c r="J51" s="142" t="str">
        <f>IF('Mapeamento de Riscos'!AH46&gt;0,'Mapeamento de Riscos'!AH46,"")</f>
        <v/>
      </c>
      <c r="K51" s="143" t="str">
        <f>IF('Mapeamento de Riscos'!AI46&gt;0,(O93&amp;" PREVENTIVO  "&amp;'Mapeamento de Riscos'!AI46&amp;"
 ATENUANTE "&amp;'Mapeamento de Riscos'!AK46&amp;""""),"")</f>
        <v/>
      </c>
    </row>
    <row r="52" spans="1:11" ht="45" customHeight="1" x14ac:dyDescent="0.25">
      <c r="A52" s="142" t="str">
        <f>IF(('Mapeamento de Riscos'!A47)&gt;0,'Mapeamento de Riscos'!A47,"")</f>
        <v>RC040</v>
      </c>
      <c r="B52" s="142" t="str">
        <f>IF('Mapeamento de Riscos'!B47&gt;0,'Mapeamento de Riscos'!B47,"")</f>
        <v/>
      </c>
      <c r="C52" s="23" t="str">
        <f>IF(('Mapeamento de Riscos'!E47)&gt;0,('Mapeamento de Riscos'!E47),"")</f>
        <v/>
      </c>
      <c r="D52" s="23" t="str">
        <f>IF(('Mapeamento de Riscos'!F47)&gt;0,('Mapeamento de Riscos'!F47),"")</f>
        <v/>
      </c>
      <c r="E52" s="23" t="str">
        <f>IF(('Mapeamento de Riscos'!H47)&gt;0,('Mapeamento de Riscos'!H47),"")</f>
        <v/>
      </c>
      <c r="F52" s="142" t="str">
        <f>IF(('Mapeamento de Riscos'!I47)&gt;0,('Mapeamento de Riscos'!I47),"")</f>
        <v/>
      </c>
      <c r="G52" s="142" t="str">
        <f>IF(('Mapeamento de Riscos'!J47)&gt;0,('Mapeamento de Riscos'!J47),"")</f>
        <v/>
      </c>
      <c r="H52" s="142" t="str">
        <f>IF(('Mapeamento de Riscos'!U47)&gt;0,('Mapeamento de Riscos'!U47),"")</f>
        <v/>
      </c>
      <c r="I52" s="142" t="str">
        <f>IF(('Mapeamento de Riscos'!AF47)&gt;0,('Mapeamento de Riscos'!AF47),"")</f>
        <v/>
      </c>
      <c r="J52" s="142" t="str">
        <f>IF('Mapeamento de Riscos'!AH47&gt;0,'Mapeamento de Riscos'!AH47,"")</f>
        <v/>
      </c>
      <c r="K52" s="143" t="str">
        <f>IF('Mapeamento de Riscos'!AI47&gt;0,(O94&amp;" PREVENTIVO  "&amp;'Mapeamento de Riscos'!AI47&amp;"
 ATENUANTE "&amp;'Mapeamento de Riscos'!AK47&amp;""""),"")</f>
        <v/>
      </c>
    </row>
    <row r="53" spans="1:11" ht="45" customHeight="1" x14ac:dyDescent="0.25">
      <c r="A53" s="142" t="str">
        <f>IF(('Mapeamento de Riscos'!A48)&gt;0,'Mapeamento de Riscos'!A48,"")</f>
        <v>RC041</v>
      </c>
      <c r="B53" s="142" t="str">
        <f>IF('Mapeamento de Riscos'!B48&gt;0,'Mapeamento de Riscos'!B48,"")</f>
        <v/>
      </c>
      <c r="C53" s="23" t="str">
        <f>IF(('Mapeamento de Riscos'!E48)&gt;0,('Mapeamento de Riscos'!E48),"")</f>
        <v/>
      </c>
      <c r="D53" s="23" t="str">
        <f>IF(('Mapeamento de Riscos'!F48)&gt;0,('Mapeamento de Riscos'!F48),"")</f>
        <v/>
      </c>
      <c r="E53" s="23" t="str">
        <f>IF(('Mapeamento de Riscos'!H48)&gt;0,('Mapeamento de Riscos'!H48),"")</f>
        <v/>
      </c>
      <c r="F53" s="142" t="str">
        <f>IF(('Mapeamento de Riscos'!I48)&gt;0,('Mapeamento de Riscos'!I48),"")</f>
        <v/>
      </c>
      <c r="G53" s="142" t="str">
        <f>IF(('Mapeamento de Riscos'!J48)&gt;0,('Mapeamento de Riscos'!J48),"")</f>
        <v/>
      </c>
      <c r="H53" s="142" t="str">
        <f>IF(('Mapeamento de Riscos'!U48)&gt;0,('Mapeamento de Riscos'!U48),"")</f>
        <v/>
      </c>
      <c r="I53" s="142" t="str">
        <f>IF(('Mapeamento de Riscos'!AF48)&gt;0,('Mapeamento de Riscos'!AF48),"")</f>
        <v/>
      </c>
      <c r="J53" s="142" t="str">
        <f>IF('Mapeamento de Riscos'!AH48&gt;0,'Mapeamento de Riscos'!AH48,"")</f>
        <v/>
      </c>
      <c r="K53" s="143" t="str">
        <f>IF('Mapeamento de Riscos'!AI48&gt;0,(O95&amp;" PREVENTIVO  "&amp;'Mapeamento de Riscos'!AI48&amp;"
 ATENUANTE "&amp;'Mapeamento de Riscos'!AK48&amp;""""),"")</f>
        <v/>
      </c>
    </row>
    <row r="54" spans="1:11" ht="45" customHeight="1" x14ac:dyDescent="0.25">
      <c r="A54" s="142" t="str">
        <f>IF(('Mapeamento de Riscos'!A49)&gt;0,'Mapeamento de Riscos'!A49,"")</f>
        <v>RC042</v>
      </c>
      <c r="B54" s="142" t="str">
        <f>IF('Mapeamento de Riscos'!B49&gt;0,'Mapeamento de Riscos'!B49,"")</f>
        <v/>
      </c>
      <c r="C54" s="23" t="str">
        <f>IF(('Mapeamento de Riscos'!E49)&gt;0,('Mapeamento de Riscos'!E49),"")</f>
        <v/>
      </c>
      <c r="D54" s="23" t="str">
        <f>IF(('Mapeamento de Riscos'!F49)&gt;0,('Mapeamento de Riscos'!F49),"")</f>
        <v/>
      </c>
      <c r="E54" s="23" t="str">
        <f>IF(('Mapeamento de Riscos'!H49)&gt;0,('Mapeamento de Riscos'!H49),"")</f>
        <v/>
      </c>
      <c r="F54" s="142" t="str">
        <f>IF(('Mapeamento de Riscos'!I49)&gt;0,('Mapeamento de Riscos'!I49),"")</f>
        <v/>
      </c>
      <c r="G54" s="142" t="str">
        <f>IF(('Mapeamento de Riscos'!J49)&gt;0,('Mapeamento de Riscos'!J49),"")</f>
        <v/>
      </c>
      <c r="H54" s="142" t="str">
        <f>IF(('Mapeamento de Riscos'!U49)&gt;0,('Mapeamento de Riscos'!U49),"")</f>
        <v/>
      </c>
      <c r="I54" s="142" t="str">
        <f>IF(('Mapeamento de Riscos'!AF49)&gt;0,('Mapeamento de Riscos'!AF49),"")</f>
        <v/>
      </c>
      <c r="J54" s="142" t="str">
        <f>IF('Mapeamento de Riscos'!AH49&gt;0,'Mapeamento de Riscos'!AH49,"")</f>
        <v/>
      </c>
      <c r="K54" s="143" t="str">
        <f>IF('Mapeamento de Riscos'!AI49&gt;0,(O96&amp;" PREVENTIVO  "&amp;'Mapeamento de Riscos'!AI49&amp;"
 ATENUANTE "&amp;'Mapeamento de Riscos'!AK49&amp;""""),"")</f>
        <v/>
      </c>
    </row>
    <row r="55" spans="1:11" ht="45" customHeight="1" x14ac:dyDescent="0.25">
      <c r="A55" s="142" t="str">
        <f>IF(('Mapeamento de Riscos'!A50)&gt;0,'Mapeamento de Riscos'!A50,"")</f>
        <v>RC043</v>
      </c>
      <c r="B55" s="142" t="str">
        <f>IF('Mapeamento de Riscos'!B50&gt;0,'Mapeamento de Riscos'!B50,"")</f>
        <v/>
      </c>
      <c r="C55" s="23" t="str">
        <f>IF(('Mapeamento de Riscos'!E50)&gt;0,('Mapeamento de Riscos'!E50),"")</f>
        <v/>
      </c>
      <c r="D55" s="23" t="str">
        <f>IF(('Mapeamento de Riscos'!F50)&gt;0,('Mapeamento de Riscos'!F50),"")</f>
        <v/>
      </c>
      <c r="E55" s="23" t="str">
        <f>IF(('Mapeamento de Riscos'!H50)&gt;0,('Mapeamento de Riscos'!H50),"")</f>
        <v/>
      </c>
      <c r="F55" s="142" t="str">
        <f>IF(('Mapeamento de Riscos'!I50)&gt;0,('Mapeamento de Riscos'!I50),"")</f>
        <v/>
      </c>
      <c r="G55" s="142" t="str">
        <f>IF(('Mapeamento de Riscos'!J50)&gt;0,('Mapeamento de Riscos'!J50),"")</f>
        <v/>
      </c>
      <c r="H55" s="142" t="str">
        <f>IF(('Mapeamento de Riscos'!U50)&gt;0,('Mapeamento de Riscos'!U50),"")</f>
        <v/>
      </c>
      <c r="I55" s="142" t="str">
        <f>IF(('Mapeamento de Riscos'!AF50)&gt;0,('Mapeamento de Riscos'!AF50),"")</f>
        <v/>
      </c>
      <c r="J55" s="142" t="str">
        <f>IF('Mapeamento de Riscos'!AH50&gt;0,'Mapeamento de Riscos'!AH50,"")</f>
        <v/>
      </c>
      <c r="K55" s="143" t="str">
        <f>IF('Mapeamento de Riscos'!AI50&gt;0,(O97&amp;" PREVENTIVO  "&amp;'Mapeamento de Riscos'!AI50&amp;"
 ATENUANTE "&amp;'Mapeamento de Riscos'!AK50&amp;""""),"")</f>
        <v/>
      </c>
    </row>
    <row r="56" spans="1:11" ht="45" customHeight="1" x14ac:dyDescent="0.25">
      <c r="A56" s="142" t="str">
        <f>IF(('Mapeamento de Riscos'!A51)&gt;0,'Mapeamento de Riscos'!A51,"")</f>
        <v>RC044</v>
      </c>
      <c r="B56" s="142" t="str">
        <f>IF('Mapeamento de Riscos'!B51&gt;0,'Mapeamento de Riscos'!B51,"")</f>
        <v/>
      </c>
      <c r="C56" s="23" t="str">
        <f>IF(('Mapeamento de Riscos'!E51)&gt;0,('Mapeamento de Riscos'!E51),"")</f>
        <v/>
      </c>
      <c r="D56" s="23" t="str">
        <f>IF(('Mapeamento de Riscos'!F51)&gt;0,('Mapeamento de Riscos'!F51),"")</f>
        <v/>
      </c>
      <c r="E56" s="23" t="str">
        <f>IF(('Mapeamento de Riscos'!H51)&gt;0,('Mapeamento de Riscos'!H51),"")</f>
        <v/>
      </c>
      <c r="F56" s="142" t="str">
        <f>IF(('Mapeamento de Riscos'!I51)&gt;0,('Mapeamento de Riscos'!I51),"")</f>
        <v/>
      </c>
      <c r="G56" s="142" t="str">
        <f>IF(('Mapeamento de Riscos'!J51)&gt;0,('Mapeamento de Riscos'!J51),"")</f>
        <v/>
      </c>
      <c r="H56" s="142" t="str">
        <f>IF(('Mapeamento de Riscos'!U51)&gt;0,('Mapeamento de Riscos'!U51),"")</f>
        <v/>
      </c>
      <c r="I56" s="142" t="str">
        <f>IF(('Mapeamento de Riscos'!AF51)&gt;0,('Mapeamento de Riscos'!AF51),"")</f>
        <v/>
      </c>
      <c r="J56" s="142" t="str">
        <f>IF('Mapeamento de Riscos'!AH51&gt;0,'Mapeamento de Riscos'!AH51,"")</f>
        <v/>
      </c>
      <c r="K56" s="143" t="str">
        <f>IF('Mapeamento de Riscos'!AI51&gt;0,(O98&amp;" PREVENTIVO  "&amp;'Mapeamento de Riscos'!AI51&amp;"
 ATENUANTE "&amp;'Mapeamento de Riscos'!AK51&amp;""""),"")</f>
        <v/>
      </c>
    </row>
    <row r="57" spans="1:11" ht="45" customHeight="1" x14ac:dyDescent="0.25">
      <c r="A57" s="142" t="str">
        <f>IF(('Mapeamento de Riscos'!A52)&gt;0,'Mapeamento de Riscos'!A52,"")</f>
        <v>RC045</v>
      </c>
      <c r="B57" s="142" t="str">
        <f>IF('Mapeamento de Riscos'!B52&gt;0,'Mapeamento de Riscos'!B52,"")</f>
        <v/>
      </c>
      <c r="C57" s="23" t="str">
        <f>IF(('Mapeamento de Riscos'!E52)&gt;0,('Mapeamento de Riscos'!E52),"")</f>
        <v/>
      </c>
      <c r="D57" s="23" t="str">
        <f>IF(('Mapeamento de Riscos'!F52)&gt;0,('Mapeamento de Riscos'!F52),"")</f>
        <v/>
      </c>
      <c r="E57" s="23" t="str">
        <f>IF(('Mapeamento de Riscos'!H52)&gt;0,('Mapeamento de Riscos'!H52),"")</f>
        <v/>
      </c>
      <c r="F57" s="142" t="str">
        <f>IF(('Mapeamento de Riscos'!I52)&gt;0,('Mapeamento de Riscos'!I52),"")</f>
        <v/>
      </c>
      <c r="G57" s="142" t="str">
        <f>IF(('Mapeamento de Riscos'!J52)&gt;0,('Mapeamento de Riscos'!J52),"")</f>
        <v/>
      </c>
      <c r="H57" s="142" t="str">
        <f>IF(('Mapeamento de Riscos'!U52)&gt;0,('Mapeamento de Riscos'!U52),"")</f>
        <v/>
      </c>
      <c r="I57" s="142" t="str">
        <f>IF(('Mapeamento de Riscos'!AF52)&gt;0,('Mapeamento de Riscos'!AF52),"")</f>
        <v/>
      </c>
      <c r="J57" s="142" t="str">
        <f>IF('Mapeamento de Riscos'!AH52&gt;0,'Mapeamento de Riscos'!AH52,"")</f>
        <v/>
      </c>
      <c r="K57" s="143" t="str">
        <f>IF('Mapeamento de Riscos'!AI52&gt;0,(O99&amp;" PREVENTIVO  "&amp;'Mapeamento de Riscos'!AI52&amp;"
 ATENUANTE "&amp;'Mapeamento de Riscos'!AK52&amp;""""),"")</f>
        <v/>
      </c>
    </row>
    <row r="58" spans="1:11" ht="45" customHeight="1" x14ac:dyDescent="0.25">
      <c r="A58" s="142" t="str">
        <f>IF(('Mapeamento de Riscos'!A53)&gt;0,'Mapeamento de Riscos'!A53,"")</f>
        <v>RC046</v>
      </c>
      <c r="B58" s="142" t="str">
        <f>IF('Mapeamento de Riscos'!B53&gt;0,'Mapeamento de Riscos'!B53,"")</f>
        <v/>
      </c>
      <c r="C58" s="23" t="str">
        <f>IF(('Mapeamento de Riscos'!E53)&gt;0,('Mapeamento de Riscos'!E53),"")</f>
        <v/>
      </c>
      <c r="D58" s="23" t="str">
        <f>IF(('Mapeamento de Riscos'!F53)&gt;0,('Mapeamento de Riscos'!F53),"")</f>
        <v/>
      </c>
      <c r="E58" s="23" t="str">
        <f>IF(('Mapeamento de Riscos'!H53)&gt;0,('Mapeamento de Riscos'!H53),"")</f>
        <v/>
      </c>
      <c r="F58" s="142" t="str">
        <f>IF(('Mapeamento de Riscos'!I53)&gt;0,('Mapeamento de Riscos'!I53),"")</f>
        <v/>
      </c>
      <c r="G58" s="142" t="str">
        <f>IF(('Mapeamento de Riscos'!J53)&gt;0,('Mapeamento de Riscos'!J53),"")</f>
        <v/>
      </c>
      <c r="H58" s="142" t="str">
        <f>IF(('Mapeamento de Riscos'!U53)&gt;0,('Mapeamento de Riscos'!U53),"")</f>
        <v/>
      </c>
      <c r="I58" s="142" t="str">
        <f>IF(('Mapeamento de Riscos'!AF53)&gt;0,('Mapeamento de Riscos'!AF53),"")</f>
        <v/>
      </c>
      <c r="J58" s="142" t="str">
        <f>IF('Mapeamento de Riscos'!AH53&gt;0,'Mapeamento de Riscos'!AH53,"")</f>
        <v/>
      </c>
      <c r="K58" s="143" t="str">
        <f>IF('Mapeamento de Riscos'!AI53&gt;0,(O100&amp;" PREVENTIVO  "&amp;'Mapeamento de Riscos'!AI53&amp;"
 ATENUANTE "&amp;'Mapeamento de Riscos'!AK53&amp;""""),"")</f>
        <v/>
      </c>
    </row>
    <row r="59" spans="1:11" ht="45" customHeight="1" x14ac:dyDescent="0.25">
      <c r="A59" s="142" t="str">
        <f>IF(('Mapeamento de Riscos'!A54)&gt;0,'Mapeamento de Riscos'!A54,"")</f>
        <v>RC047</v>
      </c>
      <c r="B59" s="142" t="str">
        <f>IF('Mapeamento de Riscos'!B54&gt;0,'Mapeamento de Riscos'!B54,"")</f>
        <v/>
      </c>
      <c r="C59" s="23" t="str">
        <f>IF(('Mapeamento de Riscos'!E54)&gt;0,('Mapeamento de Riscos'!E54),"")</f>
        <v/>
      </c>
      <c r="D59" s="23" t="str">
        <f>IF(('Mapeamento de Riscos'!F54)&gt;0,('Mapeamento de Riscos'!F54),"")</f>
        <v/>
      </c>
      <c r="E59" s="23" t="str">
        <f>IF(('Mapeamento de Riscos'!H54)&gt;0,('Mapeamento de Riscos'!H54),"")</f>
        <v/>
      </c>
      <c r="F59" s="142" t="str">
        <f>IF(('Mapeamento de Riscos'!I54)&gt;0,('Mapeamento de Riscos'!I54),"")</f>
        <v/>
      </c>
      <c r="G59" s="142" t="str">
        <f>IF(('Mapeamento de Riscos'!J54)&gt;0,('Mapeamento de Riscos'!J54),"")</f>
        <v/>
      </c>
      <c r="H59" s="142" t="str">
        <f>IF(('Mapeamento de Riscos'!U54)&gt;0,('Mapeamento de Riscos'!U54),"")</f>
        <v/>
      </c>
      <c r="I59" s="142" t="str">
        <f>IF(('Mapeamento de Riscos'!AF54)&gt;0,('Mapeamento de Riscos'!AF54),"")</f>
        <v/>
      </c>
      <c r="J59" s="142" t="str">
        <f>IF('Mapeamento de Riscos'!AH54&gt;0,'Mapeamento de Riscos'!AH54,"")</f>
        <v/>
      </c>
      <c r="K59" s="143" t="str">
        <f>IF('Mapeamento de Riscos'!AI54&gt;0,(O101&amp;" PREVENTIVO  "&amp;'Mapeamento de Riscos'!AI54&amp;"
 ATENUANTE "&amp;'Mapeamento de Riscos'!AK54&amp;""""),"")</f>
        <v/>
      </c>
    </row>
    <row r="60" spans="1:11" ht="45" customHeight="1" x14ac:dyDescent="0.25">
      <c r="A60" s="142" t="str">
        <f>IF(('Mapeamento de Riscos'!A55)&gt;0,'Mapeamento de Riscos'!A55,"")</f>
        <v>RC048</v>
      </c>
      <c r="B60" s="142" t="str">
        <f>IF('Mapeamento de Riscos'!B55&gt;0,'Mapeamento de Riscos'!B55,"")</f>
        <v/>
      </c>
      <c r="C60" s="23" t="str">
        <f>IF(('Mapeamento de Riscos'!E55)&gt;0,('Mapeamento de Riscos'!E55),"")</f>
        <v/>
      </c>
      <c r="D60" s="23" t="str">
        <f>IF(('Mapeamento de Riscos'!F55)&gt;0,('Mapeamento de Riscos'!F55),"")</f>
        <v/>
      </c>
      <c r="E60" s="23" t="str">
        <f>IF(('Mapeamento de Riscos'!H55)&gt;0,('Mapeamento de Riscos'!H55),"")</f>
        <v/>
      </c>
      <c r="F60" s="142" t="str">
        <f>IF(('Mapeamento de Riscos'!I55)&gt;0,('Mapeamento de Riscos'!I55),"")</f>
        <v/>
      </c>
      <c r="G60" s="142" t="str">
        <f>IF(('Mapeamento de Riscos'!J55)&gt;0,('Mapeamento de Riscos'!J55),"")</f>
        <v/>
      </c>
      <c r="H60" s="142" t="str">
        <f>IF(('Mapeamento de Riscos'!U55)&gt;0,('Mapeamento de Riscos'!U55),"")</f>
        <v/>
      </c>
      <c r="I60" s="142" t="str">
        <f>IF(('Mapeamento de Riscos'!AF55)&gt;0,('Mapeamento de Riscos'!AF55),"")</f>
        <v/>
      </c>
      <c r="J60" s="142" t="str">
        <f>IF('Mapeamento de Riscos'!AH55&gt;0,'Mapeamento de Riscos'!AH55,"")</f>
        <v/>
      </c>
      <c r="K60" s="143" t="str">
        <f>IF('Mapeamento de Riscos'!AI55&gt;0,(O102&amp;" PREVENTIVO  "&amp;'Mapeamento de Riscos'!AI55&amp;"
 ATENUANTE "&amp;'Mapeamento de Riscos'!AK55&amp;""""),"")</f>
        <v/>
      </c>
    </row>
    <row r="61" spans="1:11" ht="45" customHeight="1" x14ac:dyDescent="0.25">
      <c r="A61" s="142" t="str">
        <f>IF(('Mapeamento de Riscos'!A56)&gt;0,'Mapeamento de Riscos'!A56,"")</f>
        <v>RC049</v>
      </c>
      <c r="B61" s="142" t="str">
        <f>IF('Mapeamento de Riscos'!B56&gt;0,'Mapeamento de Riscos'!B56,"")</f>
        <v/>
      </c>
      <c r="C61" s="23" t="str">
        <f>IF(('Mapeamento de Riscos'!E56)&gt;0,('Mapeamento de Riscos'!E56),"")</f>
        <v/>
      </c>
      <c r="D61" s="23" t="str">
        <f>IF(('Mapeamento de Riscos'!F56)&gt;0,('Mapeamento de Riscos'!F56),"")</f>
        <v/>
      </c>
      <c r="E61" s="23" t="str">
        <f>IF(('Mapeamento de Riscos'!H56)&gt;0,('Mapeamento de Riscos'!H56),"")</f>
        <v/>
      </c>
      <c r="F61" s="142" t="str">
        <f>IF(('Mapeamento de Riscos'!I56)&gt;0,('Mapeamento de Riscos'!I56),"")</f>
        <v/>
      </c>
      <c r="G61" s="142" t="str">
        <f>IF(('Mapeamento de Riscos'!J56)&gt;0,('Mapeamento de Riscos'!J56),"")</f>
        <v/>
      </c>
      <c r="H61" s="142" t="str">
        <f>IF(('Mapeamento de Riscos'!U56)&gt;0,('Mapeamento de Riscos'!U56),"")</f>
        <v/>
      </c>
      <c r="I61" s="142" t="str">
        <f>IF(('Mapeamento de Riscos'!AF56)&gt;0,('Mapeamento de Riscos'!AF56),"")</f>
        <v/>
      </c>
      <c r="J61" s="142" t="str">
        <f>IF('Mapeamento de Riscos'!AH56&gt;0,'Mapeamento de Riscos'!AH56,"")</f>
        <v/>
      </c>
      <c r="K61" s="143" t="str">
        <f>IF('Mapeamento de Riscos'!AI56&gt;0,(O103&amp;" PREVENTIVO  "&amp;'Mapeamento de Riscos'!AI56&amp;"
 ATENUANTE "&amp;'Mapeamento de Riscos'!AK56&amp;""""),"")</f>
        <v/>
      </c>
    </row>
    <row r="62" spans="1:11" ht="45" customHeight="1" x14ac:dyDescent="0.25">
      <c r="A62" s="142" t="str">
        <f>IF(('Mapeamento de Riscos'!A57)&gt;0,'Mapeamento de Riscos'!A57,"")</f>
        <v>RC050</v>
      </c>
      <c r="B62" s="142" t="str">
        <f>IF('Mapeamento de Riscos'!B57&gt;0,'Mapeamento de Riscos'!B57,"")</f>
        <v/>
      </c>
      <c r="C62" s="23" t="str">
        <f>IF(('Mapeamento de Riscos'!E57)&gt;0,('Mapeamento de Riscos'!E57),"")</f>
        <v/>
      </c>
      <c r="D62" s="23" t="str">
        <f>IF(('Mapeamento de Riscos'!F57)&gt;0,('Mapeamento de Riscos'!F57),"")</f>
        <v/>
      </c>
      <c r="E62" s="23" t="str">
        <f>IF(('Mapeamento de Riscos'!H57)&gt;0,('Mapeamento de Riscos'!H57),"")</f>
        <v/>
      </c>
      <c r="F62" s="142" t="str">
        <f>IF(('Mapeamento de Riscos'!I57)&gt;0,('Mapeamento de Riscos'!I57),"")</f>
        <v/>
      </c>
      <c r="G62" s="142" t="str">
        <f>IF(('Mapeamento de Riscos'!J57)&gt;0,('Mapeamento de Riscos'!J57),"")</f>
        <v/>
      </c>
      <c r="H62" s="142" t="str">
        <f>IF(('Mapeamento de Riscos'!U57)&gt;0,('Mapeamento de Riscos'!U57),"")</f>
        <v/>
      </c>
      <c r="I62" s="142" t="str">
        <f>IF(('Mapeamento de Riscos'!AF57)&gt;0,('Mapeamento de Riscos'!AF57),"")</f>
        <v/>
      </c>
      <c r="J62" s="142" t="str">
        <f>IF('Mapeamento de Riscos'!AH57&gt;0,'Mapeamento de Riscos'!AH57,"")</f>
        <v/>
      </c>
      <c r="K62" s="143" t="str">
        <f>IF('Mapeamento de Riscos'!AI57&gt;0,(O104&amp;" PREVENTIVO  "&amp;'Mapeamento de Riscos'!AI57&amp;"
 ATENUANTE "&amp;'Mapeamento de Riscos'!AK57&amp;""""),"")</f>
        <v/>
      </c>
    </row>
    <row r="63" spans="1:11" ht="23.25" customHeight="1" x14ac:dyDescent="0.25">
      <c r="A63" s="298" t="s">
        <v>1132</v>
      </c>
      <c r="B63" s="298"/>
      <c r="C63" s="298"/>
      <c r="D63" s="298"/>
      <c r="E63" s="298"/>
      <c r="F63" s="298"/>
      <c r="G63" s="298"/>
      <c r="H63" s="298"/>
      <c r="I63" s="298"/>
      <c r="J63" s="298"/>
      <c r="K63" s="298"/>
    </row>
    <row r="64" spans="1:11" ht="23.25" customHeight="1" x14ac:dyDescent="0.25">
      <c r="A64" s="144"/>
      <c r="B64" s="144"/>
      <c r="C64" s="144"/>
      <c r="D64" s="144"/>
      <c r="E64" s="144"/>
      <c r="F64" s="144"/>
      <c r="G64" s="144"/>
      <c r="H64" s="144"/>
      <c r="I64" s="144"/>
      <c r="J64" s="144"/>
      <c r="K64" s="144"/>
    </row>
    <row r="65" spans="1:8" ht="20.45" customHeight="1" x14ac:dyDescent="0.25">
      <c r="A65" s="303" t="str">
        <f>Capa!A20</f>
        <v>COORDENADOR DO PROJETO OBJETO DA CONTRATAÇÃO - DEMANDANTE</v>
      </c>
      <c r="B65" s="303"/>
      <c r="C65" s="303"/>
      <c r="D65" s="303"/>
      <c r="E65" s="303"/>
      <c r="F65" s="303"/>
      <c r="G65" s="145"/>
      <c r="H65" s="145"/>
    </row>
    <row r="66" spans="1:8" ht="20.45" customHeight="1" x14ac:dyDescent="0.25">
      <c r="A66" s="132" t="s">
        <v>1105</v>
      </c>
      <c r="B66" s="301" t="str">
        <f>IF(Capa!B21&gt;0,Capa!B21,"")</f>
        <v>Roberto Hiroshi Barros Kubo</v>
      </c>
      <c r="C66" s="301"/>
      <c r="D66" s="302"/>
      <c r="E66" s="133" t="s">
        <v>1106</v>
      </c>
      <c r="F66" s="134" t="str">
        <f>IF(Capa!G21&gt;0,Capa!G21,"")</f>
        <v>AD/GQV</v>
      </c>
      <c r="G66" s="145"/>
      <c r="H66" s="145"/>
    </row>
    <row r="67" spans="1:8" ht="12.75" customHeight="1" x14ac:dyDescent="0.25">
      <c r="A67" s="135"/>
      <c r="B67" s="135"/>
      <c r="C67" s="135"/>
      <c r="D67" s="135"/>
      <c r="E67" s="135"/>
      <c r="F67" s="135"/>
      <c r="G67" s="145"/>
      <c r="H67" s="145"/>
    </row>
    <row r="68" spans="1:8" ht="20.45" customHeight="1" x14ac:dyDescent="0.25">
      <c r="A68" s="303" t="str">
        <f>Capa!A22</f>
        <v>ANALISTAS RESPONSÁVEIS PELO MAPEAMENTO DOS RISCOS DA CONTRATAÇÃO - DEMANDANTE</v>
      </c>
      <c r="B68" s="303"/>
      <c r="C68" s="303"/>
      <c r="D68" s="303"/>
      <c r="E68" s="303"/>
      <c r="F68" s="303"/>
      <c r="G68" s="145"/>
      <c r="H68" s="145"/>
    </row>
    <row r="69" spans="1:8" ht="20.45" customHeight="1" x14ac:dyDescent="0.25">
      <c r="A69" s="132" t="s">
        <v>1105</v>
      </c>
      <c r="B69" s="301" t="str">
        <f>IF(Capa!B23&gt;0,Capa!B23,"")</f>
        <v>Ramon Gonçalves de Lima</v>
      </c>
      <c r="C69" s="301"/>
      <c r="D69" s="302"/>
      <c r="E69" s="133" t="s">
        <v>1106</v>
      </c>
      <c r="F69" s="134" t="str">
        <f>IF(Capa!G23&gt;0,Capa!G23,"")</f>
        <v>AD/GQV/UGV</v>
      </c>
      <c r="G69" s="145"/>
      <c r="H69" s="145"/>
    </row>
    <row r="70" spans="1:8" ht="20.45" customHeight="1" x14ac:dyDescent="0.25">
      <c r="A70" s="132" t="s">
        <v>1105</v>
      </c>
      <c r="B70" s="301" t="str">
        <f>IF(Capa!B24&gt;0,Capa!B24,"")</f>
        <v>Thiago Freitas De Porfírio Sousa</v>
      </c>
      <c r="C70" s="301"/>
      <c r="D70" s="302"/>
      <c r="E70" s="133" t="s">
        <v>1106</v>
      </c>
      <c r="F70" s="134" t="str">
        <f>IF(Capa!G24&gt;0,Capa!G24,"")</f>
        <v>AD/GQV/UIO</v>
      </c>
      <c r="G70" s="145"/>
      <c r="H70" s="145"/>
    </row>
    <row r="71" spans="1:8" ht="20.45" customHeight="1" x14ac:dyDescent="0.25">
      <c r="A71" s="132" t="s">
        <v>1105</v>
      </c>
      <c r="B71" s="301" t="str">
        <f>IF(Capa!B25&gt;0,Capa!B25,"")</f>
        <v/>
      </c>
      <c r="C71" s="301"/>
      <c r="D71" s="302"/>
      <c r="E71" s="133" t="s">
        <v>1106</v>
      </c>
      <c r="F71" s="134" t="str">
        <f>IF(Capa!G25&gt;0,Capa!G25,"")</f>
        <v/>
      </c>
      <c r="G71" s="145"/>
      <c r="H71" s="145"/>
    </row>
    <row r="72" spans="1:8" ht="20.45" customHeight="1" x14ac:dyDescent="0.25">
      <c r="A72" s="132" t="s">
        <v>1105</v>
      </c>
      <c r="B72" s="301" t="str">
        <f>IF(Capa!B26&gt;0,Capa!B26,"")</f>
        <v/>
      </c>
      <c r="C72" s="301"/>
      <c r="D72" s="302"/>
      <c r="E72" s="133" t="s">
        <v>1106</v>
      </c>
      <c r="F72" s="134" t="str">
        <f>IF(Capa!G26&gt;0,Capa!G26,"")</f>
        <v/>
      </c>
    </row>
    <row r="73" spans="1:8" ht="20.45" customHeight="1" x14ac:dyDescent="0.25">
      <c r="A73" s="132" t="s">
        <v>1105</v>
      </c>
      <c r="B73" s="301" t="str">
        <f>IF(Capa!B27&gt;0,Capa!B27,"")</f>
        <v/>
      </c>
      <c r="C73" s="301"/>
      <c r="D73" s="302"/>
      <c r="E73" s="133" t="s">
        <v>1106</v>
      </c>
      <c r="F73" s="134" t="str">
        <f>IF(Capa!G27&gt;0,Capa!G27,"")</f>
        <v/>
      </c>
    </row>
    <row r="74" spans="1:8" ht="10.5" customHeight="1" x14ac:dyDescent="0.25">
      <c r="A74" s="135"/>
      <c r="B74" s="135"/>
      <c r="C74" s="135"/>
      <c r="D74" s="135"/>
      <c r="E74" s="135"/>
      <c r="F74" s="135"/>
    </row>
    <row r="75" spans="1:8" ht="20.45" customHeight="1" x14ac:dyDescent="0.25">
      <c r="A75" s="299" t="str">
        <f>Capa!A17</f>
        <v>LOCAL/DATA:</v>
      </c>
      <c r="B75" s="300"/>
      <c r="C75" s="161">
        <f>Capa!C17</f>
        <v>45433</v>
      </c>
      <c r="D75" s="80"/>
      <c r="E75" s="80"/>
      <c r="F75" s="81"/>
    </row>
    <row r="76" spans="1:8" x14ac:dyDescent="0.25"/>
  </sheetData>
  <sheetProtection password="E121" sheet="1" objects="1" scenarios="1" formatRows="0" deleteRows="0"/>
  <mergeCells count="23">
    <mergeCell ref="A63:K63"/>
    <mergeCell ref="A75:B75"/>
    <mergeCell ref="B72:D72"/>
    <mergeCell ref="B73:D73"/>
    <mergeCell ref="A65:F65"/>
    <mergeCell ref="B66:D66"/>
    <mergeCell ref="B70:D70"/>
    <mergeCell ref="B71:D71"/>
    <mergeCell ref="A68:F68"/>
    <mergeCell ref="B69:D69"/>
    <mergeCell ref="D10:K10"/>
    <mergeCell ref="D2:K2"/>
    <mergeCell ref="D3:K3"/>
    <mergeCell ref="A5:C5"/>
    <mergeCell ref="A6:C6"/>
    <mergeCell ref="A7:C7"/>
    <mergeCell ref="A10:C10"/>
    <mergeCell ref="A8:C8"/>
    <mergeCell ref="A9:C9"/>
    <mergeCell ref="D6:K6"/>
    <mergeCell ref="D7:K7"/>
    <mergeCell ref="D8:K8"/>
    <mergeCell ref="D9:K9"/>
  </mergeCells>
  <pageMargins left="0.51181102362204722" right="0.51181102362204722" top="0.78740157480314965" bottom="0.78740157480314965" header="0.31496062992125984" footer="0.31496062992125984"/>
  <pageSetup paperSize="9" scale="52" fitToHeight="0" orientation="landscape" horizontalDpi="300" verticalDpi="300" r:id="rId1"/>
  <headerFooter>
    <oddFooter>&amp;CPágina &amp;P de &amp;N</oddFooter>
  </headerFooter>
  <rowBreaks count="1" manualBreakCount="1">
    <brk id="46" max="11" man="1"/>
  </rowBreaks>
  <drawing r:id="rId2"/>
  <legacyDrawing r:id="rId3"/>
  <oleObjects>
    <mc:AlternateContent xmlns:mc="http://schemas.openxmlformats.org/markup-compatibility/2006">
      <mc:Choice Requires="x14">
        <oleObject shapeId="4097" r:id="rId4">
          <objectPr defaultSize="0" autoPict="0" r:id="rId5">
            <anchor moveWithCells="1" sizeWithCells="1">
              <from>
                <xdr:col>0</xdr:col>
                <xdr:colOff>190500</xdr:colOff>
                <xdr:row>0</xdr:row>
                <xdr:rowOff>76200</xdr:rowOff>
              </from>
              <to>
                <xdr:col>2</xdr:col>
                <xdr:colOff>1419225</xdr:colOff>
                <xdr:row>2</xdr:row>
                <xdr:rowOff>200025</xdr:rowOff>
              </to>
            </anchor>
          </objectPr>
        </oleObject>
      </mc:Choice>
      <mc:Fallback>
        <oleObject shapeId="4097" r:id="rId4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1"/>
  <dimension ref="A3:H200"/>
  <sheetViews>
    <sheetView workbookViewId="0">
      <selection activeCell="C11" sqref="C11:G11"/>
    </sheetView>
  </sheetViews>
  <sheetFormatPr defaultRowHeight="15" x14ac:dyDescent="0.25"/>
  <cols>
    <col min="1" max="1" width="71" customWidth="1"/>
    <col min="3" max="3" width="75.85546875" customWidth="1"/>
    <col min="5" max="5" width="71.28515625" customWidth="1"/>
    <col min="7" max="7" width="57.85546875" customWidth="1"/>
    <col min="8" max="8" width="41.140625" customWidth="1"/>
  </cols>
  <sheetData>
    <row r="3" spans="1:8" ht="31.5" x14ac:dyDescent="0.25">
      <c r="A3" s="21" t="s">
        <v>141</v>
      </c>
      <c r="C3" s="21" t="s">
        <v>98</v>
      </c>
      <c r="E3" s="21" t="s">
        <v>143</v>
      </c>
      <c r="G3" s="6" t="s">
        <v>3</v>
      </c>
    </row>
    <row r="4" spans="1:8" ht="45" x14ac:dyDescent="0.25">
      <c r="A4" s="23" t="s">
        <v>703</v>
      </c>
      <c r="C4" s="24" t="s">
        <v>99</v>
      </c>
      <c r="E4" s="24" t="str">
        <f>IF('Lista de Riscos Normalizados'!E2&gt;0,'Lista de Riscos Normalizados'!E2,"")</f>
        <v/>
      </c>
    </row>
    <row r="5" spans="1:8" ht="47.25" x14ac:dyDescent="0.25">
      <c r="A5" s="23" t="s">
        <v>704</v>
      </c>
      <c r="C5" s="24" t="s">
        <v>100</v>
      </c>
      <c r="E5" s="24" t="str">
        <f>IF('Lista de Riscos Normalizados'!E3&gt;0,'Lista de Riscos Normalizados'!E3,"")</f>
        <v/>
      </c>
      <c r="G5" s="2" t="s">
        <v>4</v>
      </c>
      <c r="H5" s="8" t="s">
        <v>5</v>
      </c>
    </row>
    <row r="6" spans="1:8" ht="60" x14ac:dyDescent="0.25">
      <c r="A6" s="23" t="s">
        <v>705</v>
      </c>
      <c r="C6" s="24" t="s">
        <v>101</v>
      </c>
      <c r="E6" s="24" t="str">
        <f>IF('Lista de Riscos Normalizados'!E4&gt;0,'Lista de Riscos Normalizados'!E4,"")</f>
        <v/>
      </c>
      <c r="G6" s="3" t="s">
        <v>6</v>
      </c>
      <c r="H6" s="5" t="s">
        <v>7</v>
      </c>
    </row>
    <row r="7" spans="1:8" ht="30" x14ac:dyDescent="0.25">
      <c r="A7" s="23" t="s">
        <v>706</v>
      </c>
      <c r="C7" s="24" t="s">
        <v>102</v>
      </c>
      <c r="E7" s="24" t="str">
        <f>IF('Lista de Riscos Normalizados'!E5&gt;0,'Lista de Riscos Normalizados'!E5,"")</f>
        <v/>
      </c>
      <c r="G7" s="4" t="s">
        <v>8</v>
      </c>
      <c r="H7" s="7"/>
    </row>
    <row r="8" spans="1:8" x14ac:dyDescent="0.25">
      <c r="A8" s="23" t="s">
        <v>707</v>
      </c>
      <c r="C8" s="24" t="s">
        <v>103</v>
      </c>
      <c r="E8" s="24" t="str">
        <f>IF('Lista de Riscos Normalizados'!E6&gt;0,'Lista de Riscos Normalizados'!E6,"")</f>
        <v/>
      </c>
      <c r="G8" s="4" t="s">
        <v>9</v>
      </c>
      <c r="H8" s="7"/>
    </row>
    <row r="9" spans="1:8" ht="30" x14ac:dyDescent="0.25">
      <c r="A9" s="23" t="s">
        <v>708</v>
      </c>
      <c r="C9" s="24" t="s">
        <v>104</v>
      </c>
      <c r="E9" s="24" t="str">
        <f>IF('Lista de Riscos Normalizados'!E7&gt;0,'Lista de Riscos Normalizados'!E7,"")</f>
        <v/>
      </c>
      <c r="G9" s="4" t="s">
        <v>10</v>
      </c>
      <c r="H9" s="7"/>
    </row>
    <row r="10" spans="1:8" ht="30" x14ac:dyDescent="0.25">
      <c r="A10" s="23" t="s">
        <v>709</v>
      </c>
      <c r="C10" s="24" t="s">
        <v>105</v>
      </c>
      <c r="E10" s="24" t="str">
        <f>IF('Lista de Riscos Normalizados'!E8&gt;0,'Lista de Riscos Normalizados'!E8,"")</f>
        <v/>
      </c>
      <c r="G10" s="4" t="s">
        <v>11</v>
      </c>
      <c r="H10" s="7"/>
    </row>
    <row r="11" spans="1:8" x14ac:dyDescent="0.25">
      <c r="A11" s="23" t="s">
        <v>710</v>
      </c>
      <c r="C11" s="24" t="s">
        <v>106</v>
      </c>
      <c r="E11" s="24" t="str">
        <f>IF('Lista de Riscos Normalizados'!E9&gt;0,'Lista de Riscos Normalizados'!E9,"")</f>
        <v/>
      </c>
      <c r="G11" s="4" t="s">
        <v>12</v>
      </c>
      <c r="H11" s="7"/>
    </row>
    <row r="12" spans="1:8" ht="30" x14ac:dyDescent="0.25">
      <c r="A12" s="23" t="s">
        <v>711</v>
      </c>
      <c r="C12" s="24" t="s">
        <v>107</v>
      </c>
      <c r="E12" s="24" t="str">
        <f>IF('Lista de Riscos Normalizados'!E10&gt;0,'Lista de Riscos Normalizados'!E10,"")</f>
        <v/>
      </c>
      <c r="G12" s="4" t="s">
        <v>13</v>
      </c>
      <c r="H12" s="7"/>
    </row>
    <row r="13" spans="1:8" ht="30" x14ac:dyDescent="0.25">
      <c r="A13" s="23" t="s">
        <v>712</v>
      </c>
      <c r="C13" s="24" t="s">
        <v>108</v>
      </c>
      <c r="E13" s="24" t="str">
        <f>IF('Lista de Riscos Normalizados'!E11&gt;0,'Lista de Riscos Normalizados'!E11,"")</f>
        <v/>
      </c>
      <c r="G13" s="4" t="s">
        <v>14</v>
      </c>
      <c r="H13" s="7"/>
    </row>
    <row r="14" spans="1:8" x14ac:dyDescent="0.25">
      <c r="A14" s="23" t="s">
        <v>713</v>
      </c>
      <c r="C14" s="24" t="s">
        <v>109</v>
      </c>
      <c r="E14" s="24" t="str">
        <f>IF('Lista de Riscos Normalizados'!E12&gt;0,'Lista de Riscos Normalizados'!E12,"")</f>
        <v/>
      </c>
      <c r="G14" s="4" t="s">
        <v>15</v>
      </c>
      <c r="H14" s="7"/>
    </row>
    <row r="15" spans="1:8" ht="30" x14ac:dyDescent="0.25">
      <c r="A15" s="23" t="s">
        <v>714</v>
      </c>
      <c r="C15" s="24" t="s">
        <v>110</v>
      </c>
      <c r="E15" s="24" t="str">
        <f>IF('Lista de Riscos Normalizados'!E13&gt;0,'Lista de Riscos Normalizados'!E13,"")</f>
        <v/>
      </c>
      <c r="G15" s="4" t="s">
        <v>16</v>
      </c>
      <c r="H15" s="7"/>
    </row>
    <row r="16" spans="1:8" ht="30" x14ac:dyDescent="0.25">
      <c r="A16" s="23" t="s">
        <v>715</v>
      </c>
      <c r="C16" s="24" t="s">
        <v>111</v>
      </c>
      <c r="E16" s="24" t="str">
        <f>IF('Lista de Riscos Normalizados'!E14&gt;0,'Lista de Riscos Normalizados'!E14,"")</f>
        <v/>
      </c>
      <c r="G16" s="4" t="s">
        <v>17</v>
      </c>
      <c r="H16" s="7"/>
    </row>
    <row r="17" spans="1:8" x14ac:dyDescent="0.25">
      <c r="A17" s="23" t="s">
        <v>716</v>
      </c>
      <c r="C17" s="24" t="s">
        <v>112</v>
      </c>
      <c r="E17" s="24" t="str">
        <f>IF('Lista de Riscos Normalizados'!E15&gt;0,'Lista de Riscos Normalizados'!E15,"")</f>
        <v/>
      </c>
      <c r="G17" s="4" t="s">
        <v>18</v>
      </c>
      <c r="H17" s="7"/>
    </row>
    <row r="18" spans="1:8" x14ac:dyDescent="0.25">
      <c r="A18" s="23" t="s">
        <v>717</v>
      </c>
      <c r="C18" s="24" t="s">
        <v>113</v>
      </c>
      <c r="E18" s="24" t="str">
        <f>IF('Lista de Riscos Normalizados'!E16&gt;0,'Lista de Riscos Normalizados'!E16,"")</f>
        <v/>
      </c>
      <c r="G18" s="4" t="s">
        <v>19</v>
      </c>
      <c r="H18" s="7"/>
    </row>
    <row r="19" spans="1:8" ht="30" x14ac:dyDescent="0.25">
      <c r="A19" s="23" t="s">
        <v>718</v>
      </c>
      <c r="C19" s="24" t="s">
        <v>114</v>
      </c>
      <c r="E19" s="24" t="str">
        <f>IF('Lista de Riscos Normalizados'!E17&gt;0,'Lista de Riscos Normalizados'!E17,"")</f>
        <v/>
      </c>
      <c r="G19" s="4" t="s">
        <v>20</v>
      </c>
      <c r="H19" s="7"/>
    </row>
    <row r="20" spans="1:8" x14ac:dyDescent="0.25">
      <c r="A20" s="23" t="s">
        <v>719</v>
      </c>
      <c r="C20" s="24" t="s">
        <v>115</v>
      </c>
      <c r="E20" s="24" t="str">
        <f>IF('Lista de Riscos Normalizados'!E18&gt;0,'Lista de Riscos Normalizados'!E18,"")</f>
        <v/>
      </c>
      <c r="G20" s="4" t="s">
        <v>21</v>
      </c>
      <c r="H20" s="7"/>
    </row>
    <row r="21" spans="1:8" ht="30" x14ac:dyDescent="0.25">
      <c r="A21" s="23" t="s">
        <v>720</v>
      </c>
      <c r="C21" s="24" t="s">
        <v>116</v>
      </c>
      <c r="E21" s="24" t="str">
        <f>IF('Lista de Riscos Normalizados'!E19&gt;0,'Lista de Riscos Normalizados'!E19,"")</f>
        <v/>
      </c>
      <c r="G21" s="4" t="s">
        <v>22</v>
      </c>
      <c r="H21" s="7"/>
    </row>
    <row r="22" spans="1:8" x14ac:dyDescent="0.25">
      <c r="A22" s="23" t="s">
        <v>721</v>
      </c>
      <c r="C22" s="24" t="s">
        <v>117</v>
      </c>
      <c r="E22" s="24" t="str">
        <f>IF('Lista de Riscos Normalizados'!E20&gt;0,'Lista de Riscos Normalizados'!E20,"")</f>
        <v/>
      </c>
      <c r="G22" s="4" t="s">
        <v>23</v>
      </c>
      <c r="H22" s="7"/>
    </row>
    <row r="23" spans="1:8" ht="30" x14ac:dyDescent="0.25">
      <c r="A23" s="23" t="s">
        <v>722</v>
      </c>
      <c r="C23" s="24" t="s">
        <v>118</v>
      </c>
      <c r="E23" s="24" t="str">
        <f>IF('Lista de Riscos Normalizados'!E21&gt;0,'Lista de Riscos Normalizados'!E21,"")</f>
        <v/>
      </c>
      <c r="G23" s="4" t="s">
        <v>24</v>
      </c>
      <c r="H23" s="7"/>
    </row>
    <row r="24" spans="1:8" x14ac:dyDescent="0.25">
      <c r="A24" s="23" t="s">
        <v>723</v>
      </c>
      <c r="C24" s="24" t="s">
        <v>119</v>
      </c>
      <c r="E24" s="24" t="str">
        <f>IF('Lista de Riscos Normalizados'!E22&gt;0,'Lista de Riscos Normalizados'!E22,"")</f>
        <v/>
      </c>
      <c r="G24" s="4" t="s">
        <v>25</v>
      </c>
      <c r="H24" s="7"/>
    </row>
    <row r="25" spans="1:8" ht="30" x14ac:dyDescent="0.25">
      <c r="A25" s="23" t="s">
        <v>724</v>
      </c>
      <c r="C25" s="24" t="s">
        <v>120</v>
      </c>
      <c r="E25" s="24" t="str">
        <f>IF('Lista de Riscos Normalizados'!E23&gt;0,'Lista de Riscos Normalizados'!E23,"")</f>
        <v/>
      </c>
      <c r="G25" s="4" t="s">
        <v>26</v>
      </c>
      <c r="H25" s="7"/>
    </row>
    <row r="26" spans="1:8" x14ac:dyDescent="0.25">
      <c r="A26" s="23" t="s">
        <v>725</v>
      </c>
      <c r="C26" s="24" t="s">
        <v>121</v>
      </c>
      <c r="E26" s="24" t="str">
        <f>IF('Lista de Riscos Normalizados'!E24&gt;0,'Lista de Riscos Normalizados'!E24,"")</f>
        <v/>
      </c>
      <c r="G26" s="4" t="s">
        <v>27</v>
      </c>
      <c r="H26" s="7"/>
    </row>
    <row r="27" spans="1:8" ht="30" x14ac:dyDescent="0.25">
      <c r="A27" s="23" t="s">
        <v>726</v>
      </c>
      <c r="C27" s="24" t="s">
        <v>122</v>
      </c>
      <c r="E27" s="24" t="str">
        <f>IF('Lista de Riscos Normalizados'!E25&gt;0,'Lista de Riscos Normalizados'!E25,"")</f>
        <v/>
      </c>
      <c r="G27" s="4" t="s">
        <v>28</v>
      </c>
      <c r="H27" s="7"/>
    </row>
    <row r="28" spans="1:8" ht="45" x14ac:dyDescent="0.25">
      <c r="A28" s="23" t="s">
        <v>727</v>
      </c>
      <c r="C28" s="24" t="s">
        <v>123</v>
      </c>
      <c r="E28" s="24" t="str">
        <f>IF('Lista de Riscos Normalizados'!E26&gt;0,'Lista de Riscos Normalizados'!E26,"")</f>
        <v/>
      </c>
      <c r="G28" s="4" t="s">
        <v>29</v>
      </c>
      <c r="H28" s="7"/>
    </row>
    <row r="29" spans="1:8" ht="30" x14ac:dyDescent="0.25">
      <c r="A29" s="23" t="s">
        <v>728</v>
      </c>
      <c r="C29" s="24" t="s">
        <v>124</v>
      </c>
      <c r="E29" s="24" t="str">
        <f>IF('Lista de Riscos Normalizados'!E27&gt;0,'Lista de Riscos Normalizados'!E27,"")</f>
        <v/>
      </c>
      <c r="G29" s="4" t="s">
        <v>30</v>
      </c>
      <c r="H29" s="7"/>
    </row>
    <row r="30" spans="1:8" ht="30" x14ac:dyDescent="0.25">
      <c r="A30" s="23" t="s">
        <v>729</v>
      </c>
      <c r="C30" s="24" t="s">
        <v>125</v>
      </c>
      <c r="E30" s="24" t="str">
        <f>IF('Lista de Riscos Normalizados'!E28&gt;0,'Lista de Riscos Normalizados'!E28,"")</f>
        <v/>
      </c>
      <c r="G30" s="4" t="s">
        <v>31</v>
      </c>
      <c r="H30" s="7"/>
    </row>
    <row r="31" spans="1:8" ht="30" x14ac:dyDescent="0.25">
      <c r="A31" s="23" t="s">
        <v>730</v>
      </c>
      <c r="C31" s="24" t="s">
        <v>126</v>
      </c>
      <c r="E31" s="24" t="str">
        <f>IF('Lista de Riscos Normalizados'!E29&gt;0,'Lista de Riscos Normalizados'!E29,"")</f>
        <v/>
      </c>
      <c r="G31" s="4" t="s">
        <v>32</v>
      </c>
      <c r="H31" s="7"/>
    </row>
    <row r="32" spans="1:8" ht="45" x14ac:dyDescent="0.25">
      <c r="A32" s="23" t="s">
        <v>731</v>
      </c>
      <c r="C32" s="24" t="s">
        <v>127</v>
      </c>
      <c r="E32" s="24" t="str">
        <f>IF('Lista de Riscos Normalizados'!E30&gt;0,'Lista de Riscos Normalizados'!E30,"")</f>
        <v/>
      </c>
      <c r="G32" s="4" t="s">
        <v>33</v>
      </c>
      <c r="H32" s="7"/>
    </row>
    <row r="33" spans="1:8" ht="30" x14ac:dyDescent="0.25">
      <c r="A33" s="23" t="s">
        <v>732</v>
      </c>
      <c r="C33" s="24" t="s">
        <v>128</v>
      </c>
      <c r="E33" s="24" t="str">
        <f>IF('Lista de Riscos Normalizados'!E31&gt;0,'Lista de Riscos Normalizados'!E31,"")</f>
        <v/>
      </c>
      <c r="G33" s="4" t="s">
        <v>34</v>
      </c>
      <c r="H33" s="7"/>
    </row>
    <row r="34" spans="1:8" ht="30" x14ac:dyDescent="0.25">
      <c r="A34" s="23" t="s">
        <v>733</v>
      </c>
      <c r="C34" s="24" t="s">
        <v>129</v>
      </c>
      <c r="E34" s="24" t="str">
        <f>IF('Lista de Riscos Normalizados'!E32&gt;0,'Lista de Riscos Normalizados'!E32,"")</f>
        <v/>
      </c>
      <c r="G34" s="4" t="s">
        <v>35</v>
      </c>
      <c r="H34" s="7"/>
    </row>
    <row r="35" spans="1:8" x14ac:dyDescent="0.25">
      <c r="A35" s="23" t="s">
        <v>734</v>
      </c>
      <c r="C35" s="24" t="s">
        <v>130</v>
      </c>
      <c r="E35" s="24" t="str">
        <f>IF('Lista de Riscos Normalizados'!E33&gt;0,'Lista de Riscos Normalizados'!E33,"")</f>
        <v/>
      </c>
      <c r="G35" s="4" t="s">
        <v>36</v>
      </c>
      <c r="H35" s="7"/>
    </row>
    <row r="36" spans="1:8" x14ac:dyDescent="0.25">
      <c r="A36" s="23" t="s">
        <v>735</v>
      </c>
      <c r="C36" s="24" t="s">
        <v>131</v>
      </c>
      <c r="E36" s="24" t="str">
        <f>IF('Lista de Riscos Normalizados'!E34&gt;0,'Lista de Riscos Normalizados'!E34,"")</f>
        <v/>
      </c>
      <c r="G36" s="4" t="s">
        <v>37</v>
      </c>
      <c r="H36" s="7"/>
    </row>
    <row r="37" spans="1:8" ht="45" x14ac:dyDescent="0.25">
      <c r="A37" s="23" t="s">
        <v>736</v>
      </c>
      <c r="C37" s="24" t="s">
        <v>132</v>
      </c>
      <c r="E37" s="24" t="str">
        <f>IF('Lista de Riscos Normalizados'!E35&gt;0,'Lista de Riscos Normalizados'!E35,"")</f>
        <v/>
      </c>
      <c r="G37" s="4" t="s">
        <v>38</v>
      </c>
      <c r="H37" s="7"/>
    </row>
    <row r="38" spans="1:8" ht="30" x14ac:dyDescent="0.25">
      <c r="A38" s="23" t="s">
        <v>737</v>
      </c>
      <c r="C38" s="24" t="s">
        <v>133</v>
      </c>
      <c r="E38" s="24" t="str">
        <f>IF('Lista de Riscos Normalizados'!E36&gt;0,'Lista de Riscos Normalizados'!E36,"")</f>
        <v/>
      </c>
      <c r="G38" s="4" t="s">
        <v>39</v>
      </c>
      <c r="H38" s="7"/>
    </row>
    <row r="39" spans="1:8" x14ac:dyDescent="0.25">
      <c r="A39" s="23" t="s">
        <v>738</v>
      </c>
      <c r="C39" s="24" t="s">
        <v>134</v>
      </c>
      <c r="E39" s="24" t="str">
        <f>IF('Lista de Riscos Normalizados'!E37&gt;0,'Lista de Riscos Normalizados'!E37,"")</f>
        <v/>
      </c>
      <c r="G39" s="4" t="s">
        <v>40</v>
      </c>
      <c r="H39" s="7"/>
    </row>
    <row r="40" spans="1:8" x14ac:dyDescent="0.25">
      <c r="A40" s="23" t="s">
        <v>739</v>
      </c>
      <c r="C40" s="24" t="s">
        <v>135</v>
      </c>
      <c r="E40" s="24" t="str">
        <f>IF('Lista de Riscos Normalizados'!E38&gt;0,'Lista de Riscos Normalizados'!E38,"")</f>
        <v/>
      </c>
      <c r="G40" s="4" t="s">
        <v>41</v>
      </c>
      <c r="H40" s="7"/>
    </row>
    <row r="41" spans="1:8" ht="30" x14ac:dyDescent="0.25">
      <c r="A41" s="23" t="s">
        <v>740</v>
      </c>
      <c r="C41" s="24" t="s">
        <v>136</v>
      </c>
      <c r="E41" s="24" t="str">
        <f>IF('Lista de Riscos Normalizados'!E39&gt;0,'Lista de Riscos Normalizados'!E39,"")</f>
        <v/>
      </c>
      <c r="G41" s="4" t="s">
        <v>42</v>
      </c>
      <c r="H41" s="7"/>
    </row>
    <row r="42" spans="1:8" x14ac:dyDescent="0.25">
      <c r="A42" s="23" t="s">
        <v>741</v>
      </c>
      <c r="C42" s="24" t="s">
        <v>137</v>
      </c>
      <c r="E42" s="24" t="str">
        <f>IF('Lista de Riscos Normalizados'!E40&gt;0,'Lista de Riscos Normalizados'!E40,"")</f>
        <v/>
      </c>
      <c r="G42" s="4" t="s">
        <v>43</v>
      </c>
      <c r="H42" s="7"/>
    </row>
    <row r="43" spans="1:8" x14ac:dyDescent="0.25">
      <c r="A43" s="23" t="s">
        <v>742</v>
      </c>
      <c r="C43" s="24" t="s">
        <v>138</v>
      </c>
      <c r="E43" s="24" t="str">
        <f>IF('Lista de Riscos Normalizados'!E41&gt;0,'Lista de Riscos Normalizados'!E41,"")</f>
        <v/>
      </c>
      <c r="G43" s="4" t="s">
        <v>44</v>
      </c>
      <c r="H43" s="7"/>
    </row>
    <row r="44" spans="1:8" ht="45" x14ac:dyDescent="0.25">
      <c r="A44" s="23" t="s">
        <v>743</v>
      </c>
      <c r="C44" s="24" t="s">
        <v>139</v>
      </c>
      <c r="E44" s="24" t="str">
        <f>IF('Lista de Riscos Normalizados'!E42&gt;0,'Lista de Riscos Normalizados'!E42,"")</f>
        <v/>
      </c>
      <c r="G44" s="4" t="s">
        <v>45</v>
      </c>
      <c r="H44" s="7"/>
    </row>
    <row r="45" spans="1:8" ht="30" x14ac:dyDescent="0.25">
      <c r="A45" s="23" t="s">
        <v>744</v>
      </c>
      <c r="C45" s="1" t="str">
        <f>IF('Lista de Riscos Normalizados'!C2&gt;0,'Lista de Riscos Normalizados'!C2,"")</f>
        <v/>
      </c>
      <c r="E45" s="24" t="str">
        <f>IF('Lista de Riscos Normalizados'!E43&gt;0,'Lista de Riscos Normalizados'!E43,"")</f>
        <v/>
      </c>
      <c r="G45" s="4" t="s">
        <v>46</v>
      </c>
      <c r="H45" s="7"/>
    </row>
    <row r="46" spans="1:8" ht="45" x14ac:dyDescent="0.25">
      <c r="A46" s="23" t="s">
        <v>745</v>
      </c>
      <c r="C46" s="1" t="str">
        <f>IF('Lista de Riscos Normalizados'!C3&gt;0,'Lista de Riscos Normalizados'!C3,"")</f>
        <v/>
      </c>
      <c r="E46" s="24" t="str">
        <f>IF('Lista de Riscos Normalizados'!E44&gt;0,'Lista de Riscos Normalizados'!E44,"")</f>
        <v/>
      </c>
      <c r="G46" s="4" t="s">
        <v>47</v>
      </c>
      <c r="H46" s="7"/>
    </row>
    <row r="47" spans="1:8" x14ac:dyDescent="0.25">
      <c r="A47" s="23" t="s">
        <v>746</v>
      </c>
      <c r="C47" s="1" t="str">
        <f>IF('Lista de Riscos Normalizados'!C4&gt;0,'Lista de Riscos Normalizados'!C4,"")</f>
        <v/>
      </c>
      <c r="E47" s="24" t="str">
        <f>IF('Lista de Riscos Normalizados'!E45&gt;0,'Lista de Riscos Normalizados'!E45,"")</f>
        <v/>
      </c>
      <c r="G47" s="4" t="s">
        <v>48</v>
      </c>
      <c r="H47" s="7"/>
    </row>
    <row r="48" spans="1:8" ht="30" x14ac:dyDescent="0.25">
      <c r="A48" s="23" t="s">
        <v>747</v>
      </c>
      <c r="C48" s="1" t="str">
        <f>IF('Lista de Riscos Normalizados'!C5&gt;0,'Lista de Riscos Normalizados'!C5,"")</f>
        <v/>
      </c>
      <c r="E48" s="24" t="str">
        <f>IF('Lista de Riscos Normalizados'!E46&gt;0,'Lista de Riscos Normalizados'!E46,"")</f>
        <v/>
      </c>
      <c r="G48" s="4" t="s">
        <v>49</v>
      </c>
      <c r="H48" s="7"/>
    </row>
    <row r="49" spans="1:8" ht="30" x14ac:dyDescent="0.25">
      <c r="A49" s="23" t="s">
        <v>748</v>
      </c>
      <c r="C49" s="1" t="str">
        <f>IF('Lista de Riscos Normalizados'!C6&gt;0,'Lista de Riscos Normalizados'!C6,"")</f>
        <v/>
      </c>
      <c r="E49" s="24" t="str">
        <f>IF('Lista de Riscos Normalizados'!E47&gt;0,'Lista de Riscos Normalizados'!E47,"")</f>
        <v/>
      </c>
      <c r="G49" s="4" t="s">
        <v>50</v>
      </c>
      <c r="H49" s="7"/>
    </row>
    <row r="50" spans="1:8" ht="30" x14ac:dyDescent="0.25">
      <c r="A50" s="23" t="s">
        <v>749</v>
      </c>
      <c r="C50" s="1" t="str">
        <f>IF('Lista de Riscos Normalizados'!C7&gt;0,'Lista de Riscos Normalizados'!C7,"")</f>
        <v/>
      </c>
      <c r="E50" s="24" t="str">
        <f>IF('Lista de Riscos Normalizados'!E48&gt;0,'Lista de Riscos Normalizados'!E48,"")</f>
        <v/>
      </c>
      <c r="G50" s="4" t="s">
        <v>51</v>
      </c>
      <c r="H50" s="7"/>
    </row>
    <row r="51" spans="1:8" ht="30" x14ac:dyDescent="0.25">
      <c r="A51" s="23" t="s">
        <v>750</v>
      </c>
      <c r="C51" s="1" t="str">
        <f>IF('Lista de Riscos Normalizados'!C8&gt;0,'Lista de Riscos Normalizados'!C8,"")</f>
        <v/>
      </c>
      <c r="E51" s="24" t="str">
        <f>IF('Lista de Riscos Normalizados'!E49&gt;0,'Lista de Riscos Normalizados'!E49,"")</f>
        <v/>
      </c>
      <c r="G51" s="4" t="s">
        <v>52</v>
      </c>
      <c r="H51" s="7"/>
    </row>
    <row r="52" spans="1:8" ht="30" x14ac:dyDescent="0.25">
      <c r="A52" s="23" t="s">
        <v>751</v>
      </c>
      <c r="C52" s="1" t="str">
        <f>IF('Lista de Riscos Normalizados'!C9&gt;0,'Lista de Riscos Normalizados'!C9,"")</f>
        <v/>
      </c>
      <c r="E52" s="24" t="str">
        <f>IF('Lista de Riscos Normalizados'!E50&gt;0,'Lista de Riscos Normalizados'!E50,"")</f>
        <v/>
      </c>
      <c r="G52" s="4" t="s">
        <v>53</v>
      </c>
      <c r="H52" s="7"/>
    </row>
    <row r="53" spans="1:8" x14ac:dyDescent="0.25">
      <c r="A53" s="23" t="s">
        <v>752</v>
      </c>
      <c r="C53" s="1" t="str">
        <f>IF('Lista de Riscos Normalizados'!C10&gt;0,'Lista de Riscos Normalizados'!C10,"")</f>
        <v/>
      </c>
      <c r="E53" s="24" t="str">
        <f>IF('Lista de Riscos Normalizados'!E51&gt;0,'Lista de Riscos Normalizados'!E51,"")</f>
        <v/>
      </c>
      <c r="G53" s="4" t="s">
        <v>54</v>
      </c>
      <c r="H53" s="7"/>
    </row>
    <row r="54" spans="1:8" ht="30" x14ac:dyDescent="0.25">
      <c r="A54" s="23" t="s">
        <v>753</v>
      </c>
      <c r="C54" s="1" t="str">
        <f>IF('Lista de Riscos Normalizados'!C11&gt;0,'Lista de Riscos Normalizados'!C11,"")</f>
        <v/>
      </c>
      <c r="E54" s="24" t="str">
        <f>IF('Lista de Riscos Normalizados'!E52&gt;0,'Lista de Riscos Normalizados'!E52,"")</f>
        <v/>
      </c>
      <c r="G54" s="4" t="s">
        <v>55</v>
      </c>
      <c r="H54" s="7"/>
    </row>
    <row r="55" spans="1:8" ht="30" x14ac:dyDescent="0.25">
      <c r="A55" s="23" t="s">
        <v>754</v>
      </c>
      <c r="C55" s="1" t="str">
        <f>IF('Lista de Riscos Normalizados'!C12&gt;0,'Lista de Riscos Normalizados'!C12,"")</f>
        <v/>
      </c>
      <c r="E55" s="24" t="str">
        <f>IF('Lista de Riscos Normalizados'!E53&gt;0,'Lista de Riscos Normalizados'!E53,"")</f>
        <v/>
      </c>
      <c r="G55" s="4" t="s">
        <v>56</v>
      </c>
      <c r="H55" s="7"/>
    </row>
    <row r="56" spans="1:8" x14ac:dyDescent="0.25">
      <c r="A56" s="23" t="s">
        <v>755</v>
      </c>
      <c r="C56" s="1" t="str">
        <f>IF('Lista de Riscos Normalizados'!C13&gt;0,'Lista de Riscos Normalizados'!C13,"")</f>
        <v/>
      </c>
      <c r="E56" s="24" t="str">
        <f>IF('Lista de Riscos Normalizados'!E54&gt;0,'Lista de Riscos Normalizados'!E54,"")</f>
        <v/>
      </c>
      <c r="G56" s="4" t="s">
        <v>57</v>
      </c>
      <c r="H56" s="7"/>
    </row>
    <row r="57" spans="1:8" ht="30" x14ac:dyDescent="0.25">
      <c r="A57" s="23" t="s">
        <v>756</v>
      </c>
      <c r="C57" s="1" t="str">
        <f>IF('Lista de Riscos Normalizados'!C14&gt;0,'Lista de Riscos Normalizados'!C14,"")</f>
        <v/>
      </c>
      <c r="E57" s="24" t="str">
        <f>IF('Lista de Riscos Normalizados'!E55&gt;0,'Lista de Riscos Normalizados'!E55,"")</f>
        <v/>
      </c>
      <c r="G57" s="4" t="s">
        <v>58</v>
      </c>
      <c r="H57" s="7"/>
    </row>
    <row r="58" spans="1:8" ht="30" x14ac:dyDescent="0.25">
      <c r="A58" s="23" t="s">
        <v>757</v>
      </c>
      <c r="C58" s="1" t="str">
        <f>IF('Lista de Riscos Normalizados'!C15&gt;0,'Lista de Riscos Normalizados'!C15,"")</f>
        <v/>
      </c>
      <c r="E58" s="24" t="str">
        <f>IF('Lista de Riscos Normalizados'!E56&gt;0,'Lista de Riscos Normalizados'!E56,"")</f>
        <v/>
      </c>
      <c r="G58" s="4" t="s">
        <v>59</v>
      </c>
      <c r="H58" s="7"/>
    </row>
    <row r="59" spans="1:8" ht="30" x14ac:dyDescent="0.25">
      <c r="A59" s="23" t="s">
        <v>758</v>
      </c>
      <c r="C59" s="1" t="str">
        <f>IF('Lista de Riscos Normalizados'!C16&gt;0,'Lista de Riscos Normalizados'!C16,"")</f>
        <v/>
      </c>
      <c r="E59" s="24" t="str">
        <f>IF('Lista de Riscos Normalizados'!E57&gt;0,'Lista de Riscos Normalizados'!E57,"")</f>
        <v/>
      </c>
      <c r="G59" s="4" t="s">
        <v>60</v>
      </c>
      <c r="H59" s="7"/>
    </row>
    <row r="60" spans="1:8" x14ac:dyDescent="0.25">
      <c r="A60" s="23" t="s">
        <v>759</v>
      </c>
      <c r="C60" s="1" t="str">
        <f>IF('Lista de Riscos Normalizados'!C17&gt;0,'Lista de Riscos Normalizados'!C17,"")</f>
        <v/>
      </c>
      <c r="E60" s="24" t="str">
        <f>IF('Lista de Riscos Normalizados'!E58&gt;0,'Lista de Riscos Normalizados'!E58,"")</f>
        <v/>
      </c>
      <c r="G60" s="4" t="s">
        <v>61</v>
      </c>
      <c r="H60" s="7"/>
    </row>
    <row r="61" spans="1:8" ht="45" x14ac:dyDescent="0.25">
      <c r="A61" s="23" t="s">
        <v>760</v>
      </c>
      <c r="C61" s="1" t="str">
        <f>IF('Lista de Riscos Normalizados'!C18&gt;0,'Lista de Riscos Normalizados'!C18,"")</f>
        <v/>
      </c>
      <c r="E61" s="24" t="str">
        <f>IF('Lista de Riscos Normalizados'!E59&gt;0,'Lista de Riscos Normalizados'!E59,"")</f>
        <v/>
      </c>
      <c r="G61" s="4" t="s">
        <v>62</v>
      </c>
      <c r="H61" s="7"/>
    </row>
    <row r="62" spans="1:8" x14ac:dyDescent="0.25">
      <c r="A62" s="23" t="s">
        <v>761</v>
      </c>
      <c r="C62" s="1" t="str">
        <f>IF('Lista de Riscos Normalizados'!C19&gt;0,'Lista de Riscos Normalizados'!C19,"")</f>
        <v/>
      </c>
      <c r="E62" s="24" t="str">
        <f>IF('Lista de Riscos Normalizados'!E60&gt;0,'Lista de Riscos Normalizados'!E60,"")</f>
        <v/>
      </c>
      <c r="G62" s="4" t="s">
        <v>63</v>
      </c>
      <c r="H62" s="7"/>
    </row>
    <row r="63" spans="1:8" x14ac:dyDescent="0.25">
      <c r="A63" s="23" t="s">
        <v>762</v>
      </c>
      <c r="C63" s="1" t="str">
        <f>IF('Lista de Riscos Normalizados'!C20&gt;0,'Lista de Riscos Normalizados'!C20,"")</f>
        <v/>
      </c>
      <c r="E63" s="24" t="str">
        <f>IF('Lista de Riscos Normalizados'!E61&gt;0,'Lista de Riscos Normalizados'!E61,"")</f>
        <v/>
      </c>
      <c r="G63" s="4" t="s">
        <v>64</v>
      </c>
      <c r="H63" s="7"/>
    </row>
    <row r="64" spans="1:8" ht="45" x14ac:dyDescent="0.25">
      <c r="A64" s="23" t="s">
        <v>763</v>
      </c>
      <c r="C64" s="1" t="str">
        <f>IF('Lista de Riscos Normalizados'!C21&gt;0,'Lista de Riscos Normalizados'!C21,"")</f>
        <v/>
      </c>
      <c r="E64" s="24" t="str">
        <f>IF('Lista de Riscos Normalizados'!E62&gt;0,'Lista de Riscos Normalizados'!E62,"")</f>
        <v/>
      </c>
      <c r="G64" s="4" t="s">
        <v>65</v>
      </c>
      <c r="H64" s="7"/>
    </row>
    <row r="65" spans="1:8" x14ac:dyDescent="0.25">
      <c r="A65" s="23" t="s">
        <v>764</v>
      </c>
      <c r="C65" s="1" t="str">
        <f>IF('Lista de Riscos Normalizados'!C22&gt;0,'Lista de Riscos Normalizados'!C22,"")</f>
        <v/>
      </c>
      <c r="E65" s="24" t="str">
        <f>IF('Lista de Riscos Normalizados'!E63&gt;0,'Lista de Riscos Normalizados'!E63,"")</f>
        <v/>
      </c>
      <c r="G65" s="4" t="s">
        <v>66</v>
      </c>
      <c r="H65" s="7"/>
    </row>
    <row r="66" spans="1:8" ht="30" x14ac:dyDescent="0.25">
      <c r="A66" s="23" t="s">
        <v>765</v>
      </c>
      <c r="C66" s="1" t="str">
        <f>IF('Lista de Riscos Normalizados'!C23&gt;0,'Lista de Riscos Normalizados'!C23,"")</f>
        <v/>
      </c>
      <c r="E66" s="24" t="str">
        <f>IF('Lista de Riscos Normalizados'!E64&gt;0,'Lista de Riscos Normalizados'!E64,"")</f>
        <v/>
      </c>
      <c r="G66" s="4" t="s">
        <v>67</v>
      </c>
      <c r="H66" s="7"/>
    </row>
    <row r="67" spans="1:8" x14ac:dyDescent="0.25">
      <c r="A67" s="23" t="s">
        <v>766</v>
      </c>
      <c r="C67" s="1" t="str">
        <f>IF('Lista de Riscos Normalizados'!C24&gt;0,'Lista de Riscos Normalizados'!C24,"")</f>
        <v/>
      </c>
      <c r="E67" s="24" t="str">
        <f>IF('Lista de Riscos Normalizados'!E65&gt;0,'Lista de Riscos Normalizados'!E65,"")</f>
        <v/>
      </c>
      <c r="G67" s="4" t="s">
        <v>68</v>
      </c>
      <c r="H67" s="7"/>
    </row>
    <row r="68" spans="1:8" x14ac:dyDescent="0.25">
      <c r="A68" s="23" t="s">
        <v>767</v>
      </c>
      <c r="C68" s="1" t="str">
        <f>IF('Lista de Riscos Normalizados'!C25&gt;0,'Lista de Riscos Normalizados'!C25,"")</f>
        <v/>
      </c>
      <c r="E68" s="24" t="str">
        <f>IF('Lista de Riscos Normalizados'!E66&gt;0,'Lista de Riscos Normalizados'!E66,"")</f>
        <v/>
      </c>
      <c r="G68" s="4" t="s">
        <v>69</v>
      </c>
      <c r="H68" s="7"/>
    </row>
    <row r="69" spans="1:8" ht="45" x14ac:dyDescent="0.25">
      <c r="A69" s="23" t="s">
        <v>768</v>
      </c>
      <c r="C69" s="1" t="str">
        <f>IF('Lista de Riscos Normalizados'!C26&gt;0,'Lista de Riscos Normalizados'!C26,"")</f>
        <v/>
      </c>
      <c r="E69" s="24" t="str">
        <f>IF('Lista de Riscos Normalizados'!E67&gt;0,'Lista de Riscos Normalizados'!E67,"")</f>
        <v/>
      </c>
      <c r="G69" s="4" t="s">
        <v>70</v>
      </c>
      <c r="H69" s="7"/>
    </row>
    <row r="70" spans="1:8" ht="30" x14ac:dyDescent="0.25">
      <c r="A70" s="23" t="s">
        <v>769</v>
      </c>
      <c r="C70" s="1" t="str">
        <f>IF('Lista de Riscos Normalizados'!C27&gt;0,'Lista de Riscos Normalizados'!C27,"")</f>
        <v/>
      </c>
      <c r="E70" s="24" t="str">
        <f>IF('Lista de Riscos Normalizados'!E68&gt;0,'Lista de Riscos Normalizados'!E68,"")</f>
        <v/>
      </c>
      <c r="G70" s="4" t="s">
        <v>71</v>
      </c>
      <c r="H70" s="7"/>
    </row>
    <row r="71" spans="1:8" x14ac:dyDescent="0.25">
      <c r="A71" s="23" t="s">
        <v>770</v>
      </c>
      <c r="C71" s="1" t="str">
        <f>IF('Lista de Riscos Normalizados'!C28&gt;0,'Lista de Riscos Normalizados'!C28,"")</f>
        <v/>
      </c>
      <c r="E71" s="24" t="str">
        <f>IF('Lista de Riscos Normalizados'!E69&gt;0,'Lista de Riscos Normalizados'!E69,"")</f>
        <v/>
      </c>
      <c r="G71" s="4" t="s">
        <v>72</v>
      </c>
      <c r="H71" s="7"/>
    </row>
    <row r="72" spans="1:8" x14ac:dyDescent="0.25">
      <c r="A72" s="23" t="s">
        <v>771</v>
      </c>
      <c r="C72" s="1" t="str">
        <f>IF('Lista de Riscos Normalizados'!C29&gt;0,'Lista de Riscos Normalizados'!C29,"")</f>
        <v/>
      </c>
      <c r="E72" s="24" t="str">
        <f>IF('Lista de Riscos Normalizados'!E70&gt;0,'Lista de Riscos Normalizados'!E70,"")</f>
        <v/>
      </c>
      <c r="G72" s="4" t="s">
        <v>73</v>
      </c>
      <c r="H72" s="7"/>
    </row>
    <row r="73" spans="1:8" ht="45" x14ac:dyDescent="0.25">
      <c r="A73" s="23" t="s">
        <v>772</v>
      </c>
      <c r="C73" s="1" t="str">
        <f>IF('Lista de Riscos Normalizados'!C30&gt;0,'Lista de Riscos Normalizados'!C30,"")</f>
        <v/>
      </c>
      <c r="E73" s="24" t="str">
        <f>IF('Lista de Riscos Normalizados'!E71&gt;0,'Lista de Riscos Normalizados'!E71,"")</f>
        <v/>
      </c>
      <c r="G73" s="4" t="s">
        <v>74</v>
      </c>
      <c r="H73" s="7"/>
    </row>
    <row r="74" spans="1:8" ht="45" x14ac:dyDescent="0.25">
      <c r="A74" s="23" t="s">
        <v>773</v>
      </c>
      <c r="C74" s="1" t="str">
        <f>IF('Lista de Riscos Normalizados'!C31&gt;0,'Lista de Riscos Normalizados'!C31,"")</f>
        <v/>
      </c>
      <c r="E74" s="24" t="str">
        <f>IF('Lista de Riscos Normalizados'!E72&gt;0,'Lista de Riscos Normalizados'!E72,"")</f>
        <v/>
      </c>
      <c r="G74" s="4" t="s">
        <v>75</v>
      </c>
      <c r="H74" s="7"/>
    </row>
    <row r="75" spans="1:8" ht="30" x14ac:dyDescent="0.25">
      <c r="A75" s="23" t="s">
        <v>774</v>
      </c>
      <c r="C75" s="1" t="str">
        <f>IF('Lista de Riscos Normalizados'!C32&gt;0,'Lista de Riscos Normalizados'!C32,"")</f>
        <v/>
      </c>
      <c r="E75" s="24" t="str">
        <f>IF('Lista de Riscos Normalizados'!E73&gt;0,'Lista de Riscos Normalizados'!E73,"")</f>
        <v/>
      </c>
      <c r="G75" s="4" t="s">
        <v>76</v>
      </c>
      <c r="H75" s="7"/>
    </row>
    <row r="76" spans="1:8" x14ac:dyDescent="0.25">
      <c r="A76" s="23" t="s">
        <v>775</v>
      </c>
      <c r="C76" s="1" t="str">
        <f>IF('Lista de Riscos Normalizados'!C33&gt;0,'Lista de Riscos Normalizados'!C33,"")</f>
        <v/>
      </c>
      <c r="E76" s="24" t="str">
        <f>IF('Lista de Riscos Normalizados'!E74&gt;0,'Lista de Riscos Normalizados'!E74,"")</f>
        <v/>
      </c>
      <c r="G76" s="4" t="s">
        <v>77</v>
      </c>
      <c r="H76" s="7"/>
    </row>
    <row r="77" spans="1:8" ht="30" x14ac:dyDescent="0.25">
      <c r="A77" s="23" t="s">
        <v>776</v>
      </c>
      <c r="C77" s="1" t="str">
        <f>IF('Lista de Riscos Normalizados'!C34&gt;0,'Lista de Riscos Normalizados'!C34,"")</f>
        <v/>
      </c>
      <c r="E77" s="24" t="str">
        <f>IF('Lista de Riscos Normalizados'!E75&gt;0,'Lista de Riscos Normalizados'!E75,"")</f>
        <v/>
      </c>
      <c r="G77" s="4" t="s">
        <v>78</v>
      </c>
      <c r="H77" s="7"/>
    </row>
    <row r="78" spans="1:8" ht="45" x14ac:dyDescent="0.25">
      <c r="A78" s="23" t="s">
        <v>777</v>
      </c>
      <c r="C78" s="1" t="str">
        <f>IF('Lista de Riscos Normalizados'!C35&gt;0,'Lista de Riscos Normalizados'!C35,"")</f>
        <v/>
      </c>
      <c r="E78" s="24" t="str">
        <f>IF('Lista de Riscos Normalizados'!E76&gt;0,'Lista de Riscos Normalizados'!E76,"")</f>
        <v/>
      </c>
      <c r="G78" s="4" t="s">
        <v>79</v>
      </c>
      <c r="H78" s="7"/>
    </row>
    <row r="79" spans="1:8" ht="30" x14ac:dyDescent="0.25">
      <c r="A79" s="23" t="s">
        <v>778</v>
      </c>
      <c r="C79" s="1" t="str">
        <f>IF('Lista de Riscos Normalizados'!C36&gt;0,'Lista de Riscos Normalizados'!C36,"")</f>
        <v/>
      </c>
      <c r="E79" s="24" t="str">
        <f>IF('Lista de Riscos Normalizados'!E77&gt;0,'Lista de Riscos Normalizados'!E77,"")</f>
        <v/>
      </c>
      <c r="G79" s="4" t="s">
        <v>80</v>
      </c>
      <c r="H79" s="7"/>
    </row>
    <row r="80" spans="1:8" x14ac:dyDescent="0.25">
      <c r="A80" s="23" t="s">
        <v>779</v>
      </c>
      <c r="C80" s="1" t="str">
        <f>IF('Lista de Riscos Normalizados'!C37&gt;0,'Lista de Riscos Normalizados'!C37,"")</f>
        <v/>
      </c>
      <c r="E80" s="24" t="str">
        <f>IF('Lista de Riscos Normalizados'!E78&gt;0,'Lista de Riscos Normalizados'!E78,"")</f>
        <v/>
      </c>
      <c r="G80" s="4" t="s">
        <v>81</v>
      </c>
      <c r="H80" s="7"/>
    </row>
    <row r="81" spans="1:8" ht="45" x14ac:dyDescent="0.25">
      <c r="A81" s="23" t="s">
        <v>780</v>
      </c>
      <c r="C81" s="1" t="str">
        <f>IF('Lista de Riscos Normalizados'!C38&gt;0,'Lista de Riscos Normalizados'!C38,"")</f>
        <v/>
      </c>
      <c r="E81" s="24" t="str">
        <f>IF('Lista de Riscos Normalizados'!E79&gt;0,'Lista de Riscos Normalizados'!E79,"")</f>
        <v/>
      </c>
      <c r="G81" s="4" t="s">
        <v>82</v>
      </c>
      <c r="H81" s="7"/>
    </row>
    <row r="82" spans="1:8" x14ac:dyDescent="0.25">
      <c r="A82" s="23" t="s">
        <v>781</v>
      </c>
      <c r="C82" s="1" t="str">
        <f>IF('Lista de Riscos Normalizados'!C39&gt;0,'Lista de Riscos Normalizados'!C39,"")</f>
        <v/>
      </c>
      <c r="E82" s="24" t="str">
        <f>IF('Lista de Riscos Normalizados'!E80&gt;0,'Lista de Riscos Normalizados'!E80,"")</f>
        <v/>
      </c>
      <c r="G82" s="4" t="s">
        <v>83</v>
      </c>
      <c r="H82" s="7"/>
    </row>
    <row r="83" spans="1:8" ht="30" x14ac:dyDescent="0.25">
      <c r="A83" s="23" t="s">
        <v>782</v>
      </c>
      <c r="C83" s="1" t="str">
        <f>IF('Lista de Riscos Normalizados'!C40&gt;0,'Lista de Riscos Normalizados'!C40,"")</f>
        <v/>
      </c>
      <c r="E83" s="24" t="str">
        <f>IF('Lista de Riscos Normalizados'!E81&gt;0,'Lista de Riscos Normalizados'!E81,"")</f>
        <v/>
      </c>
      <c r="G83" s="4" t="s">
        <v>84</v>
      </c>
      <c r="H83" s="7"/>
    </row>
    <row r="84" spans="1:8" ht="30" x14ac:dyDescent="0.25">
      <c r="A84" s="23" t="s">
        <v>783</v>
      </c>
      <c r="C84" s="1" t="str">
        <f>IF('Lista de Riscos Normalizados'!C41&gt;0,'Lista de Riscos Normalizados'!C41,"")</f>
        <v/>
      </c>
      <c r="E84" s="24" t="str">
        <f>IF('Lista de Riscos Normalizados'!E82&gt;0,'Lista de Riscos Normalizados'!E82,"")</f>
        <v/>
      </c>
      <c r="G84" s="4" t="s">
        <v>85</v>
      </c>
      <c r="H84" s="7"/>
    </row>
    <row r="85" spans="1:8" ht="30" x14ac:dyDescent="0.25">
      <c r="A85" s="23" t="s">
        <v>784</v>
      </c>
      <c r="C85" s="1" t="str">
        <f>IF('Lista de Riscos Normalizados'!C42&gt;0,'Lista de Riscos Normalizados'!C42,"")</f>
        <v/>
      </c>
      <c r="E85" s="24" t="str">
        <f>IF('Lista de Riscos Normalizados'!E83&gt;0,'Lista de Riscos Normalizados'!E83,"")</f>
        <v/>
      </c>
      <c r="G85" s="4" t="s">
        <v>86</v>
      </c>
      <c r="H85" s="7"/>
    </row>
    <row r="86" spans="1:8" ht="30" x14ac:dyDescent="0.25">
      <c r="A86" s="23" t="s">
        <v>785</v>
      </c>
      <c r="C86" s="1" t="str">
        <f>IF('Lista de Riscos Normalizados'!C43&gt;0,'Lista de Riscos Normalizados'!C43,"")</f>
        <v/>
      </c>
      <c r="E86" s="24" t="str">
        <f>IF('Lista de Riscos Normalizados'!E84&gt;0,'Lista de Riscos Normalizados'!E84,"")</f>
        <v/>
      </c>
      <c r="G86" s="4" t="s">
        <v>87</v>
      </c>
      <c r="H86" s="7"/>
    </row>
    <row r="87" spans="1:8" ht="30" x14ac:dyDescent="0.25">
      <c r="A87" s="23" t="s">
        <v>786</v>
      </c>
      <c r="C87" s="1" t="str">
        <f>IF('Lista de Riscos Normalizados'!C44&gt;0,'Lista de Riscos Normalizados'!C44,"")</f>
        <v/>
      </c>
      <c r="E87" s="24" t="str">
        <f>IF('Lista de Riscos Normalizados'!E85&gt;0,'Lista de Riscos Normalizados'!E85,"")</f>
        <v/>
      </c>
      <c r="G87" s="4" t="s">
        <v>88</v>
      </c>
      <c r="H87" s="7"/>
    </row>
    <row r="88" spans="1:8" x14ac:dyDescent="0.25">
      <c r="A88" s="23" t="s">
        <v>787</v>
      </c>
      <c r="C88" s="1" t="str">
        <f>IF('Lista de Riscos Normalizados'!C45&gt;0,'Lista de Riscos Normalizados'!C45,"")</f>
        <v/>
      </c>
      <c r="E88" s="24" t="str">
        <f>IF('Lista de Riscos Normalizados'!E86&gt;0,'Lista de Riscos Normalizados'!E86,"")</f>
        <v/>
      </c>
      <c r="G88" s="4" t="s">
        <v>89</v>
      </c>
      <c r="H88" s="7"/>
    </row>
    <row r="89" spans="1:8" ht="30" x14ac:dyDescent="0.25">
      <c r="A89" s="23" t="s">
        <v>788</v>
      </c>
      <c r="C89" s="1" t="str">
        <f>IF('Lista de Riscos Normalizados'!C46&gt;0,'Lista de Riscos Normalizados'!C46,"")</f>
        <v/>
      </c>
      <c r="E89" s="24" t="str">
        <f>IF('Lista de Riscos Normalizados'!E87&gt;0,'Lista de Riscos Normalizados'!E87,"")</f>
        <v/>
      </c>
      <c r="G89" s="4" t="s">
        <v>90</v>
      </c>
      <c r="H89" s="7"/>
    </row>
    <row r="90" spans="1:8" x14ac:dyDescent="0.25">
      <c r="A90" s="23" t="s">
        <v>789</v>
      </c>
      <c r="C90" s="1" t="str">
        <f>IF('Lista de Riscos Normalizados'!C47&gt;0,'Lista de Riscos Normalizados'!C47,"")</f>
        <v/>
      </c>
      <c r="E90" s="24" t="str">
        <f>IF('Lista de Riscos Normalizados'!E88&gt;0,'Lista de Riscos Normalizados'!E88,"")</f>
        <v/>
      </c>
      <c r="G90" s="4" t="s">
        <v>91</v>
      </c>
      <c r="H90" s="7"/>
    </row>
    <row r="91" spans="1:8" ht="30" x14ac:dyDescent="0.25">
      <c r="A91" s="23" t="s">
        <v>790</v>
      </c>
      <c r="C91" s="1" t="str">
        <f>IF('Lista de Riscos Normalizados'!C48&gt;0,'Lista de Riscos Normalizados'!C48,"")</f>
        <v/>
      </c>
      <c r="E91" s="24" t="str">
        <f>IF('Lista de Riscos Normalizados'!E89&gt;0,'Lista de Riscos Normalizados'!E89,"")</f>
        <v/>
      </c>
      <c r="G91" s="4" t="s">
        <v>92</v>
      </c>
      <c r="H91" s="7"/>
    </row>
    <row r="92" spans="1:8" x14ac:dyDescent="0.25">
      <c r="A92" s="23" t="s">
        <v>791</v>
      </c>
      <c r="C92" s="1" t="str">
        <f>IF('Lista de Riscos Normalizados'!C49&gt;0,'Lista de Riscos Normalizados'!C49,"")</f>
        <v/>
      </c>
      <c r="E92" s="24" t="str">
        <f>IF('Lista de Riscos Normalizados'!E90&gt;0,'Lista de Riscos Normalizados'!E90,"")</f>
        <v/>
      </c>
      <c r="G92" s="4" t="s">
        <v>93</v>
      </c>
      <c r="H92" s="7"/>
    </row>
    <row r="93" spans="1:8" ht="30" x14ac:dyDescent="0.25">
      <c r="A93" s="23" t="s">
        <v>792</v>
      </c>
      <c r="C93" s="1" t="str">
        <f>IF('Lista de Riscos Normalizados'!C50&gt;0,'Lista de Riscos Normalizados'!C50,"")</f>
        <v/>
      </c>
      <c r="E93" s="24" t="str">
        <f>IF('Lista de Riscos Normalizados'!E91&gt;0,'Lista de Riscos Normalizados'!E91,"")</f>
        <v/>
      </c>
      <c r="G93" s="4" t="s">
        <v>94</v>
      </c>
      <c r="H93" s="7"/>
    </row>
    <row r="94" spans="1:8" x14ac:dyDescent="0.25">
      <c r="A94" s="23" t="s">
        <v>793</v>
      </c>
      <c r="C94" s="1" t="str">
        <f>IF('Lista de Riscos Normalizados'!C51&gt;0,'Lista de Riscos Normalizados'!C51,"")</f>
        <v/>
      </c>
      <c r="E94" s="24" t="str">
        <f>IF('Lista de Riscos Normalizados'!E92&gt;0,'Lista de Riscos Normalizados'!E92,"")</f>
        <v/>
      </c>
      <c r="G94" s="4" t="s">
        <v>95</v>
      </c>
      <c r="H94" s="7"/>
    </row>
    <row r="95" spans="1:8" ht="30" x14ac:dyDescent="0.25">
      <c r="A95" s="23" t="s">
        <v>794</v>
      </c>
      <c r="C95" s="1" t="str">
        <f>IF('Lista de Riscos Normalizados'!C52&gt;0,'Lista de Riscos Normalizados'!C52,"")</f>
        <v/>
      </c>
      <c r="E95" s="24" t="str">
        <f>IF('Lista de Riscos Normalizados'!E93&gt;0,'Lista de Riscos Normalizados'!E93,"")</f>
        <v/>
      </c>
      <c r="G95" s="4" t="s">
        <v>96</v>
      </c>
      <c r="H95" s="7"/>
    </row>
    <row r="96" spans="1:8" ht="30" x14ac:dyDescent="0.25">
      <c r="A96" s="23" t="s">
        <v>795</v>
      </c>
      <c r="C96" s="1" t="str">
        <f>IF('Lista de Riscos Normalizados'!C53&gt;0,'Lista de Riscos Normalizados'!C53,"")</f>
        <v/>
      </c>
      <c r="E96" s="24" t="str">
        <f>IF('Lista de Riscos Normalizados'!E94&gt;0,'Lista de Riscos Normalizados'!E94,"")</f>
        <v/>
      </c>
      <c r="G96" s="4" t="s">
        <v>97</v>
      </c>
      <c r="H96" s="7"/>
    </row>
    <row r="97" spans="1:5" ht="30" x14ac:dyDescent="0.25">
      <c r="A97" s="23" t="s">
        <v>796</v>
      </c>
      <c r="C97" s="1" t="str">
        <f>IF('Lista de Riscos Normalizados'!C54&gt;0,'Lista de Riscos Normalizados'!C54,"")</f>
        <v/>
      </c>
      <c r="E97" s="24" t="str">
        <f>IF('Lista de Riscos Normalizados'!E95&gt;0,'Lista de Riscos Normalizados'!E95,"")</f>
        <v/>
      </c>
    </row>
    <row r="98" spans="1:5" ht="45" x14ac:dyDescent="0.25">
      <c r="A98" s="23" t="s">
        <v>797</v>
      </c>
      <c r="C98" s="1" t="str">
        <f>IF('Lista de Riscos Normalizados'!C55&gt;0,'Lista de Riscos Normalizados'!C55,"")</f>
        <v/>
      </c>
      <c r="E98" s="24" t="str">
        <f>IF('Lista de Riscos Normalizados'!E96&gt;0,'Lista de Riscos Normalizados'!E96,"")</f>
        <v/>
      </c>
    </row>
    <row r="99" spans="1:5" ht="30" x14ac:dyDescent="0.25">
      <c r="A99" s="23" t="s">
        <v>798</v>
      </c>
      <c r="C99" s="1" t="str">
        <f>IF('Lista de Riscos Normalizados'!C56&gt;0,'Lista de Riscos Normalizados'!C56,"")</f>
        <v/>
      </c>
      <c r="E99" s="24" t="str">
        <f>IF('Lista de Riscos Normalizados'!E97&gt;0,'Lista de Riscos Normalizados'!E97,"")</f>
        <v/>
      </c>
    </row>
    <row r="100" spans="1:5" x14ac:dyDescent="0.25">
      <c r="A100" s="23" t="s">
        <v>799</v>
      </c>
      <c r="C100" s="1" t="str">
        <f>IF('Lista de Riscos Normalizados'!C57&gt;0,'Lista de Riscos Normalizados'!C57,"")</f>
        <v/>
      </c>
      <c r="E100" s="24" t="str">
        <f>IF('Lista de Riscos Normalizados'!E98&gt;0,'Lista de Riscos Normalizados'!E98,"")</f>
        <v/>
      </c>
    </row>
    <row r="101" spans="1:5" ht="45" x14ac:dyDescent="0.25">
      <c r="A101" s="23" t="s">
        <v>800</v>
      </c>
      <c r="C101" s="1" t="str">
        <f>IF('Lista de Riscos Normalizados'!C58&gt;0,'Lista de Riscos Normalizados'!C58,"")</f>
        <v/>
      </c>
      <c r="E101" s="24" t="str">
        <f>IF('Lista de Riscos Normalizados'!E99&gt;0,'Lista de Riscos Normalizados'!E99,"")</f>
        <v/>
      </c>
    </row>
    <row r="102" spans="1:5" x14ac:dyDescent="0.25">
      <c r="A102" s="23" t="s">
        <v>801</v>
      </c>
      <c r="C102" s="1" t="str">
        <f>IF('Lista de Riscos Normalizados'!C59&gt;0,'Lista de Riscos Normalizados'!C59,"")</f>
        <v/>
      </c>
      <c r="E102" s="24" t="str">
        <f>IF('Lista de Riscos Normalizados'!E100&gt;0,'Lista de Riscos Normalizados'!E100,"")</f>
        <v/>
      </c>
    </row>
    <row r="103" spans="1:5" x14ac:dyDescent="0.25">
      <c r="A103" s="23" t="s">
        <v>802</v>
      </c>
      <c r="C103" s="1" t="str">
        <f>IF('Lista de Riscos Normalizados'!C60&gt;0,'Lista de Riscos Normalizados'!C60,"")</f>
        <v/>
      </c>
      <c r="E103" s="24" t="str">
        <f>IF('Lista de Riscos Normalizados'!E101&gt;0,'Lista de Riscos Normalizados'!E101,"")</f>
        <v/>
      </c>
    </row>
    <row r="104" spans="1:5" x14ac:dyDescent="0.25">
      <c r="A104" s="23" t="s">
        <v>803</v>
      </c>
      <c r="C104" s="1" t="str">
        <f>IF('Lista de Riscos Normalizados'!C61&gt;0,'Lista de Riscos Normalizados'!C61,"")</f>
        <v/>
      </c>
      <c r="E104" s="24" t="str">
        <f>IF('Lista de Riscos Normalizados'!E102&gt;0,'Lista de Riscos Normalizados'!E102,"")</f>
        <v/>
      </c>
    </row>
    <row r="105" spans="1:5" ht="30" x14ac:dyDescent="0.25">
      <c r="A105" s="23" t="s">
        <v>804</v>
      </c>
      <c r="C105" s="1" t="str">
        <f>IF('Lista de Riscos Normalizados'!C62&gt;0,'Lista de Riscos Normalizados'!C62,"")</f>
        <v/>
      </c>
      <c r="E105" s="24" t="str">
        <f>IF('Lista de Riscos Normalizados'!E103&gt;0,'Lista de Riscos Normalizados'!E103,"")</f>
        <v/>
      </c>
    </row>
    <row r="106" spans="1:5" ht="30" x14ac:dyDescent="0.25">
      <c r="A106" s="23" t="s">
        <v>805</v>
      </c>
      <c r="C106" s="1" t="str">
        <f>IF('Lista de Riscos Normalizados'!C63&gt;0,'Lista de Riscos Normalizados'!C63,"")</f>
        <v/>
      </c>
      <c r="E106" s="24" t="str">
        <f>IF('Lista de Riscos Normalizados'!E104&gt;0,'Lista de Riscos Normalizados'!E104,"")</f>
        <v/>
      </c>
    </row>
    <row r="107" spans="1:5" x14ac:dyDescent="0.25">
      <c r="A107" s="23" t="s">
        <v>806</v>
      </c>
      <c r="C107" s="1" t="str">
        <f>IF('Lista de Riscos Normalizados'!C64&gt;0,'Lista de Riscos Normalizados'!C64,"")</f>
        <v/>
      </c>
      <c r="E107" s="24" t="str">
        <f>IF('Lista de Riscos Normalizados'!E105&gt;0,'Lista de Riscos Normalizados'!E105,"")</f>
        <v/>
      </c>
    </row>
    <row r="108" spans="1:5" ht="30" x14ac:dyDescent="0.25">
      <c r="A108" s="23" t="s">
        <v>807</v>
      </c>
      <c r="C108" s="1" t="str">
        <f>IF('Lista de Riscos Normalizados'!C65&gt;0,'Lista de Riscos Normalizados'!C65,"")</f>
        <v>Inserir novo Risco:</v>
      </c>
      <c r="E108" s="24" t="str">
        <f>IF('Lista de Riscos Normalizados'!E106&gt;0,'Lista de Riscos Normalizados'!E106,"")</f>
        <v/>
      </c>
    </row>
    <row r="109" spans="1:5" x14ac:dyDescent="0.25">
      <c r="A109" s="23" t="s">
        <v>808</v>
      </c>
      <c r="C109" s="1" t="str">
        <f>IF('Lista de Riscos Normalizados'!C66&gt;0,'Lista de Riscos Normalizados'!C66,"")</f>
        <v/>
      </c>
      <c r="E109" s="24" t="str">
        <f>IF('Lista de Riscos Normalizados'!E107&gt;0,'Lista de Riscos Normalizados'!E107,"")</f>
        <v/>
      </c>
    </row>
    <row r="110" spans="1:5" ht="30" x14ac:dyDescent="0.25">
      <c r="A110" s="23" t="s">
        <v>809</v>
      </c>
      <c r="C110" s="1" t="str">
        <f>IF('Lista de Riscos Normalizados'!C67&gt;0,'Lista de Riscos Normalizados'!C67,"")</f>
        <v/>
      </c>
      <c r="E110" s="24" t="str">
        <f>IF('Lista de Riscos Normalizados'!E108&gt;0,'Lista de Riscos Normalizados'!E108,"")</f>
        <v/>
      </c>
    </row>
    <row r="111" spans="1:5" x14ac:dyDescent="0.25">
      <c r="A111" s="23" t="s">
        <v>810</v>
      </c>
      <c r="C111" s="1" t="str">
        <f>IF('Lista de Riscos Normalizados'!C68&gt;0,'Lista de Riscos Normalizados'!C68,"")</f>
        <v/>
      </c>
      <c r="E111" s="24" t="str">
        <f>IF('Lista de Riscos Normalizados'!E109&gt;0,'Lista de Riscos Normalizados'!E109,"")</f>
        <v/>
      </c>
    </row>
    <row r="112" spans="1:5" ht="30" x14ac:dyDescent="0.25">
      <c r="A112" s="23" t="s">
        <v>811</v>
      </c>
      <c r="C112" s="1" t="str">
        <f>IF('Lista de Riscos Normalizados'!C69&gt;0,'Lista de Riscos Normalizados'!C69,"")</f>
        <v/>
      </c>
      <c r="E112" s="24" t="str">
        <f>IF('Lista de Riscos Normalizados'!E110&gt;0,'Lista de Riscos Normalizados'!E110,"")</f>
        <v/>
      </c>
    </row>
    <row r="113" spans="1:5" ht="45" x14ac:dyDescent="0.25">
      <c r="A113" s="23" t="s">
        <v>812</v>
      </c>
      <c r="C113" s="1" t="str">
        <f>IF('Lista de Riscos Normalizados'!C70&gt;0,'Lista de Riscos Normalizados'!C70,"")</f>
        <v/>
      </c>
      <c r="E113" s="24" t="str">
        <f>IF('Lista de Riscos Normalizados'!E111&gt;0,'Lista de Riscos Normalizados'!E111,"")</f>
        <v/>
      </c>
    </row>
    <row r="114" spans="1:5" ht="45" x14ac:dyDescent="0.25">
      <c r="A114" s="23" t="s">
        <v>813</v>
      </c>
      <c r="C114" s="1" t="str">
        <f>IF('Lista de Riscos Normalizados'!C71&gt;0,'Lista de Riscos Normalizados'!C71,"")</f>
        <v/>
      </c>
      <c r="E114" s="24" t="str">
        <f>IF('Lista de Riscos Normalizados'!E112&gt;0,'Lista de Riscos Normalizados'!E112,"")</f>
        <v/>
      </c>
    </row>
    <row r="115" spans="1:5" x14ac:dyDescent="0.25">
      <c r="A115" s="23" t="s">
        <v>814</v>
      </c>
      <c r="C115" s="1" t="str">
        <f>IF('Lista de Riscos Normalizados'!C72&gt;0,'Lista de Riscos Normalizados'!C72,"")</f>
        <v/>
      </c>
      <c r="E115" s="24" t="str">
        <f>IF('Lista de Riscos Normalizados'!E113&gt;0,'Lista de Riscos Normalizados'!E113,"")</f>
        <v/>
      </c>
    </row>
    <row r="116" spans="1:5" ht="30" x14ac:dyDescent="0.25">
      <c r="A116" s="23" t="s">
        <v>815</v>
      </c>
      <c r="C116" s="1" t="str">
        <f>IF('Lista de Riscos Normalizados'!C73&gt;0,'Lista de Riscos Normalizados'!C73,"")</f>
        <v/>
      </c>
      <c r="E116" s="24" t="str">
        <f>IF('Lista de Riscos Normalizados'!E114&gt;0,'Lista de Riscos Normalizados'!E114,"")</f>
        <v/>
      </c>
    </row>
    <row r="117" spans="1:5" ht="45" x14ac:dyDescent="0.25">
      <c r="A117" s="23" t="s">
        <v>816</v>
      </c>
      <c r="C117" s="1" t="str">
        <f>IF('Lista de Riscos Normalizados'!C74&gt;0,'Lista de Riscos Normalizados'!C74,"")</f>
        <v/>
      </c>
      <c r="E117" s="24" t="str">
        <f>IF('Lista de Riscos Normalizados'!E115&gt;0,'Lista de Riscos Normalizados'!E115,"")</f>
        <v/>
      </c>
    </row>
    <row r="118" spans="1:5" ht="45" x14ac:dyDescent="0.25">
      <c r="A118" s="23" t="s">
        <v>817</v>
      </c>
      <c r="C118" s="1" t="str">
        <f>IF('Lista de Riscos Normalizados'!C75&gt;0,'Lista de Riscos Normalizados'!C75,"")</f>
        <v/>
      </c>
      <c r="E118" s="24" t="str">
        <f>IF('Lista de Riscos Normalizados'!E116&gt;0,'Lista de Riscos Normalizados'!E116,"")</f>
        <v/>
      </c>
    </row>
    <row r="119" spans="1:5" ht="30" x14ac:dyDescent="0.25">
      <c r="A119" s="23" t="s">
        <v>818</v>
      </c>
      <c r="C119" s="1" t="str">
        <f>IF('Lista de Riscos Normalizados'!C76&gt;0,'Lista de Riscos Normalizados'!C76,"")</f>
        <v/>
      </c>
      <c r="E119" s="24" t="str">
        <f>IF('Lista de Riscos Normalizados'!E117&gt;0,'Lista de Riscos Normalizados'!E117,"")</f>
        <v/>
      </c>
    </row>
    <row r="120" spans="1:5" ht="30" x14ac:dyDescent="0.25">
      <c r="A120" s="23" t="s">
        <v>819</v>
      </c>
      <c r="C120" s="1" t="str">
        <f>IF('Lista de Riscos Normalizados'!C77&gt;0,'Lista de Riscos Normalizados'!C77,"")</f>
        <v/>
      </c>
      <c r="E120" s="24" t="str">
        <f>IF('Lista de Riscos Normalizados'!E118&gt;0,'Lista de Riscos Normalizados'!E118,"")</f>
        <v/>
      </c>
    </row>
    <row r="121" spans="1:5" ht="30" x14ac:dyDescent="0.25">
      <c r="A121" s="23" t="s">
        <v>820</v>
      </c>
      <c r="C121" s="1" t="str">
        <f>IF('Lista de Riscos Normalizados'!C78&gt;0,'Lista de Riscos Normalizados'!C78,"")</f>
        <v/>
      </c>
      <c r="E121" s="24" t="str">
        <f>IF('Lista de Riscos Normalizados'!E119&gt;0,'Lista de Riscos Normalizados'!E119,"")</f>
        <v/>
      </c>
    </row>
    <row r="122" spans="1:5" ht="45" x14ac:dyDescent="0.25">
      <c r="A122" s="23" t="s">
        <v>821</v>
      </c>
      <c r="C122" s="1" t="str">
        <f>IF('Lista de Riscos Normalizados'!C79&gt;0,'Lista de Riscos Normalizados'!C79,"")</f>
        <v/>
      </c>
      <c r="E122" s="24" t="str">
        <f>IF('Lista de Riscos Normalizados'!E120&gt;0,'Lista de Riscos Normalizados'!E120,"")</f>
        <v/>
      </c>
    </row>
    <row r="123" spans="1:5" ht="45" x14ac:dyDescent="0.25">
      <c r="A123" s="23" t="s">
        <v>822</v>
      </c>
      <c r="C123" s="1" t="str">
        <f>IF('Lista de Riscos Normalizados'!C80&gt;0,'Lista de Riscos Normalizados'!C80,"")</f>
        <v/>
      </c>
      <c r="E123" s="24" t="str">
        <f>IF('Lista de Riscos Normalizados'!E121&gt;0,'Lista de Riscos Normalizados'!E121,"")</f>
        <v/>
      </c>
    </row>
    <row r="124" spans="1:5" ht="30" x14ac:dyDescent="0.25">
      <c r="A124" s="23" t="s">
        <v>823</v>
      </c>
      <c r="C124" s="1" t="str">
        <f>IF('Lista de Riscos Normalizados'!C81&gt;0,'Lista de Riscos Normalizados'!C81,"")</f>
        <v/>
      </c>
      <c r="E124" s="24" t="str">
        <f>IF('Lista de Riscos Normalizados'!E122&gt;0,'Lista de Riscos Normalizados'!E122,"")</f>
        <v/>
      </c>
    </row>
    <row r="125" spans="1:5" x14ac:dyDescent="0.25">
      <c r="A125" s="23" t="s">
        <v>824</v>
      </c>
      <c r="C125" s="1" t="str">
        <f>IF('Lista de Riscos Normalizados'!C82&gt;0,'Lista de Riscos Normalizados'!C82,"")</f>
        <v/>
      </c>
      <c r="E125" s="24" t="str">
        <f>IF('Lista de Riscos Normalizados'!E123&gt;0,'Lista de Riscos Normalizados'!E123,"")</f>
        <v/>
      </c>
    </row>
    <row r="126" spans="1:5" ht="30" x14ac:dyDescent="0.25">
      <c r="A126" s="23" t="s">
        <v>825</v>
      </c>
      <c r="C126" s="1" t="str">
        <f>IF('Lista de Riscos Normalizados'!C83&gt;0,'Lista de Riscos Normalizados'!C83,"")</f>
        <v/>
      </c>
      <c r="E126" s="24" t="str">
        <f>IF('Lista de Riscos Normalizados'!E124&gt;0,'Lista de Riscos Normalizados'!E124,"")</f>
        <v/>
      </c>
    </row>
    <row r="127" spans="1:5" x14ac:dyDescent="0.25">
      <c r="A127" s="23" t="s">
        <v>826</v>
      </c>
      <c r="C127" s="1" t="str">
        <f>IF('Lista de Riscos Normalizados'!C84&gt;0,'Lista de Riscos Normalizados'!C84,"")</f>
        <v/>
      </c>
      <c r="E127" s="24" t="str">
        <f>IF('Lista de Riscos Normalizados'!E125&gt;0,'Lista de Riscos Normalizados'!E125,"")</f>
        <v/>
      </c>
    </row>
    <row r="128" spans="1:5" ht="30" x14ac:dyDescent="0.25">
      <c r="A128" s="23" t="s">
        <v>827</v>
      </c>
      <c r="C128" s="1" t="str">
        <f>IF('Lista de Riscos Normalizados'!C85&gt;0,'Lista de Riscos Normalizados'!C85,"")</f>
        <v/>
      </c>
      <c r="E128" s="24" t="str">
        <f>IF('Lista de Riscos Normalizados'!E126&gt;0,'Lista de Riscos Normalizados'!E126,"")</f>
        <v/>
      </c>
    </row>
    <row r="129" spans="1:5" ht="30" x14ac:dyDescent="0.25">
      <c r="A129" s="23" t="s">
        <v>828</v>
      </c>
      <c r="C129" s="1" t="str">
        <f>IF('Lista de Riscos Normalizados'!C86&gt;0,'Lista de Riscos Normalizados'!C86,"")</f>
        <v/>
      </c>
      <c r="E129" s="24" t="str">
        <f>IF('Lista de Riscos Normalizados'!E127&gt;0,'Lista de Riscos Normalizados'!E127,"")</f>
        <v/>
      </c>
    </row>
    <row r="130" spans="1:5" ht="30" x14ac:dyDescent="0.25">
      <c r="A130" s="23" t="s">
        <v>829</v>
      </c>
      <c r="C130" s="1" t="str">
        <f>IF('Lista de Riscos Normalizados'!C87&gt;0,'Lista de Riscos Normalizados'!C87,"")</f>
        <v/>
      </c>
      <c r="E130" s="24" t="str">
        <f>IF('Lista de Riscos Normalizados'!E128&gt;0,'Lista de Riscos Normalizados'!E128,"")</f>
        <v/>
      </c>
    </row>
    <row r="131" spans="1:5" x14ac:dyDescent="0.25">
      <c r="A131" s="23" t="s">
        <v>830</v>
      </c>
      <c r="C131" s="1" t="str">
        <f>IF('Lista de Riscos Normalizados'!C88&gt;0,'Lista de Riscos Normalizados'!C88,"")</f>
        <v/>
      </c>
      <c r="E131" s="24" t="str">
        <f>IF('Lista de Riscos Normalizados'!E129&gt;0,'Lista de Riscos Normalizados'!E129,"")</f>
        <v/>
      </c>
    </row>
    <row r="132" spans="1:5" x14ac:dyDescent="0.25">
      <c r="A132" s="23" t="s">
        <v>831</v>
      </c>
      <c r="C132" s="1" t="str">
        <f>IF('Lista de Riscos Normalizados'!C89&gt;0,'Lista de Riscos Normalizados'!C89,"")</f>
        <v/>
      </c>
      <c r="E132" s="24" t="str">
        <f>IF('Lista de Riscos Normalizados'!E130&gt;0,'Lista de Riscos Normalizados'!E130,"")</f>
        <v/>
      </c>
    </row>
    <row r="133" spans="1:5" x14ac:dyDescent="0.25">
      <c r="A133" s="23" t="s">
        <v>832</v>
      </c>
      <c r="C133" s="1" t="str">
        <f>IF('Lista de Riscos Normalizados'!C90&gt;0,'Lista de Riscos Normalizados'!C90,"")</f>
        <v/>
      </c>
      <c r="E133" s="24" t="str">
        <f>IF('Lista de Riscos Normalizados'!E131&gt;0,'Lista de Riscos Normalizados'!E131,"")</f>
        <v/>
      </c>
    </row>
    <row r="134" spans="1:5" x14ac:dyDescent="0.25">
      <c r="A134" s="23" t="s">
        <v>833</v>
      </c>
      <c r="C134" s="1" t="str">
        <f>IF('Lista de Riscos Normalizados'!C91&gt;0,'Lista de Riscos Normalizados'!C91,"")</f>
        <v/>
      </c>
      <c r="E134" s="24" t="str">
        <f>IF('Lista de Riscos Normalizados'!E132&gt;0,'Lista de Riscos Normalizados'!E132,"")</f>
        <v/>
      </c>
    </row>
    <row r="135" spans="1:5" ht="30" x14ac:dyDescent="0.25">
      <c r="A135" s="23" t="s">
        <v>834</v>
      </c>
      <c r="C135" s="1" t="str">
        <f>IF('Lista de Riscos Normalizados'!C92&gt;0,'Lista de Riscos Normalizados'!C92,"")</f>
        <v/>
      </c>
      <c r="E135" s="24" t="str">
        <f>IF('Lista de Riscos Normalizados'!E133&gt;0,'Lista de Riscos Normalizados'!E133,"")</f>
        <v/>
      </c>
    </row>
    <row r="136" spans="1:5" x14ac:dyDescent="0.25">
      <c r="A136" s="23" t="s">
        <v>835</v>
      </c>
      <c r="C136" s="1" t="str">
        <f>IF('Lista de Riscos Normalizados'!C93&gt;0,'Lista de Riscos Normalizados'!C93,"")</f>
        <v/>
      </c>
      <c r="E136" s="24" t="str">
        <f>IF('Lista de Riscos Normalizados'!E134&gt;0,'Lista de Riscos Normalizados'!E134,"")</f>
        <v/>
      </c>
    </row>
    <row r="137" spans="1:5" ht="30" x14ac:dyDescent="0.25">
      <c r="A137" s="23" t="s">
        <v>836</v>
      </c>
      <c r="C137" s="1" t="str">
        <f>IF('Lista de Riscos Normalizados'!C94&gt;0,'Lista de Riscos Normalizados'!C94,"")</f>
        <v/>
      </c>
      <c r="E137" s="24" t="str">
        <f>IF('Lista de Riscos Normalizados'!E135&gt;0,'Lista de Riscos Normalizados'!E135,"")</f>
        <v/>
      </c>
    </row>
    <row r="138" spans="1:5" ht="30" x14ac:dyDescent="0.25">
      <c r="A138" s="23" t="s">
        <v>837</v>
      </c>
      <c r="C138" s="1" t="str">
        <f>IF('Lista de Riscos Normalizados'!C95&gt;0,'Lista de Riscos Normalizados'!C95,"")</f>
        <v/>
      </c>
      <c r="E138" s="24" t="str">
        <f>IF('Lista de Riscos Normalizados'!E136&gt;0,'Lista de Riscos Normalizados'!E136,"")</f>
        <v/>
      </c>
    </row>
    <row r="139" spans="1:5" ht="30" x14ac:dyDescent="0.25">
      <c r="A139" s="23" t="s">
        <v>838</v>
      </c>
      <c r="C139" s="1" t="str">
        <f>IF('Lista de Riscos Normalizados'!C96&gt;0,'Lista de Riscos Normalizados'!C96,"")</f>
        <v/>
      </c>
      <c r="E139" s="24" t="str">
        <f>IF('Lista de Riscos Normalizados'!E137&gt;0,'Lista de Riscos Normalizados'!E137,"")</f>
        <v/>
      </c>
    </row>
    <row r="140" spans="1:5" x14ac:dyDescent="0.25">
      <c r="A140" s="23" t="s">
        <v>839</v>
      </c>
      <c r="C140" s="1" t="str">
        <f>IF('Lista de Riscos Normalizados'!C97&gt;0,'Lista de Riscos Normalizados'!C97,"")</f>
        <v/>
      </c>
      <c r="E140" s="24" t="str">
        <f>IF('Lista de Riscos Normalizados'!E138&gt;0,'Lista de Riscos Normalizados'!E138,"")</f>
        <v/>
      </c>
    </row>
    <row r="141" spans="1:5" ht="45" x14ac:dyDescent="0.25">
      <c r="A141" s="23" t="s">
        <v>840</v>
      </c>
      <c r="C141" s="1" t="str">
        <f>IF('Lista de Riscos Normalizados'!C98&gt;0,'Lista de Riscos Normalizados'!C98,"")</f>
        <v/>
      </c>
      <c r="E141" s="24" t="str">
        <f>IF('Lista de Riscos Normalizados'!E139&gt;0,'Lista de Riscos Normalizados'!E139,"")</f>
        <v/>
      </c>
    </row>
    <row r="142" spans="1:5" x14ac:dyDescent="0.25">
      <c r="A142" s="23" t="s">
        <v>841</v>
      </c>
      <c r="C142" s="1" t="str">
        <f>IF('Lista de Riscos Normalizados'!C99&gt;0,'Lista de Riscos Normalizados'!C99,"")</f>
        <v/>
      </c>
      <c r="E142" s="24" t="str">
        <f>IF('Lista de Riscos Normalizados'!E140&gt;0,'Lista de Riscos Normalizados'!E140,"")</f>
        <v/>
      </c>
    </row>
    <row r="143" spans="1:5" ht="30" x14ac:dyDescent="0.25">
      <c r="A143" s="23" t="s">
        <v>842</v>
      </c>
      <c r="C143" s="1" t="str">
        <f>IF('Lista de Riscos Normalizados'!C100&gt;0,'Lista de Riscos Normalizados'!C100,"")</f>
        <v/>
      </c>
      <c r="E143" s="24" t="str">
        <f>IF('Lista de Riscos Normalizados'!E141&gt;0,'Lista de Riscos Normalizados'!E141,"")</f>
        <v/>
      </c>
    </row>
    <row r="144" spans="1:5" x14ac:dyDescent="0.25">
      <c r="A144" s="23" t="s">
        <v>843</v>
      </c>
      <c r="C144" s="1" t="str">
        <f>IF('Lista de Riscos Normalizados'!C101&gt;0,'Lista de Riscos Normalizados'!C101,"")</f>
        <v/>
      </c>
      <c r="E144" s="24" t="str">
        <f>IF('Lista de Riscos Normalizados'!E142&gt;0,'Lista de Riscos Normalizados'!E142,"")</f>
        <v/>
      </c>
    </row>
    <row r="145" spans="1:5" x14ac:dyDescent="0.25">
      <c r="A145" s="23" t="s">
        <v>844</v>
      </c>
      <c r="C145" s="1" t="str">
        <f>IF('Lista de Riscos Normalizados'!C102&gt;0,'Lista de Riscos Normalizados'!C102,"")</f>
        <v/>
      </c>
      <c r="E145" s="24" t="str">
        <f>IF('Lista de Riscos Normalizados'!E143&gt;0,'Lista de Riscos Normalizados'!E143,"")</f>
        <v/>
      </c>
    </row>
    <row r="146" spans="1:5" ht="30" x14ac:dyDescent="0.25">
      <c r="A146" s="23" t="s">
        <v>845</v>
      </c>
      <c r="C146" s="1" t="str">
        <f>IF('Lista de Riscos Normalizados'!C103&gt;0,'Lista de Riscos Normalizados'!C103,"")</f>
        <v/>
      </c>
      <c r="E146" s="24" t="str">
        <f>IF('Lista de Riscos Normalizados'!E144&gt;0,'Lista de Riscos Normalizados'!E144,"")</f>
        <v/>
      </c>
    </row>
    <row r="147" spans="1:5" ht="30" x14ac:dyDescent="0.25">
      <c r="A147" s="23" t="s">
        <v>846</v>
      </c>
      <c r="C147" s="1" t="str">
        <f>IF('Lista de Riscos Normalizados'!C104&gt;0,'Lista de Riscos Normalizados'!C104,"")</f>
        <v/>
      </c>
      <c r="E147" s="24" t="str">
        <f>IF('Lista de Riscos Normalizados'!E145&gt;0,'Lista de Riscos Normalizados'!E145,"")</f>
        <v/>
      </c>
    </row>
    <row r="148" spans="1:5" ht="30" x14ac:dyDescent="0.25">
      <c r="A148" s="23" t="s">
        <v>847</v>
      </c>
      <c r="C148" s="1" t="str">
        <f>IF('Lista de Riscos Normalizados'!C105&gt;0,'Lista de Riscos Normalizados'!C105,"")</f>
        <v/>
      </c>
      <c r="E148" s="24" t="str">
        <f>IF('Lista de Riscos Normalizados'!E146&gt;0,'Lista de Riscos Normalizados'!E146,"")</f>
        <v/>
      </c>
    </row>
    <row r="149" spans="1:5" ht="45" x14ac:dyDescent="0.25">
      <c r="A149" s="23" t="s">
        <v>848</v>
      </c>
      <c r="C149" s="1" t="str">
        <f>IF('Lista de Riscos Normalizados'!C106&gt;0,'Lista de Riscos Normalizados'!C106,"")</f>
        <v/>
      </c>
      <c r="E149" s="24" t="str">
        <f>IF('Lista de Riscos Normalizados'!E147&gt;0,'Lista de Riscos Normalizados'!E147,"")</f>
        <v/>
      </c>
    </row>
    <row r="150" spans="1:5" ht="60" x14ac:dyDescent="0.25">
      <c r="A150" s="23" t="s">
        <v>849</v>
      </c>
      <c r="C150" s="1" t="str">
        <f>IF('Lista de Riscos Normalizados'!C107&gt;0,'Lista de Riscos Normalizados'!C107,"")</f>
        <v/>
      </c>
      <c r="E150" s="24" t="str">
        <f>IF('Lista de Riscos Normalizados'!E148&gt;0,'Lista de Riscos Normalizados'!E148,"")</f>
        <v/>
      </c>
    </row>
    <row r="151" spans="1:5" x14ac:dyDescent="0.25">
      <c r="A151" s="23" t="s">
        <v>850</v>
      </c>
      <c r="C151" s="1" t="str">
        <f>IF('Lista de Riscos Normalizados'!C108&gt;0,'Lista de Riscos Normalizados'!C108,"")</f>
        <v/>
      </c>
      <c r="E151" s="24" t="str">
        <f>IF('Lista de Riscos Normalizados'!E149&gt;0,'Lista de Riscos Normalizados'!E149,"")</f>
        <v/>
      </c>
    </row>
    <row r="152" spans="1:5" ht="30" x14ac:dyDescent="0.25">
      <c r="A152" s="23" t="s">
        <v>851</v>
      </c>
      <c r="C152" s="1" t="str">
        <f>IF('Lista de Riscos Normalizados'!C109&gt;0,'Lista de Riscos Normalizados'!C109,"")</f>
        <v/>
      </c>
      <c r="E152" s="24" t="str">
        <f>IF('Lista de Riscos Normalizados'!E150&gt;0,'Lista de Riscos Normalizados'!E150,"")</f>
        <v/>
      </c>
    </row>
    <row r="153" spans="1:5" x14ac:dyDescent="0.25">
      <c r="A153" s="23" t="s">
        <v>852</v>
      </c>
      <c r="C153" s="1" t="str">
        <f>IF('Lista de Riscos Normalizados'!C110&gt;0,'Lista de Riscos Normalizados'!C110,"")</f>
        <v/>
      </c>
      <c r="E153" s="24" t="str">
        <f>IF('Lista de Riscos Normalizados'!E151&gt;0,'Lista de Riscos Normalizados'!E151,"")</f>
        <v/>
      </c>
    </row>
    <row r="154" spans="1:5" ht="30" x14ac:dyDescent="0.25">
      <c r="A154" s="23" t="s">
        <v>853</v>
      </c>
      <c r="C154" s="1" t="str">
        <f>IF('Lista de Riscos Normalizados'!C111&gt;0,'Lista de Riscos Normalizados'!C111,"")</f>
        <v/>
      </c>
      <c r="E154" s="24" t="str">
        <f>IF('Lista de Riscos Normalizados'!E152&gt;0,'Lista de Riscos Normalizados'!E152,"")</f>
        <v/>
      </c>
    </row>
    <row r="155" spans="1:5" ht="60" x14ac:dyDescent="0.25">
      <c r="A155" s="23" t="s">
        <v>854</v>
      </c>
      <c r="C155" s="1" t="str">
        <f>IF('Lista de Riscos Normalizados'!C112&gt;0,'Lista de Riscos Normalizados'!C112,"")</f>
        <v/>
      </c>
      <c r="E155" s="24" t="str">
        <f>IF('Lista de Riscos Normalizados'!E153&gt;0,'Lista de Riscos Normalizados'!E153,"")</f>
        <v/>
      </c>
    </row>
    <row r="156" spans="1:5" x14ac:dyDescent="0.25">
      <c r="A156" s="23" t="s">
        <v>855</v>
      </c>
      <c r="C156" s="1" t="str">
        <f>IF('Lista de Riscos Normalizados'!C113&gt;0,'Lista de Riscos Normalizados'!C113,"")</f>
        <v/>
      </c>
      <c r="E156" s="24" t="str">
        <f>IF('Lista de Riscos Normalizados'!E154&gt;0,'Lista de Riscos Normalizados'!E154,"")</f>
        <v/>
      </c>
    </row>
    <row r="157" spans="1:5" x14ac:dyDescent="0.25">
      <c r="A157" s="23" t="s">
        <v>856</v>
      </c>
      <c r="C157" s="1" t="str">
        <f>IF('Lista de Riscos Normalizados'!C114&gt;0,'Lista de Riscos Normalizados'!C114,"")</f>
        <v/>
      </c>
      <c r="E157" s="24" t="str">
        <f>IF('Lista de Riscos Normalizados'!E155&gt;0,'Lista de Riscos Normalizados'!E155,"")</f>
        <v/>
      </c>
    </row>
    <row r="158" spans="1:5" ht="30" x14ac:dyDescent="0.25">
      <c r="A158" s="23" t="s">
        <v>857</v>
      </c>
      <c r="C158" s="1" t="str">
        <f>IF('Lista de Riscos Normalizados'!C115&gt;0,'Lista de Riscos Normalizados'!C115,"")</f>
        <v/>
      </c>
      <c r="E158" s="24" t="str">
        <f>IF('Lista de Riscos Normalizados'!E156&gt;0,'Lista de Riscos Normalizados'!E156,"")</f>
        <v/>
      </c>
    </row>
    <row r="159" spans="1:5" x14ac:dyDescent="0.25">
      <c r="A159" s="23" t="s">
        <v>858</v>
      </c>
      <c r="C159" s="1" t="str">
        <f>IF('Lista de Riscos Normalizados'!C116&gt;0,'Lista de Riscos Normalizados'!C116,"")</f>
        <v/>
      </c>
      <c r="E159" s="24" t="str">
        <f>IF('Lista de Riscos Normalizados'!E157&gt;0,'Lista de Riscos Normalizados'!E157,"")</f>
        <v/>
      </c>
    </row>
    <row r="160" spans="1:5" x14ac:dyDescent="0.25">
      <c r="A160" s="23" t="s">
        <v>859</v>
      </c>
      <c r="C160" s="1" t="str">
        <f>IF('Lista de Riscos Normalizados'!C117&gt;0,'Lista de Riscos Normalizados'!C117,"")</f>
        <v/>
      </c>
      <c r="E160" s="24" t="str">
        <f>IF('Lista de Riscos Normalizados'!E158&gt;0,'Lista de Riscos Normalizados'!E158,"")</f>
        <v/>
      </c>
    </row>
    <row r="161" spans="1:5" x14ac:dyDescent="0.25">
      <c r="A161" s="23" t="s">
        <v>860</v>
      </c>
      <c r="C161" s="1" t="str">
        <f>IF('Lista de Riscos Normalizados'!C118&gt;0,'Lista de Riscos Normalizados'!C118,"")</f>
        <v/>
      </c>
      <c r="E161" s="24" t="str">
        <f>IF('Lista de Riscos Normalizados'!E159&gt;0,'Lista de Riscos Normalizados'!E159,"")</f>
        <v/>
      </c>
    </row>
    <row r="162" spans="1:5" ht="30" x14ac:dyDescent="0.25">
      <c r="A162" s="23" t="s">
        <v>861</v>
      </c>
      <c r="C162" s="1" t="str">
        <f>IF('Lista de Riscos Normalizados'!C119&gt;0,'Lista de Riscos Normalizados'!C119,"")</f>
        <v/>
      </c>
      <c r="E162" s="24" t="str">
        <f>IF('Lista de Riscos Normalizados'!E160&gt;0,'Lista de Riscos Normalizados'!E160,"")</f>
        <v/>
      </c>
    </row>
    <row r="163" spans="1:5" x14ac:dyDescent="0.25">
      <c r="A163" s="23" t="s">
        <v>862</v>
      </c>
      <c r="C163" s="1" t="str">
        <f>IF('Lista de Riscos Normalizados'!C120&gt;0,'Lista de Riscos Normalizados'!C120,"")</f>
        <v/>
      </c>
      <c r="E163" s="24" t="str">
        <f>IF('Lista de Riscos Normalizados'!E161&gt;0,'Lista de Riscos Normalizados'!E161,"")</f>
        <v/>
      </c>
    </row>
    <row r="164" spans="1:5" x14ac:dyDescent="0.25">
      <c r="A164" s="23" t="s">
        <v>863</v>
      </c>
      <c r="C164" s="1" t="str">
        <f>IF('Lista de Riscos Normalizados'!C121&gt;0,'Lista de Riscos Normalizados'!C121,"")</f>
        <v/>
      </c>
      <c r="E164" s="24" t="str">
        <f>IF('Lista de Riscos Normalizados'!E162&gt;0,'Lista de Riscos Normalizados'!E162,"")</f>
        <v/>
      </c>
    </row>
    <row r="165" spans="1:5" ht="30" x14ac:dyDescent="0.25">
      <c r="A165" s="23" t="s">
        <v>864</v>
      </c>
      <c r="C165" s="1" t="str">
        <f>IF('Lista de Riscos Normalizados'!C122&gt;0,'Lista de Riscos Normalizados'!C122,"")</f>
        <v/>
      </c>
      <c r="E165" s="24" t="str">
        <f>IF('Lista de Riscos Normalizados'!E163&gt;0,'Lista de Riscos Normalizados'!E163,"")</f>
        <v/>
      </c>
    </row>
    <row r="166" spans="1:5" ht="30" x14ac:dyDescent="0.25">
      <c r="A166" s="23" t="s">
        <v>865</v>
      </c>
      <c r="C166" s="1" t="str">
        <f>IF('Lista de Riscos Normalizados'!C123&gt;0,'Lista de Riscos Normalizados'!C123,"")</f>
        <v/>
      </c>
      <c r="E166" s="24" t="str">
        <f>IF('Lista de Riscos Normalizados'!E164&gt;0,'Lista de Riscos Normalizados'!E164,"")</f>
        <v/>
      </c>
    </row>
    <row r="167" spans="1:5" x14ac:dyDescent="0.25">
      <c r="A167" s="23" t="s">
        <v>866</v>
      </c>
      <c r="C167" s="1" t="str">
        <f>IF('Lista de Riscos Normalizados'!C124&gt;0,'Lista de Riscos Normalizados'!C124,"")</f>
        <v/>
      </c>
      <c r="E167" s="24" t="str">
        <f>IF('Lista de Riscos Normalizados'!E165&gt;0,'Lista de Riscos Normalizados'!E165,"")</f>
        <v/>
      </c>
    </row>
    <row r="168" spans="1:5" x14ac:dyDescent="0.25">
      <c r="A168" s="23" t="s">
        <v>867</v>
      </c>
      <c r="C168" s="1" t="str">
        <f>IF('Lista de Riscos Normalizados'!C125&gt;0,'Lista de Riscos Normalizados'!C125,"")</f>
        <v/>
      </c>
      <c r="E168" s="24" t="str">
        <f>IF('Lista de Riscos Normalizados'!E166&gt;0,'Lista de Riscos Normalizados'!E166,"")</f>
        <v/>
      </c>
    </row>
    <row r="169" spans="1:5" x14ac:dyDescent="0.25">
      <c r="A169" s="23" t="s">
        <v>868</v>
      </c>
      <c r="C169" s="1" t="str">
        <f>IF('Lista de Riscos Normalizados'!C126&gt;0,'Lista de Riscos Normalizados'!C126,"")</f>
        <v/>
      </c>
      <c r="E169" s="24" t="str">
        <f>IF('Lista de Riscos Normalizados'!E167&gt;0,'Lista de Riscos Normalizados'!E167,"")</f>
        <v/>
      </c>
    </row>
    <row r="170" spans="1:5" x14ac:dyDescent="0.25">
      <c r="A170" s="1" t="str">
        <f>IF('Lista de Riscos Normalizados'!A2&gt;0,'Lista de Riscos Normalizados'!A2,"")</f>
        <v/>
      </c>
      <c r="C170" s="1" t="str">
        <f>IF('Lista de Riscos Normalizados'!C127&gt;0,'Lista de Riscos Normalizados'!C127,"")</f>
        <v/>
      </c>
      <c r="E170" s="24" t="str">
        <f>IF('Lista de Riscos Normalizados'!E168&gt;0,'Lista de Riscos Normalizados'!E168,"")</f>
        <v/>
      </c>
    </row>
    <row r="171" spans="1:5" x14ac:dyDescent="0.25">
      <c r="A171" s="1" t="str">
        <f>IF('Lista de Riscos Normalizados'!A3&gt;0,'Lista de Riscos Normalizados'!A3,"")</f>
        <v/>
      </c>
      <c r="C171" s="1" t="str">
        <f>IF('Lista de Riscos Normalizados'!C128&gt;0,'Lista de Riscos Normalizados'!C128,"")</f>
        <v/>
      </c>
      <c r="E171" s="24" t="str">
        <f>IF('Lista de Riscos Normalizados'!E169&gt;0,'Lista de Riscos Normalizados'!E169,"")</f>
        <v/>
      </c>
    </row>
    <row r="172" spans="1:5" x14ac:dyDescent="0.25">
      <c r="A172" s="1" t="str">
        <f>IF('Lista de Riscos Normalizados'!A4&gt;0,'Lista de Riscos Normalizados'!A4,"")</f>
        <v/>
      </c>
      <c r="C172" s="1" t="str">
        <f>IF('Lista de Riscos Normalizados'!C129&gt;0,'Lista de Riscos Normalizados'!C129,"")</f>
        <v/>
      </c>
      <c r="E172" s="24" t="str">
        <f>IF('Lista de Riscos Normalizados'!E170&gt;0,'Lista de Riscos Normalizados'!E170,"")</f>
        <v/>
      </c>
    </row>
    <row r="173" spans="1:5" x14ac:dyDescent="0.25">
      <c r="A173" s="1" t="str">
        <f>IF('Lista de Riscos Normalizados'!A5&gt;0,'Lista de Riscos Normalizados'!A5,"")</f>
        <v/>
      </c>
      <c r="C173" s="1" t="str">
        <f>IF('Lista de Riscos Normalizados'!C130&gt;0,'Lista de Riscos Normalizados'!C130,"")</f>
        <v/>
      </c>
      <c r="E173" s="24" t="str">
        <f>IF('Lista de Riscos Normalizados'!E171&gt;0,'Lista de Riscos Normalizados'!E171,"")</f>
        <v/>
      </c>
    </row>
    <row r="174" spans="1:5" x14ac:dyDescent="0.25">
      <c r="A174" s="1" t="str">
        <f>IF('Lista de Riscos Normalizados'!A6&gt;0,'Lista de Riscos Normalizados'!A6,"")</f>
        <v/>
      </c>
      <c r="C174" s="1" t="str">
        <f>IF('Lista de Riscos Normalizados'!C131&gt;0,'Lista de Riscos Normalizados'!C131,"")</f>
        <v/>
      </c>
      <c r="E174" s="24" t="str">
        <f>IF('Lista de Riscos Normalizados'!E172&gt;0,'Lista de Riscos Normalizados'!E172,"")</f>
        <v/>
      </c>
    </row>
    <row r="175" spans="1:5" x14ac:dyDescent="0.25">
      <c r="A175" s="1" t="str">
        <f>IF('Lista de Riscos Normalizados'!A7&gt;0,'Lista de Riscos Normalizados'!A7,"")</f>
        <v/>
      </c>
      <c r="C175" s="1" t="str">
        <f>IF('Lista de Riscos Normalizados'!C132&gt;0,'Lista de Riscos Normalizados'!C132,"")</f>
        <v/>
      </c>
      <c r="E175" s="24" t="str">
        <f>IF('Lista de Riscos Normalizados'!E173&gt;0,'Lista de Riscos Normalizados'!E173,"")</f>
        <v/>
      </c>
    </row>
    <row r="176" spans="1:5" x14ac:dyDescent="0.25">
      <c r="A176" s="1" t="str">
        <f>IF('Lista de Riscos Normalizados'!A8&gt;0,'Lista de Riscos Normalizados'!A8,"")</f>
        <v/>
      </c>
      <c r="C176" s="1" t="str">
        <f>IF('Lista de Riscos Normalizados'!C133&gt;0,'Lista de Riscos Normalizados'!C133,"")</f>
        <v/>
      </c>
      <c r="E176" s="24" t="str">
        <f>IF('Lista de Riscos Normalizados'!E174&gt;0,'Lista de Riscos Normalizados'!E174,"")</f>
        <v/>
      </c>
    </row>
    <row r="177" spans="1:5" x14ac:dyDescent="0.25">
      <c r="A177" s="1" t="str">
        <f>IF('Lista de Riscos Normalizados'!A9&gt;0,'Lista de Riscos Normalizados'!A9,"")</f>
        <v/>
      </c>
      <c r="C177" s="1" t="str">
        <f>IF('Lista de Riscos Normalizados'!C134&gt;0,'Lista de Riscos Normalizados'!C134,"")</f>
        <v/>
      </c>
      <c r="E177" s="24" t="str">
        <f>IF('Lista de Riscos Normalizados'!E175&gt;0,'Lista de Riscos Normalizados'!E175,"")</f>
        <v/>
      </c>
    </row>
    <row r="178" spans="1:5" x14ac:dyDescent="0.25">
      <c r="A178" s="1" t="str">
        <f>IF('Lista de Riscos Normalizados'!A10&gt;0,'Lista de Riscos Normalizados'!A10,"")</f>
        <v/>
      </c>
      <c r="C178" s="1" t="str">
        <f>IF('Lista de Riscos Normalizados'!C135&gt;0,'Lista de Riscos Normalizados'!C135,"")</f>
        <v/>
      </c>
      <c r="E178" s="24" t="str">
        <f>IF('Lista de Riscos Normalizados'!E176&gt;0,'Lista de Riscos Normalizados'!E176,"")</f>
        <v/>
      </c>
    </row>
    <row r="179" spans="1:5" x14ac:dyDescent="0.25">
      <c r="A179" s="1" t="str">
        <f>IF('Lista de Riscos Normalizados'!A11&gt;0,'Lista de Riscos Normalizados'!A11,"")</f>
        <v/>
      </c>
      <c r="C179" s="1" t="str">
        <f>IF('Lista de Riscos Normalizados'!C136&gt;0,'Lista de Riscos Normalizados'!C136,"")</f>
        <v/>
      </c>
      <c r="E179" s="24" t="str">
        <f>IF('Lista de Riscos Normalizados'!E177&gt;0,'Lista de Riscos Normalizados'!E177,"")</f>
        <v/>
      </c>
    </row>
    <row r="180" spans="1:5" x14ac:dyDescent="0.25">
      <c r="A180" s="1" t="str">
        <f>IF('Lista de Riscos Normalizados'!A12&gt;0,'Lista de Riscos Normalizados'!A12,"")</f>
        <v/>
      </c>
      <c r="C180" s="1" t="str">
        <f>IF('Lista de Riscos Normalizados'!C137&gt;0,'Lista de Riscos Normalizados'!C137,"")</f>
        <v/>
      </c>
      <c r="E180" s="24" t="str">
        <f>IF('Lista de Riscos Normalizados'!E178&gt;0,'Lista de Riscos Normalizados'!E178,"")</f>
        <v/>
      </c>
    </row>
    <row r="181" spans="1:5" x14ac:dyDescent="0.25">
      <c r="A181" s="1" t="str">
        <f>IF('Lista de Riscos Normalizados'!A13&gt;0,'Lista de Riscos Normalizados'!A13,"")</f>
        <v/>
      </c>
      <c r="C181" s="1" t="str">
        <f>IF('Lista de Riscos Normalizados'!C138&gt;0,'Lista de Riscos Normalizados'!C138,"")</f>
        <v/>
      </c>
      <c r="E181" s="24" t="str">
        <f>IF('Lista de Riscos Normalizados'!E179&gt;0,'Lista de Riscos Normalizados'!E179,"")</f>
        <v/>
      </c>
    </row>
    <row r="182" spans="1:5" x14ac:dyDescent="0.25">
      <c r="A182" s="1" t="str">
        <f>IF('Lista de Riscos Normalizados'!A14&gt;0,'Lista de Riscos Normalizados'!A14,"")</f>
        <v/>
      </c>
      <c r="C182" s="1" t="str">
        <f>IF('Lista de Riscos Normalizados'!C139&gt;0,'Lista de Riscos Normalizados'!C139,"")</f>
        <v/>
      </c>
      <c r="E182" s="24" t="str">
        <f>IF('Lista de Riscos Normalizados'!E180&gt;0,'Lista de Riscos Normalizados'!E180,"")</f>
        <v/>
      </c>
    </row>
    <row r="183" spans="1:5" x14ac:dyDescent="0.25">
      <c r="A183" s="1" t="str">
        <f>IF('Lista de Riscos Normalizados'!A15&gt;0,'Lista de Riscos Normalizados'!A15,"")</f>
        <v/>
      </c>
      <c r="C183" s="1" t="str">
        <f>IF('Lista de Riscos Normalizados'!C140&gt;0,'Lista de Riscos Normalizados'!C140,"")</f>
        <v/>
      </c>
      <c r="E183" s="24" t="str">
        <f>IF('Lista de Riscos Normalizados'!E181&gt;0,'Lista de Riscos Normalizados'!E181,"")</f>
        <v/>
      </c>
    </row>
    <row r="184" spans="1:5" x14ac:dyDescent="0.25">
      <c r="A184" s="1" t="str">
        <f>IF('Lista de Riscos Normalizados'!A16&gt;0,'Lista de Riscos Normalizados'!A16,"")</f>
        <v/>
      </c>
      <c r="C184" s="1" t="str">
        <f>IF('Lista de Riscos Normalizados'!C141&gt;0,'Lista de Riscos Normalizados'!C141,"")</f>
        <v/>
      </c>
      <c r="E184" s="24" t="str">
        <f>IF('Lista de Riscos Normalizados'!E182&gt;0,'Lista de Riscos Normalizados'!E182,"")</f>
        <v/>
      </c>
    </row>
    <row r="185" spans="1:5" x14ac:dyDescent="0.25">
      <c r="A185" s="1" t="str">
        <f>IF('Lista de Riscos Normalizados'!A17&gt;0,'Lista de Riscos Normalizados'!A17,"")</f>
        <v/>
      </c>
      <c r="C185" s="1" t="str">
        <f>IF('Lista de Riscos Normalizados'!C142&gt;0,'Lista de Riscos Normalizados'!C142,"")</f>
        <v/>
      </c>
      <c r="E185" s="24" t="str">
        <f>IF('Lista de Riscos Normalizados'!E183&gt;0,'Lista de Riscos Normalizados'!E183,"")</f>
        <v/>
      </c>
    </row>
    <row r="186" spans="1:5" x14ac:dyDescent="0.25">
      <c r="A186" s="1" t="str">
        <f>IF('Lista de Riscos Normalizados'!A18&gt;0,'Lista de Riscos Normalizados'!A18,"")</f>
        <v/>
      </c>
      <c r="C186" s="1" t="str">
        <f>IF('Lista de Riscos Normalizados'!C143&gt;0,'Lista de Riscos Normalizados'!C143,"")</f>
        <v/>
      </c>
      <c r="E186" s="24" t="str">
        <f>IF('Lista de Riscos Normalizados'!E184&gt;0,'Lista de Riscos Normalizados'!E184,"")</f>
        <v/>
      </c>
    </row>
    <row r="187" spans="1:5" x14ac:dyDescent="0.25">
      <c r="A187" s="1" t="str">
        <f>IF('Lista de Riscos Normalizados'!A19&gt;0,'Lista de Riscos Normalizados'!A19,"")</f>
        <v/>
      </c>
      <c r="C187" s="1" t="str">
        <f>IF('Lista de Riscos Normalizados'!C144&gt;0,'Lista de Riscos Normalizados'!C144,"")</f>
        <v/>
      </c>
      <c r="E187" s="24" t="str">
        <f>IF('Lista de Riscos Normalizados'!E185&gt;0,'Lista de Riscos Normalizados'!E185,"")</f>
        <v/>
      </c>
    </row>
    <row r="188" spans="1:5" x14ac:dyDescent="0.25">
      <c r="A188" s="1" t="str">
        <f>IF('Lista de Riscos Normalizados'!A20&gt;0,'Lista de Riscos Normalizados'!A20,"")</f>
        <v/>
      </c>
      <c r="C188" s="1" t="str">
        <f>IF('Lista de Riscos Normalizados'!C145&gt;0,'Lista de Riscos Normalizados'!C145,"")</f>
        <v/>
      </c>
      <c r="E188" s="24" t="str">
        <f>IF('Lista de Riscos Normalizados'!E186&gt;0,'Lista de Riscos Normalizados'!E186,"")</f>
        <v/>
      </c>
    </row>
    <row r="189" spans="1:5" x14ac:dyDescent="0.25">
      <c r="A189" s="1" t="str">
        <f>IF('Lista de Riscos Normalizados'!A21&gt;0,'Lista de Riscos Normalizados'!A21,"")</f>
        <v/>
      </c>
      <c r="C189" s="1" t="str">
        <f>IF('Lista de Riscos Normalizados'!C146&gt;0,'Lista de Riscos Normalizados'!C146,"")</f>
        <v/>
      </c>
      <c r="E189" s="24" t="str">
        <f>IF('Lista de Riscos Normalizados'!E187&gt;0,'Lista de Riscos Normalizados'!E187,"")</f>
        <v/>
      </c>
    </row>
    <row r="190" spans="1:5" x14ac:dyDescent="0.25">
      <c r="A190" s="1" t="str">
        <f>IF('Lista de Riscos Normalizados'!A22&gt;0,'Lista de Riscos Normalizados'!A22,"")</f>
        <v/>
      </c>
      <c r="C190" s="1" t="str">
        <f>IF('Lista de Riscos Normalizados'!C147&gt;0,'Lista de Riscos Normalizados'!C147,"")</f>
        <v/>
      </c>
      <c r="E190" s="24" t="str">
        <f>IF('Lista de Riscos Normalizados'!E188&gt;0,'Lista de Riscos Normalizados'!E188,"")</f>
        <v/>
      </c>
    </row>
    <row r="191" spans="1:5" x14ac:dyDescent="0.25">
      <c r="A191" s="1" t="str">
        <f>IF('Lista de Riscos Normalizados'!A23&gt;0,'Lista de Riscos Normalizados'!A23,"")</f>
        <v/>
      </c>
      <c r="C191" s="1" t="str">
        <f>IF('Lista de Riscos Normalizados'!C148&gt;0,'Lista de Riscos Normalizados'!C148,"")</f>
        <v/>
      </c>
      <c r="E191" s="24" t="str">
        <f>IF('Lista de Riscos Normalizados'!E189&gt;0,'Lista de Riscos Normalizados'!E189,"")</f>
        <v/>
      </c>
    </row>
    <row r="192" spans="1:5" x14ac:dyDescent="0.25">
      <c r="A192" s="1" t="str">
        <f>IF('Lista de Riscos Normalizados'!A24&gt;0,'Lista de Riscos Normalizados'!A24,"")</f>
        <v/>
      </c>
      <c r="C192" s="1" t="str">
        <f>IF('Lista de Riscos Normalizados'!C149&gt;0,'Lista de Riscos Normalizados'!C149,"")</f>
        <v/>
      </c>
      <c r="E192" s="24" t="str">
        <f>IF('Lista de Riscos Normalizados'!E190&gt;0,'Lista de Riscos Normalizados'!E190,"")</f>
        <v/>
      </c>
    </row>
    <row r="193" spans="1:5" x14ac:dyDescent="0.25">
      <c r="A193" s="1" t="str">
        <f>IF('Lista de Riscos Normalizados'!A25&gt;0,'Lista de Riscos Normalizados'!A25,"")</f>
        <v/>
      </c>
      <c r="C193" s="1" t="str">
        <f>IF('Lista de Riscos Normalizados'!C150&gt;0,'Lista de Riscos Normalizados'!C150,"")</f>
        <v/>
      </c>
      <c r="E193" s="24" t="str">
        <f>IF('Lista de Riscos Normalizados'!E191&gt;0,'Lista de Riscos Normalizados'!E191,"")</f>
        <v/>
      </c>
    </row>
    <row r="194" spans="1:5" x14ac:dyDescent="0.25">
      <c r="A194" s="1" t="str">
        <f>IF('Lista de Riscos Normalizados'!A26&gt;0,'Lista de Riscos Normalizados'!A26,"")</f>
        <v/>
      </c>
      <c r="C194" s="1" t="str">
        <f>IF('Lista de Riscos Normalizados'!C151&gt;0,'Lista de Riscos Normalizados'!C151,"")</f>
        <v/>
      </c>
      <c r="E194" s="24" t="str">
        <f>IF('Lista de Riscos Normalizados'!E192&gt;0,'Lista de Riscos Normalizados'!E192,"")</f>
        <v/>
      </c>
    </row>
    <row r="195" spans="1:5" x14ac:dyDescent="0.25">
      <c r="A195" s="1" t="str">
        <f>IF('Lista de Riscos Normalizados'!A27&gt;0,'Lista de Riscos Normalizados'!A27,"")</f>
        <v/>
      </c>
      <c r="C195" s="1" t="str">
        <f>IF('Lista de Riscos Normalizados'!C152&gt;0,'Lista de Riscos Normalizados'!C152,"")</f>
        <v/>
      </c>
      <c r="E195" s="24" t="str">
        <f>IF('Lista de Riscos Normalizados'!E193&gt;0,'Lista de Riscos Normalizados'!E193,"")</f>
        <v/>
      </c>
    </row>
    <row r="196" spans="1:5" x14ac:dyDescent="0.25">
      <c r="A196" s="1" t="str">
        <f>IF('Lista de Riscos Normalizados'!A28&gt;0,'Lista de Riscos Normalizados'!A28,"")</f>
        <v/>
      </c>
      <c r="C196" s="1" t="str">
        <f>IF('Lista de Riscos Normalizados'!C153&gt;0,'Lista de Riscos Normalizados'!C153,"")</f>
        <v/>
      </c>
      <c r="E196" s="24" t="str">
        <f>IF('Lista de Riscos Normalizados'!E194&gt;0,'Lista de Riscos Normalizados'!E194,"")</f>
        <v/>
      </c>
    </row>
    <row r="197" spans="1:5" x14ac:dyDescent="0.25">
      <c r="A197" s="1" t="str">
        <f>IF('Lista de Riscos Normalizados'!A29&gt;0,'Lista de Riscos Normalizados'!A29,"")</f>
        <v/>
      </c>
      <c r="C197" s="1" t="str">
        <f>IF('Lista de Riscos Normalizados'!C154&gt;0,'Lista de Riscos Normalizados'!C154,"")</f>
        <v/>
      </c>
      <c r="E197" s="24" t="str">
        <f>IF('Lista de Riscos Normalizados'!E195&gt;0,'Lista de Riscos Normalizados'!E195,"")</f>
        <v/>
      </c>
    </row>
    <row r="198" spans="1:5" x14ac:dyDescent="0.25">
      <c r="A198" s="1" t="str">
        <f>IF('Lista de Riscos Normalizados'!A30&gt;0,'Lista de Riscos Normalizados'!A30,"")</f>
        <v/>
      </c>
      <c r="C198" s="1" t="str">
        <f>IF('Lista de Riscos Normalizados'!C155&gt;0,'Lista de Riscos Normalizados'!C155,"")</f>
        <v/>
      </c>
      <c r="E198" s="24" t="str">
        <f>IF('Lista de Riscos Normalizados'!E196&gt;0,'Lista de Riscos Normalizados'!E196,"")</f>
        <v/>
      </c>
    </row>
    <row r="199" spans="1:5" x14ac:dyDescent="0.25">
      <c r="A199" s="1" t="str">
        <f>IF('Lista de Riscos Normalizados'!A31&gt;0,'Lista de Riscos Normalizados'!A31,"")</f>
        <v/>
      </c>
      <c r="C199" s="1" t="str">
        <f>IF('Lista de Riscos Normalizados'!C156&gt;0,'Lista de Riscos Normalizados'!C156,"")</f>
        <v/>
      </c>
      <c r="E199" s="24" t="str">
        <f>IF('Lista de Riscos Normalizados'!E197&gt;0,'Lista de Riscos Normalizados'!E197,"")</f>
        <v/>
      </c>
    </row>
    <row r="200" spans="1:5" x14ac:dyDescent="0.25">
      <c r="A200" s="1" t="str">
        <f>IF('Lista de Riscos Normalizados'!A32&gt;0,'Lista de Riscos Normalizados'!A32,"")</f>
        <v/>
      </c>
      <c r="C200" s="1" t="str">
        <f>IF('Lista de Riscos Normalizados'!C157&gt;0,'Lista de Riscos Normalizados'!C157,"")</f>
        <v/>
      </c>
      <c r="E200" s="24" t="str">
        <f>IF('Lista de Riscos Normalizados'!E198&gt;0,'Lista de Riscos Normalizados'!E198,"")</f>
        <v/>
      </c>
    </row>
  </sheetData>
  <pageMargins left="0.511811024" right="0.511811024" top="0.78740157499999996" bottom="0.78740157499999996" header="0.31496062000000002" footer="0.31496062000000002"/>
  <pageSetup paperSize="9" orientation="portrait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H77"/>
  <sheetViews>
    <sheetView showGridLines="0" topLeftCell="C1" workbookViewId="0">
      <pane xSplit="2" ySplit="1" topLeftCell="E2" activePane="bottomRight" state="frozen"/>
      <selection activeCell="C1" sqref="C1"/>
      <selection pane="topRight" activeCell="E1" sqref="E1"/>
      <selection pane="bottomLeft" activeCell="C2" sqref="C2"/>
      <selection pane="bottomRight" activeCell="D23" sqref="D23"/>
    </sheetView>
  </sheetViews>
  <sheetFormatPr defaultRowHeight="15" x14ac:dyDescent="0.25"/>
  <cols>
    <col min="1" max="1" width="16.5703125" hidden="1" customWidth="1"/>
    <col min="2" max="2" width="13.42578125" hidden="1" customWidth="1"/>
    <col min="3" max="3" width="17.28515625" customWidth="1"/>
    <col min="4" max="4" width="75.28515625" customWidth="1"/>
    <col min="5" max="5" width="13.5703125" customWidth="1"/>
    <col min="6" max="6" width="54.7109375" hidden="1" customWidth="1"/>
    <col min="7" max="8" width="9.140625" hidden="1" customWidth="1"/>
    <col min="9" max="10" width="9.140625" customWidth="1"/>
  </cols>
  <sheetData>
    <row r="1" spans="1:6" ht="47.25" x14ac:dyDescent="0.25">
      <c r="A1" s="71" t="s">
        <v>141</v>
      </c>
      <c r="C1" s="72" t="s">
        <v>1111</v>
      </c>
      <c r="D1" s="71" t="s">
        <v>98</v>
      </c>
      <c r="F1" s="71" t="s">
        <v>143</v>
      </c>
    </row>
    <row r="2" spans="1:6" hidden="1" x14ac:dyDescent="0.25">
      <c r="A2" s="39"/>
      <c r="D2" s="74" t="s">
        <v>210</v>
      </c>
      <c r="F2" s="40"/>
    </row>
    <row r="3" spans="1:6" hidden="1" x14ac:dyDescent="0.25">
      <c r="A3" s="39"/>
      <c r="D3" s="75" t="s">
        <v>221</v>
      </c>
      <c r="F3" s="40"/>
    </row>
    <row r="4" spans="1:6" hidden="1" x14ac:dyDescent="0.25">
      <c r="A4" s="39"/>
      <c r="D4" s="75" t="s">
        <v>211</v>
      </c>
      <c r="F4" s="40"/>
    </row>
    <row r="5" spans="1:6" hidden="1" x14ac:dyDescent="0.25">
      <c r="A5" s="39"/>
      <c r="D5" s="75" t="s">
        <v>212</v>
      </c>
      <c r="F5" s="40"/>
    </row>
    <row r="6" spans="1:6" hidden="1" x14ac:dyDescent="0.25">
      <c r="A6" s="39"/>
      <c r="C6" s="73"/>
      <c r="D6" s="75" t="s">
        <v>213</v>
      </c>
      <c r="F6" s="40"/>
    </row>
    <row r="7" spans="1:6" hidden="1" x14ac:dyDescent="0.25">
      <c r="A7" s="39"/>
      <c r="D7" s="75" t="s">
        <v>215</v>
      </c>
      <c r="F7" s="40"/>
    </row>
    <row r="8" spans="1:6" ht="25.5" hidden="1" x14ac:dyDescent="0.25">
      <c r="A8" s="39"/>
      <c r="D8" s="75" t="s">
        <v>214</v>
      </c>
      <c r="F8" s="40"/>
    </row>
    <row r="9" spans="1:6" hidden="1" x14ac:dyDescent="0.25">
      <c r="A9" s="40"/>
      <c r="D9" s="75" t="s">
        <v>216</v>
      </c>
      <c r="F9" s="40"/>
    </row>
    <row r="10" spans="1:6" hidden="1" x14ac:dyDescent="0.25">
      <c r="A10" s="40"/>
      <c r="D10" s="75" t="s">
        <v>217</v>
      </c>
      <c r="F10" s="40"/>
    </row>
    <row r="11" spans="1:6" hidden="1" x14ac:dyDescent="0.25">
      <c r="A11" s="40"/>
      <c r="D11" s="75" t="s">
        <v>218</v>
      </c>
      <c r="F11" s="40"/>
    </row>
    <row r="12" spans="1:6" hidden="1" x14ac:dyDescent="0.25">
      <c r="A12" s="1"/>
      <c r="D12" s="75" t="s">
        <v>219</v>
      </c>
      <c r="F12" s="1"/>
    </row>
    <row r="13" spans="1:6" hidden="1" x14ac:dyDescent="0.25">
      <c r="A13" s="1"/>
      <c r="D13" s="75" t="s">
        <v>130</v>
      </c>
      <c r="F13" s="1"/>
    </row>
    <row r="14" spans="1:6" hidden="1" x14ac:dyDescent="0.25">
      <c r="A14" s="1"/>
      <c r="D14" s="75" t="s">
        <v>127</v>
      </c>
      <c r="F14" s="1"/>
    </row>
    <row r="15" spans="1:6" hidden="1" x14ac:dyDescent="0.25">
      <c r="A15" s="1"/>
      <c r="D15" s="75" t="s">
        <v>125</v>
      </c>
      <c r="F15" s="1"/>
    </row>
    <row r="16" spans="1:6" hidden="1" x14ac:dyDescent="0.25">
      <c r="A16" s="1"/>
      <c r="D16" s="75" t="s">
        <v>118</v>
      </c>
      <c r="F16" s="1"/>
    </row>
    <row r="17" spans="1:6" ht="25.5" hidden="1" x14ac:dyDescent="0.25">
      <c r="A17" s="1"/>
      <c r="D17" s="75" t="s">
        <v>131</v>
      </c>
      <c r="F17" s="1"/>
    </row>
    <row r="18" spans="1:6" hidden="1" x14ac:dyDescent="0.25">
      <c r="A18" s="1"/>
      <c r="D18" s="75" t="s">
        <v>111</v>
      </c>
      <c r="F18" s="1"/>
    </row>
    <row r="19" spans="1:6" ht="25.5" hidden="1" x14ac:dyDescent="0.25">
      <c r="A19" s="1"/>
      <c r="D19" s="75" t="s">
        <v>113</v>
      </c>
      <c r="F19" s="1"/>
    </row>
    <row r="20" spans="1:6" hidden="1" x14ac:dyDescent="0.25">
      <c r="A20" s="1"/>
      <c r="D20" s="75" t="s">
        <v>109</v>
      </c>
      <c r="F20" s="1"/>
    </row>
    <row r="21" spans="1:6" hidden="1" x14ac:dyDescent="0.25">
      <c r="A21" s="1"/>
      <c r="D21" s="75" t="s">
        <v>136</v>
      </c>
      <c r="F21" s="1"/>
    </row>
    <row r="22" spans="1:6" hidden="1" x14ac:dyDescent="0.25">
      <c r="A22" s="1"/>
      <c r="D22" s="75" t="s">
        <v>123</v>
      </c>
      <c r="F22" s="1"/>
    </row>
    <row r="23" spans="1:6" x14ac:dyDescent="0.25">
      <c r="A23" s="1"/>
      <c r="D23" s="75" t="s">
        <v>103</v>
      </c>
      <c r="F23" s="1"/>
    </row>
    <row r="24" spans="1:6" hidden="1" x14ac:dyDescent="0.25">
      <c r="A24" s="1"/>
      <c r="D24" s="75" t="s">
        <v>207</v>
      </c>
      <c r="F24" s="1"/>
    </row>
    <row r="25" spans="1:6" hidden="1" x14ac:dyDescent="0.25">
      <c r="A25" s="1"/>
      <c r="D25" s="75" t="s">
        <v>133</v>
      </c>
      <c r="F25" s="1"/>
    </row>
    <row r="26" spans="1:6" hidden="1" x14ac:dyDescent="0.25">
      <c r="A26" s="1"/>
      <c r="D26" s="75" t="s">
        <v>134</v>
      </c>
      <c r="F26" s="1"/>
    </row>
    <row r="27" spans="1:6" hidden="1" x14ac:dyDescent="0.25">
      <c r="A27" s="1"/>
      <c r="D27" s="75" t="s">
        <v>135</v>
      </c>
      <c r="F27" s="1"/>
    </row>
    <row r="28" spans="1:6" hidden="1" x14ac:dyDescent="0.25">
      <c r="A28" s="1"/>
      <c r="D28" s="75" t="s">
        <v>129</v>
      </c>
      <c r="F28" s="1"/>
    </row>
    <row r="29" spans="1:6" hidden="1" x14ac:dyDescent="0.25">
      <c r="A29" s="1"/>
      <c r="D29" s="75" t="s">
        <v>121</v>
      </c>
      <c r="F29" s="1"/>
    </row>
    <row r="30" spans="1:6" hidden="1" x14ac:dyDescent="0.25">
      <c r="A30" s="1"/>
      <c r="D30" s="75" t="s">
        <v>1083</v>
      </c>
      <c r="F30" s="1"/>
    </row>
    <row r="31" spans="1:6" ht="25.5" hidden="1" x14ac:dyDescent="0.25">
      <c r="A31" s="1"/>
      <c r="D31" s="75" t="s">
        <v>117</v>
      </c>
      <c r="F31" s="1"/>
    </row>
    <row r="32" spans="1:6" hidden="1" x14ac:dyDescent="0.25">
      <c r="A32" s="1"/>
      <c r="D32" s="75" t="s">
        <v>104</v>
      </c>
      <c r="F32" s="1"/>
    </row>
    <row r="33" spans="1:6" hidden="1" x14ac:dyDescent="0.25">
      <c r="A33" s="1"/>
      <c r="D33" s="75" t="s">
        <v>101</v>
      </c>
      <c r="F33" s="1"/>
    </row>
    <row r="34" spans="1:6" hidden="1" x14ac:dyDescent="0.25">
      <c r="A34" s="1"/>
      <c r="D34" s="75" t="s">
        <v>105</v>
      </c>
      <c r="F34" s="1"/>
    </row>
    <row r="35" spans="1:6" ht="25.5" hidden="1" x14ac:dyDescent="0.25">
      <c r="A35" s="1"/>
      <c r="D35" s="75" t="s">
        <v>110</v>
      </c>
      <c r="F35" s="1"/>
    </row>
    <row r="36" spans="1:6" hidden="1" x14ac:dyDescent="0.25">
      <c r="A36" s="1"/>
      <c r="D36" s="75" t="s">
        <v>100</v>
      </c>
      <c r="F36" s="1"/>
    </row>
    <row r="37" spans="1:6" hidden="1" x14ac:dyDescent="0.25">
      <c r="A37" s="1"/>
      <c r="D37" s="75" t="s">
        <v>205</v>
      </c>
      <c r="F37" s="1"/>
    </row>
    <row r="38" spans="1:6" hidden="1" x14ac:dyDescent="0.25">
      <c r="A38" s="1"/>
      <c r="D38" s="75" t="s">
        <v>208</v>
      </c>
      <c r="F38" s="1"/>
    </row>
    <row r="39" spans="1:6" hidden="1" x14ac:dyDescent="0.25">
      <c r="A39" s="1"/>
      <c r="D39" s="75" t="s">
        <v>139</v>
      </c>
      <c r="F39" s="1"/>
    </row>
    <row r="40" spans="1:6" hidden="1" x14ac:dyDescent="0.25">
      <c r="A40" s="1"/>
      <c r="D40" s="75" t="s">
        <v>99</v>
      </c>
      <c r="F40" s="1"/>
    </row>
    <row r="41" spans="1:6" hidden="1" x14ac:dyDescent="0.25">
      <c r="A41" s="1"/>
      <c r="D41" s="75" t="s">
        <v>122</v>
      </c>
      <c r="F41" s="1"/>
    </row>
    <row r="42" spans="1:6" hidden="1" x14ac:dyDescent="0.25">
      <c r="A42" s="1"/>
      <c r="D42" s="75" t="s">
        <v>116</v>
      </c>
      <c r="F42" s="1"/>
    </row>
    <row r="43" spans="1:6" hidden="1" x14ac:dyDescent="0.25">
      <c r="A43" s="1"/>
      <c r="D43" s="75" t="s">
        <v>202</v>
      </c>
      <c r="F43" s="1"/>
    </row>
    <row r="44" spans="1:6" hidden="1" x14ac:dyDescent="0.25">
      <c r="A44" s="1"/>
      <c r="D44" s="75" t="s">
        <v>107</v>
      </c>
      <c r="F44" s="1"/>
    </row>
    <row r="45" spans="1:6" hidden="1" x14ac:dyDescent="0.25">
      <c r="A45" s="1"/>
      <c r="D45" s="75" t="s">
        <v>108</v>
      </c>
      <c r="F45" s="1"/>
    </row>
    <row r="46" spans="1:6" hidden="1" x14ac:dyDescent="0.25">
      <c r="A46" s="1"/>
      <c r="D46" s="75" t="s">
        <v>124</v>
      </c>
      <c r="F46" s="1"/>
    </row>
    <row r="47" spans="1:6" hidden="1" x14ac:dyDescent="0.25">
      <c r="A47" s="1"/>
      <c r="D47" s="75" t="s">
        <v>120</v>
      </c>
      <c r="F47" s="1"/>
    </row>
    <row r="48" spans="1:6" ht="18" hidden="1" customHeight="1" x14ac:dyDescent="0.25">
      <c r="A48" s="1"/>
      <c r="D48" s="75" t="s">
        <v>112</v>
      </c>
      <c r="F48" s="1"/>
    </row>
    <row r="49" spans="1:6" hidden="1" x14ac:dyDescent="0.25">
      <c r="A49" s="1"/>
      <c r="D49" s="75" t="s">
        <v>209</v>
      </c>
      <c r="F49" s="1"/>
    </row>
    <row r="50" spans="1:6" hidden="1" x14ac:dyDescent="0.25">
      <c r="A50" s="1"/>
      <c r="D50" s="75" t="s">
        <v>128</v>
      </c>
      <c r="F50" s="1"/>
    </row>
    <row r="51" spans="1:6" hidden="1" x14ac:dyDescent="0.25">
      <c r="A51" s="1"/>
      <c r="D51" s="75" t="s">
        <v>206</v>
      </c>
      <c r="F51" s="1"/>
    </row>
    <row r="52" spans="1:6" hidden="1" x14ac:dyDescent="0.25">
      <c r="A52" s="1"/>
      <c r="D52" s="75" t="s">
        <v>119</v>
      </c>
      <c r="F52" s="1"/>
    </row>
    <row r="53" spans="1:6" hidden="1" x14ac:dyDescent="0.25">
      <c r="A53" s="1"/>
      <c r="D53" s="75" t="s">
        <v>102</v>
      </c>
      <c r="F53" s="1"/>
    </row>
    <row r="54" spans="1:6" ht="25.5" hidden="1" x14ac:dyDescent="0.25">
      <c r="A54" s="1"/>
      <c r="D54" s="75" t="s">
        <v>203</v>
      </c>
      <c r="F54" s="1"/>
    </row>
    <row r="55" spans="1:6" ht="25.5" hidden="1" x14ac:dyDescent="0.25">
      <c r="A55" s="1"/>
      <c r="D55" s="75" t="s">
        <v>137</v>
      </c>
      <c r="F55" s="1"/>
    </row>
    <row r="56" spans="1:6" hidden="1" x14ac:dyDescent="0.25">
      <c r="A56" s="1"/>
      <c r="D56" s="75" t="s">
        <v>138</v>
      </c>
      <c r="F56" s="1"/>
    </row>
    <row r="57" spans="1:6" hidden="1" x14ac:dyDescent="0.25">
      <c r="D57" s="75" t="s">
        <v>220</v>
      </c>
    </row>
    <row r="58" spans="1:6" hidden="1" x14ac:dyDescent="0.25">
      <c r="D58" s="75" t="s">
        <v>106</v>
      </c>
    </row>
    <row r="59" spans="1:6" hidden="1" x14ac:dyDescent="0.25">
      <c r="D59" s="75" t="s">
        <v>204</v>
      </c>
    </row>
    <row r="60" spans="1:6" ht="25.5" hidden="1" x14ac:dyDescent="0.25">
      <c r="D60" s="75" t="s">
        <v>137</v>
      </c>
    </row>
    <row r="61" spans="1:6" hidden="1" x14ac:dyDescent="0.25">
      <c r="D61" s="75" t="s">
        <v>138</v>
      </c>
    </row>
    <row r="62" spans="1:6" hidden="1" x14ac:dyDescent="0.25">
      <c r="D62" s="75" t="s">
        <v>220</v>
      </c>
    </row>
    <row r="63" spans="1:6" hidden="1" x14ac:dyDescent="0.25">
      <c r="D63" s="75" t="s">
        <v>106</v>
      </c>
    </row>
    <row r="64" spans="1:6" hidden="1" x14ac:dyDescent="0.25">
      <c r="D64" s="75" t="s">
        <v>204</v>
      </c>
    </row>
    <row r="65" spans="3:4" hidden="1" x14ac:dyDescent="0.25">
      <c r="C65" t="s">
        <v>1101</v>
      </c>
      <c r="D65" s="75"/>
    </row>
    <row r="66" spans="3:4" hidden="1" x14ac:dyDescent="0.25">
      <c r="D66" s="75" t="s">
        <v>1142</v>
      </c>
    </row>
    <row r="67" spans="3:4" hidden="1" x14ac:dyDescent="0.25">
      <c r="D67" s="75" t="s">
        <v>1159</v>
      </c>
    </row>
    <row r="68" spans="3:4" hidden="1" x14ac:dyDescent="0.25">
      <c r="D68" s="75" t="s">
        <v>118</v>
      </c>
    </row>
    <row r="69" spans="3:4" x14ac:dyDescent="0.25">
      <c r="D69" s="75"/>
    </row>
    <row r="70" spans="3:4" x14ac:dyDescent="0.25">
      <c r="D70" s="75"/>
    </row>
    <row r="71" spans="3:4" x14ac:dyDescent="0.25">
      <c r="D71" s="75"/>
    </row>
    <row r="72" spans="3:4" x14ac:dyDescent="0.25">
      <c r="D72" s="75"/>
    </row>
    <row r="73" spans="3:4" x14ac:dyDescent="0.25">
      <c r="D73" s="75"/>
    </row>
    <row r="74" spans="3:4" x14ac:dyDescent="0.25">
      <c r="D74" s="75"/>
    </row>
    <row r="75" spans="3:4" x14ac:dyDescent="0.25">
      <c r="D75" s="75"/>
    </row>
    <row r="76" spans="3:4" x14ac:dyDescent="0.25">
      <c r="D76" s="75"/>
    </row>
    <row r="77" spans="3:4" x14ac:dyDescent="0.25">
      <c r="D77" s="75"/>
    </row>
  </sheetData>
  <sheetProtection formatRows="0"/>
  <autoFilter ref="C1:D68" xr:uid="{00000000-0009-0000-0000-000005000000}">
    <filterColumn colId="1">
      <filters>
        <filter val="Poderá ocorrer descumprimento de instrumentos contratuais"/>
      </filters>
    </filterColumn>
  </autoFilter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66"/>
  <sheetViews>
    <sheetView workbookViewId="0">
      <pane ySplit="1" topLeftCell="A2" activePane="bottomLeft" state="frozen"/>
      <selection activeCell="C11" sqref="C11:G11"/>
      <selection pane="bottomLeft" activeCell="C11" sqref="C11:G11"/>
    </sheetView>
  </sheetViews>
  <sheetFormatPr defaultRowHeight="15" x14ac:dyDescent="0.25"/>
  <cols>
    <col min="1" max="1" width="48.5703125" customWidth="1"/>
    <col min="2" max="2" width="60.7109375" customWidth="1"/>
    <col min="3" max="3" width="55.28515625" customWidth="1"/>
  </cols>
  <sheetData>
    <row r="1" spans="1:3" ht="31.5" x14ac:dyDescent="0.25">
      <c r="A1" s="12" t="s">
        <v>141</v>
      </c>
      <c r="B1" s="12" t="s">
        <v>142</v>
      </c>
      <c r="C1" s="12" t="s">
        <v>143</v>
      </c>
    </row>
    <row r="2" spans="1:3" x14ac:dyDescent="0.25">
      <c r="A2" s="19"/>
      <c r="B2" s="14" t="s">
        <v>125</v>
      </c>
      <c r="C2" s="14"/>
    </row>
    <row r="3" spans="1:3" x14ac:dyDescent="0.25">
      <c r="A3" s="18"/>
      <c r="B3" s="15" t="s">
        <v>101</v>
      </c>
      <c r="C3" s="15"/>
    </row>
    <row r="4" spans="1:3" ht="25.5" x14ac:dyDescent="0.25">
      <c r="A4" s="18"/>
      <c r="B4" s="15" t="s">
        <v>131</v>
      </c>
      <c r="C4" s="15"/>
    </row>
    <row r="5" spans="1:3" x14ac:dyDescent="0.25">
      <c r="A5" s="18"/>
      <c r="B5" s="15" t="s">
        <v>111</v>
      </c>
      <c r="C5" s="15"/>
    </row>
    <row r="6" spans="1:3" ht="25.5" x14ac:dyDescent="0.25">
      <c r="A6" s="15"/>
      <c r="B6" s="15" t="s">
        <v>201</v>
      </c>
      <c r="C6" s="15"/>
    </row>
    <row r="7" spans="1:3" x14ac:dyDescent="0.25">
      <c r="A7" s="15"/>
      <c r="B7" s="15" t="s">
        <v>116</v>
      </c>
      <c r="C7" s="15"/>
    </row>
    <row r="8" spans="1:3" ht="25.5" x14ac:dyDescent="0.25">
      <c r="A8" s="15"/>
      <c r="B8" s="15" t="s">
        <v>113</v>
      </c>
      <c r="C8" s="15"/>
    </row>
    <row r="9" spans="1:3" x14ac:dyDescent="0.25">
      <c r="A9" s="15"/>
      <c r="B9" s="15" t="s">
        <v>109</v>
      </c>
      <c r="C9" s="15"/>
    </row>
    <row r="10" spans="1:3" x14ac:dyDescent="0.25">
      <c r="A10" s="15"/>
      <c r="B10" s="15" t="s">
        <v>105</v>
      </c>
      <c r="C10" s="15"/>
    </row>
    <row r="11" spans="1:3" x14ac:dyDescent="0.25">
      <c r="A11" s="15"/>
      <c r="B11" s="16" t="s">
        <v>133</v>
      </c>
      <c r="C11" s="16"/>
    </row>
    <row r="12" spans="1:3" x14ac:dyDescent="0.25">
      <c r="A12" s="15"/>
      <c r="B12" s="15" t="s">
        <v>112</v>
      </c>
      <c r="C12" s="15"/>
    </row>
    <row r="13" spans="1:3" x14ac:dyDescent="0.25">
      <c r="A13" s="15"/>
      <c r="B13" s="15" t="s">
        <v>99</v>
      </c>
      <c r="C13" s="15"/>
    </row>
    <row r="14" spans="1:3" x14ac:dyDescent="0.25">
      <c r="A14" s="15"/>
      <c r="B14" s="15" t="s">
        <v>103</v>
      </c>
      <c r="C14" s="15"/>
    </row>
    <row r="15" spans="1:3" x14ac:dyDescent="0.25">
      <c r="A15" s="15"/>
      <c r="B15" s="15" t="s">
        <v>202</v>
      </c>
      <c r="C15" s="15"/>
    </row>
    <row r="16" spans="1:3" x14ac:dyDescent="0.25">
      <c r="A16" s="15"/>
      <c r="B16" s="15" t="s">
        <v>100</v>
      </c>
      <c r="C16" s="15"/>
    </row>
    <row r="17" spans="1:3" x14ac:dyDescent="0.25">
      <c r="A17" s="15"/>
      <c r="B17" s="15" t="s">
        <v>127</v>
      </c>
      <c r="C17" s="15"/>
    </row>
    <row r="18" spans="1:3" ht="25.5" x14ac:dyDescent="0.25">
      <c r="A18" s="15"/>
      <c r="B18" s="15" t="s">
        <v>203</v>
      </c>
      <c r="C18" s="15"/>
    </row>
    <row r="19" spans="1:3" x14ac:dyDescent="0.25">
      <c r="A19" s="15"/>
      <c r="B19" s="15" t="s">
        <v>124</v>
      </c>
      <c r="C19" s="15"/>
    </row>
    <row r="20" spans="1:3" x14ac:dyDescent="0.25">
      <c r="A20" s="15"/>
      <c r="B20" s="15" t="s">
        <v>204</v>
      </c>
      <c r="C20" s="15"/>
    </row>
    <row r="21" spans="1:3" x14ac:dyDescent="0.25">
      <c r="A21" s="15"/>
      <c r="B21" s="15" t="s">
        <v>138</v>
      </c>
      <c r="C21" s="15"/>
    </row>
    <row r="22" spans="1:3" x14ac:dyDescent="0.25">
      <c r="A22" s="15"/>
      <c r="B22" s="15" t="s">
        <v>107</v>
      </c>
      <c r="C22" s="15"/>
    </row>
    <row r="23" spans="1:3" x14ac:dyDescent="0.25">
      <c r="A23" s="15"/>
      <c r="B23" s="15" t="s">
        <v>106</v>
      </c>
      <c r="C23" s="15"/>
    </row>
    <row r="24" spans="1:3" ht="25.5" x14ac:dyDescent="0.25">
      <c r="A24" s="15"/>
      <c r="B24" s="15" t="s">
        <v>117</v>
      </c>
      <c r="C24" s="15"/>
    </row>
    <row r="25" spans="1:3" x14ac:dyDescent="0.25">
      <c r="A25" s="15"/>
      <c r="B25" s="15" t="s">
        <v>205</v>
      </c>
      <c r="C25" s="15"/>
    </row>
    <row r="26" spans="1:3" x14ac:dyDescent="0.25">
      <c r="A26" s="15"/>
      <c r="B26" s="15" t="s">
        <v>108</v>
      </c>
      <c r="C26" s="15"/>
    </row>
    <row r="27" spans="1:3" ht="25.5" x14ac:dyDescent="0.25">
      <c r="A27" s="15"/>
      <c r="B27" s="15" t="s">
        <v>123</v>
      </c>
      <c r="C27" s="15"/>
    </row>
    <row r="28" spans="1:3" x14ac:dyDescent="0.25">
      <c r="A28" s="15"/>
      <c r="B28" s="15" t="s">
        <v>135</v>
      </c>
      <c r="C28" s="15"/>
    </row>
    <row r="29" spans="1:3" x14ac:dyDescent="0.25">
      <c r="A29" s="15"/>
      <c r="B29" s="15" t="s">
        <v>122</v>
      </c>
      <c r="C29" s="15"/>
    </row>
    <row r="30" spans="1:3" x14ac:dyDescent="0.25">
      <c r="A30" s="15"/>
      <c r="B30" s="15" t="s">
        <v>139</v>
      </c>
      <c r="C30" s="15"/>
    </row>
    <row r="31" spans="1:3" x14ac:dyDescent="0.25">
      <c r="A31" s="15"/>
      <c r="B31" s="15" t="s">
        <v>121</v>
      </c>
      <c r="C31" s="15"/>
    </row>
    <row r="32" spans="1:3" x14ac:dyDescent="0.25">
      <c r="A32" s="15"/>
      <c r="B32" s="15" t="s">
        <v>206</v>
      </c>
      <c r="C32" s="15"/>
    </row>
    <row r="33" spans="1:3" x14ac:dyDescent="0.25">
      <c r="A33" s="15"/>
      <c r="B33" s="15" t="s">
        <v>120</v>
      </c>
      <c r="C33" s="15"/>
    </row>
    <row r="34" spans="1:3" ht="25.5" x14ac:dyDescent="0.25">
      <c r="A34" s="15"/>
      <c r="B34" s="15" t="s">
        <v>104</v>
      </c>
      <c r="C34" s="15"/>
    </row>
    <row r="35" spans="1:3" x14ac:dyDescent="0.25">
      <c r="A35" s="15"/>
      <c r="B35" s="15" t="s">
        <v>129</v>
      </c>
      <c r="C35" s="15"/>
    </row>
    <row r="36" spans="1:3" x14ac:dyDescent="0.25">
      <c r="A36" s="15"/>
      <c r="B36" s="15" t="s">
        <v>130</v>
      </c>
      <c r="C36" s="15"/>
    </row>
    <row r="37" spans="1:3" ht="25.5" x14ac:dyDescent="0.25">
      <c r="A37" s="15"/>
      <c r="B37" s="15" t="s">
        <v>137</v>
      </c>
      <c r="C37" s="15"/>
    </row>
    <row r="38" spans="1:3" x14ac:dyDescent="0.25">
      <c r="A38" s="15"/>
      <c r="B38" s="15" t="s">
        <v>134</v>
      </c>
      <c r="C38" s="15"/>
    </row>
    <row r="39" spans="1:3" ht="25.5" x14ac:dyDescent="0.25">
      <c r="A39" s="15"/>
      <c r="B39" s="15" t="s">
        <v>110</v>
      </c>
      <c r="C39" s="15"/>
    </row>
    <row r="40" spans="1:3" x14ac:dyDescent="0.25">
      <c r="A40" s="15"/>
      <c r="B40" s="15" t="s">
        <v>136</v>
      </c>
      <c r="C40" s="15"/>
    </row>
    <row r="41" spans="1:3" x14ac:dyDescent="0.25">
      <c r="A41" s="15"/>
      <c r="B41" s="15" t="s">
        <v>102</v>
      </c>
      <c r="C41" s="15"/>
    </row>
    <row r="42" spans="1:3" x14ac:dyDescent="0.25">
      <c r="A42" s="15"/>
      <c r="B42" s="15" t="s">
        <v>128</v>
      </c>
      <c r="C42" s="15"/>
    </row>
    <row r="43" spans="1:3" x14ac:dyDescent="0.25">
      <c r="A43" s="15"/>
      <c r="B43" s="15" t="s">
        <v>207</v>
      </c>
      <c r="C43" s="15"/>
    </row>
    <row r="44" spans="1:3" x14ac:dyDescent="0.25">
      <c r="A44" s="15"/>
      <c r="B44" s="15" t="s">
        <v>118</v>
      </c>
      <c r="C44" s="15"/>
    </row>
    <row r="45" spans="1:3" x14ac:dyDescent="0.25">
      <c r="A45" s="15"/>
      <c r="B45" s="15" t="s">
        <v>119</v>
      </c>
      <c r="C45" s="15"/>
    </row>
    <row r="46" spans="1:3" x14ac:dyDescent="0.25">
      <c r="A46" s="15"/>
      <c r="B46" s="15" t="s">
        <v>208</v>
      </c>
      <c r="C46" s="15"/>
    </row>
    <row r="47" spans="1:3" x14ac:dyDescent="0.25">
      <c r="A47" s="15"/>
      <c r="B47" s="15" t="s">
        <v>209</v>
      </c>
      <c r="C47" s="15"/>
    </row>
    <row r="48" spans="1:3" x14ac:dyDescent="0.25">
      <c r="A48" s="15"/>
      <c r="B48" s="15" t="s">
        <v>210</v>
      </c>
      <c r="C48" s="15"/>
    </row>
    <row r="49" spans="1:3" x14ac:dyDescent="0.25">
      <c r="A49" s="15"/>
      <c r="B49" s="15" t="s">
        <v>211</v>
      </c>
      <c r="C49" s="15"/>
    </row>
    <row r="50" spans="1:3" x14ac:dyDescent="0.25">
      <c r="A50" s="15"/>
      <c r="B50" s="15" t="s">
        <v>212</v>
      </c>
      <c r="C50" s="15"/>
    </row>
    <row r="51" spans="1:3" x14ac:dyDescent="0.25">
      <c r="A51" s="15"/>
      <c r="B51" s="15" t="s">
        <v>213</v>
      </c>
      <c r="C51" s="15"/>
    </row>
    <row r="52" spans="1:3" ht="25.5" x14ac:dyDescent="0.25">
      <c r="A52" s="15"/>
      <c r="B52" s="15" t="s">
        <v>214</v>
      </c>
      <c r="C52" s="15"/>
    </row>
    <row r="53" spans="1:3" x14ac:dyDescent="0.25">
      <c r="A53" s="15"/>
      <c r="B53" s="15" t="s">
        <v>215</v>
      </c>
      <c r="C53" s="15"/>
    </row>
    <row r="54" spans="1:3" x14ac:dyDescent="0.25">
      <c r="A54" s="15"/>
      <c r="B54" s="15" t="s">
        <v>216</v>
      </c>
      <c r="C54" s="15"/>
    </row>
    <row r="55" spans="1:3" x14ac:dyDescent="0.25">
      <c r="A55" s="15"/>
      <c r="B55" s="15" t="s">
        <v>217</v>
      </c>
      <c r="C55" s="15"/>
    </row>
    <row r="56" spans="1:3" x14ac:dyDescent="0.25">
      <c r="A56" s="15"/>
      <c r="B56" s="15" t="s">
        <v>218</v>
      </c>
      <c r="C56" s="15"/>
    </row>
    <row r="57" spans="1:3" x14ac:dyDescent="0.25">
      <c r="A57" s="15"/>
      <c r="B57" s="15" t="s">
        <v>219</v>
      </c>
      <c r="C57" s="15"/>
    </row>
    <row r="58" spans="1:3" x14ac:dyDescent="0.25">
      <c r="A58" s="15"/>
      <c r="B58" s="15" t="s">
        <v>220</v>
      </c>
      <c r="C58" s="15"/>
    </row>
    <row r="59" spans="1:3" x14ac:dyDescent="0.25">
      <c r="A59" s="17"/>
      <c r="B59" s="17" t="s">
        <v>221</v>
      </c>
      <c r="C59" s="17"/>
    </row>
    <row r="60" spans="1:3" ht="25.5" x14ac:dyDescent="0.25">
      <c r="A60" s="13" t="s">
        <v>222</v>
      </c>
      <c r="B60" s="13" t="s">
        <v>223</v>
      </c>
      <c r="C60" s="13"/>
    </row>
    <row r="61" spans="1:3" ht="25.5" x14ac:dyDescent="0.25">
      <c r="A61" s="13" t="s">
        <v>224</v>
      </c>
      <c r="B61" s="13" t="s">
        <v>225</v>
      </c>
      <c r="C61" s="13"/>
    </row>
    <row r="62" spans="1:3" x14ac:dyDescent="0.25">
      <c r="A62" s="13" t="s">
        <v>226</v>
      </c>
      <c r="B62" s="13" t="s">
        <v>227</v>
      </c>
      <c r="C62" s="13"/>
    </row>
    <row r="63" spans="1:3" ht="25.5" x14ac:dyDescent="0.25">
      <c r="A63" s="13" t="s">
        <v>228</v>
      </c>
      <c r="B63" s="13" t="s">
        <v>229</v>
      </c>
      <c r="C63" s="13"/>
    </row>
    <row r="64" spans="1:3" ht="25.5" x14ac:dyDescent="0.25">
      <c r="A64" s="13" t="s">
        <v>230</v>
      </c>
      <c r="B64" s="13" t="s">
        <v>231</v>
      </c>
      <c r="C64" s="13"/>
    </row>
    <row r="65" spans="1:3" x14ac:dyDescent="0.25">
      <c r="A65" s="13" t="s">
        <v>232</v>
      </c>
      <c r="B65" s="13" t="s">
        <v>233</v>
      </c>
      <c r="C65" s="13"/>
    </row>
    <row r="66" spans="1:3" ht="38.25" x14ac:dyDescent="0.25">
      <c r="A66" s="13" t="s">
        <v>234</v>
      </c>
      <c r="B66" s="13" t="s">
        <v>235</v>
      </c>
      <c r="C66" s="13"/>
    </row>
    <row r="67" spans="1:3" ht="25.5" x14ac:dyDescent="0.25">
      <c r="A67" s="13" t="s">
        <v>236</v>
      </c>
      <c r="B67" s="13" t="s">
        <v>237</v>
      </c>
      <c r="C67" s="13"/>
    </row>
    <row r="68" spans="1:3" ht="51" x14ac:dyDescent="0.25">
      <c r="A68" s="13" t="s">
        <v>238</v>
      </c>
      <c r="B68" s="13" t="s">
        <v>239</v>
      </c>
      <c r="C68" s="13"/>
    </row>
    <row r="69" spans="1:3" ht="25.5" x14ac:dyDescent="0.25">
      <c r="A69" s="13" t="s">
        <v>240</v>
      </c>
      <c r="B69" s="13" t="s">
        <v>241</v>
      </c>
      <c r="C69" s="13"/>
    </row>
    <row r="70" spans="1:3" x14ac:dyDescent="0.25">
      <c r="A70" s="13" t="s">
        <v>242</v>
      </c>
      <c r="B70" s="13" t="s">
        <v>243</v>
      </c>
      <c r="C70" s="13"/>
    </row>
    <row r="71" spans="1:3" ht="25.5" x14ac:dyDescent="0.25">
      <c r="A71" s="13" t="s">
        <v>244</v>
      </c>
      <c r="B71" s="13" t="s">
        <v>245</v>
      </c>
      <c r="C71" s="13"/>
    </row>
    <row r="72" spans="1:3" ht="25.5" x14ac:dyDescent="0.25">
      <c r="A72" s="13" t="s">
        <v>246</v>
      </c>
      <c r="B72" s="13" t="s">
        <v>247</v>
      </c>
      <c r="C72" s="13"/>
    </row>
    <row r="73" spans="1:3" ht="25.5" x14ac:dyDescent="0.25">
      <c r="A73" s="13" t="s">
        <v>248</v>
      </c>
      <c r="B73" s="13" t="s">
        <v>249</v>
      </c>
      <c r="C73" s="13"/>
    </row>
    <row r="74" spans="1:3" x14ac:dyDescent="0.25">
      <c r="A74" s="13" t="s">
        <v>250</v>
      </c>
      <c r="B74" s="13" t="s">
        <v>251</v>
      </c>
      <c r="C74" s="13"/>
    </row>
    <row r="75" spans="1:3" x14ac:dyDescent="0.25">
      <c r="A75" s="13" t="s">
        <v>252</v>
      </c>
      <c r="B75" s="13" t="s">
        <v>253</v>
      </c>
      <c r="C75" s="13"/>
    </row>
    <row r="76" spans="1:3" ht="25.5" x14ac:dyDescent="0.25">
      <c r="A76" s="13" t="s">
        <v>254</v>
      </c>
      <c r="B76" s="13" t="s">
        <v>255</v>
      </c>
      <c r="C76" s="13"/>
    </row>
    <row r="77" spans="1:3" ht="25.5" x14ac:dyDescent="0.25">
      <c r="A77" s="13" t="s">
        <v>256</v>
      </c>
      <c r="B77" s="13" t="s">
        <v>257</v>
      </c>
      <c r="C77" s="13"/>
    </row>
    <row r="78" spans="1:3" x14ac:dyDescent="0.25">
      <c r="A78" s="13" t="s">
        <v>250</v>
      </c>
      <c r="B78" s="13" t="s">
        <v>251</v>
      </c>
      <c r="C78" s="13"/>
    </row>
    <row r="79" spans="1:3" ht="25.5" x14ac:dyDescent="0.25">
      <c r="A79" s="13" t="s">
        <v>258</v>
      </c>
      <c r="B79" s="13" t="s">
        <v>259</v>
      </c>
      <c r="C79" s="13"/>
    </row>
    <row r="80" spans="1:3" ht="25.5" x14ac:dyDescent="0.25">
      <c r="A80" s="13" t="s">
        <v>260</v>
      </c>
      <c r="B80" s="13" t="s">
        <v>261</v>
      </c>
      <c r="C80" s="13"/>
    </row>
    <row r="81" spans="1:3" ht="25.5" x14ac:dyDescent="0.25">
      <c r="A81" s="13" t="s">
        <v>262</v>
      </c>
      <c r="B81" s="13" t="s">
        <v>263</v>
      </c>
      <c r="C81" s="13"/>
    </row>
    <row r="82" spans="1:3" ht="25.5" x14ac:dyDescent="0.25">
      <c r="A82" s="13" t="s">
        <v>264</v>
      </c>
      <c r="B82" s="13" t="s">
        <v>265</v>
      </c>
      <c r="C82" s="13"/>
    </row>
    <row r="83" spans="1:3" ht="25.5" x14ac:dyDescent="0.25">
      <c r="A83" s="13" t="s">
        <v>266</v>
      </c>
      <c r="B83" s="13" t="s">
        <v>267</v>
      </c>
      <c r="C83" s="13"/>
    </row>
    <row r="84" spans="1:3" ht="25.5" x14ac:dyDescent="0.25">
      <c r="A84" s="13" t="s">
        <v>268</v>
      </c>
      <c r="B84" s="13" t="s">
        <v>269</v>
      </c>
      <c r="C84" s="13"/>
    </row>
    <row r="85" spans="1:3" x14ac:dyDescent="0.25">
      <c r="A85" s="13" t="s">
        <v>270</v>
      </c>
      <c r="B85" s="13" t="s">
        <v>271</v>
      </c>
      <c r="C85" s="13"/>
    </row>
    <row r="86" spans="1:3" ht="25.5" x14ac:dyDescent="0.25">
      <c r="A86" s="13" t="s">
        <v>272</v>
      </c>
      <c r="B86" s="13" t="s">
        <v>273</v>
      </c>
      <c r="C86" s="13"/>
    </row>
    <row r="87" spans="1:3" ht="25.5" x14ac:dyDescent="0.25">
      <c r="A87" s="13" t="s">
        <v>274</v>
      </c>
      <c r="B87" s="13" t="s">
        <v>275</v>
      </c>
      <c r="C87" s="13"/>
    </row>
    <row r="88" spans="1:3" x14ac:dyDescent="0.25">
      <c r="A88" s="13" t="s">
        <v>276</v>
      </c>
      <c r="B88" s="13" t="s">
        <v>277</v>
      </c>
      <c r="C88" s="13"/>
    </row>
    <row r="89" spans="1:3" ht="25.5" x14ac:dyDescent="0.25">
      <c r="A89" s="13" t="s">
        <v>278</v>
      </c>
      <c r="B89" s="13" t="s">
        <v>279</v>
      </c>
      <c r="C89" s="13"/>
    </row>
    <row r="90" spans="1:3" x14ac:dyDescent="0.25">
      <c r="A90" s="13" t="s">
        <v>280</v>
      </c>
      <c r="B90" s="13" t="s">
        <v>281</v>
      </c>
      <c r="C90" s="13"/>
    </row>
    <row r="91" spans="1:3" x14ac:dyDescent="0.25">
      <c r="A91" s="13" t="s">
        <v>282</v>
      </c>
      <c r="B91" s="13" t="s">
        <v>283</v>
      </c>
      <c r="C91" s="13"/>
    </row>
    <row r="92" spans="1:3" ht="25.5" x14ac:dyDescent="0.25">
      <c r="A92" s="13" t="s">
        <v>284</v>
      </c>
      <c r="B92" s="13" t="s">
        <v>285</v>
      </c>
      <c r="C92" s="13"/>
    </row>
    <row r="93" spans="1:3" ht="25.5" x14ac:dyDescent="0.25">
      <c r="A93" s="13" t="s">
        <v>286</v>
      </c>
      <c r="B93" s="13" t="s">
        <v>287</v>
      </c>
      <c r="C93" s="13"/>
    </row>
    <row r="94" spans="1:3" ht="25.5" x14ac:dyDescent="0.25">
      <c r="A94" s="13"/>
      <c r="B94" s="13" t="s">
        <v>288</v>
      </c>
      <c r="C94" s="13"/>
    </row>
    <row r="95" spans="1:3" x14ac:dyDescent="0.25">
      <c r="A95" s="13"/>
      <c r="B95" s="13" t="s">
        <v>289</v>
      </c>
      <c r="C95" s="13"/>
    </row>
    <row r="96" spans="1:3" x14ac:dyDescent="0.25">
      <c r="A96" s="13"/>
      <c r="B96" s="13" t="s">
        <v>290</v>
      </c>
      <c r="C96" s="13"/>
    </row>
    <row r="97" spans="1:3" x14ac:dyDescent="0.25">
      <c r="A97" s="13"/>
      <c r="B97" s="13" t="s">
        <v>291</v>
      </c>
      <c r="C97" s="13"/>
    </row>
    <row r="98" spans="1:3" x14ac:dyDescent="0.25">
      <c r="A98" s="13"/>
      <c r="B98" s="13" t="s">
        <v>292</v>
      </c>
      <c r="C98" s="13"/>
    </row>
    <row r="99" spans="1:3" x14ac:dyDescent="0.25">
      <c r="A99" s="13"/>
      <c r="B99" s="13" t="s">
        <v>293</v>
      </c>
      <c r="C99" s="13"/>
    </row>
    <row r="100" spans="1:3" x14ac:dyDescent="0.25">
      <c r="A100" s="13"/>
      <c r="B100" s="13" t="s">
        <v>294</v>
      </c>
      <c r="C100" s="13"/>
    </row>
    <row r="101" spans="1:3" ht="25.5" x14ac:dyDescent="0.25">
      <c r="A101" s="13"/>
      <c r="B101" s="13" t="s">
        <v>295</v>
      </c>
      <c r="C101" s="13"/>
    </row>
    <row r="102" spans="1:3" x14ac:dyDescent="0.25">
      <c r="A102" s="13"/>
      <c r="B102" s="13" t="s">
        <v>296</v>
      </c>
      <c r="C102" s="13"/>
    </row>
    <row r="103" spans="1:3" x14ac:dyDescent="0.25">
      <c r="A103" s="13"/>
      <c r="B103" s="13" t="s">
        <v>297</v>
      </c>
      <c r="C103" s="13"/>
    </row>
    <row r="104" spans="1:3" x14ac:dyDescent="0.25">
      <c r="A104" s="13"/>
      <c r="B104" s="13" t="s">
        <v>298</v>
      </c>
      <c r="C104" s="13"/>
    </row>
    <row r="105" spans="1:3" x14ac:dyDescent="0.25">
      <c r="A105" s="13"/>
      <c r="B105" s="13" t="s">
        <v>299</v>
      </c>
      <c r="C105" s="13"/>
    </row>
    <row r="106" spans="1:3" x14ac:dyDescent="0.25">
      <c r="A106" s="13"/>
      <c r="B106" s="13" t="s">
        <v>300</v>
      </c>
      <c r="C106" s="13"/>
    </row>
    <row r="107" spans="1:3" x14ac:dyDescent="0.25">
      <c r="A107" s="13"/>
      <c r="B107" s="13" t="s">
        <v>301</v>
      </c>
      <c r="C107" s="13"/>
    </row>
    <row r="108" spans="1:3" x14ac:dyDescent="0.25">
      <c r="A108" s="13"/>
      <c r="B108" s="13" t="s">
        <v>302</v>
      </c>
      <c r="C108" s="13"/>
    </row>
    <row r="109" spans="1:3" x14ac:dyDescent="0.25">
      <c r="A109" s="13"/>
      <c r="B109" s="13" t="s">
        <v>302</v>
      </c>
      <c r="C109" s="13"/>
    </row>
    <row r="110" spans="1:3" x14ac:dyDescent="0.25">
      <c r="A110" s="13"/>
      <c r="B110" s="13" t="s">
        <v>303</v>
      </c>
      <c r="C110" s="13"/>
    </row>
    <row r="111" spans="1:3" x14ac:dyDescent="0.25">
      <c r="A111" s="13"/>
      <c r="B111" s="13" t="s">
        <v>304</v>
      </c>
      <c r="C111" s="13"/>
    </row>
    <row r="112" spans="1:3" x14ac:dyDescent="0.25">
      <c r="A112" s="13"/>
      <c r="B112" s="13" t="s">
        <v>305</v>
      </c>
      <c r="C112" s="13"/>
    </row>
    <row r="113" spans="1:3" x14ac:dyDescent="0.25">
      <c r="A113" s="13"/>
      <c r="B113" s="13" t="s">
        <v>306</v>
      </c>
      <c r="C113" s="13"/>
    </row>
    <row r="114" spans="1:3" x14ac:dyDescent="0.25">
      <c r="A114" s="13"/>
      <c r="B114" s="13" t="s">
        <v>307</v>
      </c>
      <c r="C114" s="13"/>
    </row>
    <row r="115" spans="1:3" x14ac:dyDescent="0.25">
      <c r="A115" s="13"/>
      <c r="B115" s="13" t="s">
        <v>308</v>
      </c>
      <c r="C115" s="13"/>
    </row>
    <row r="116" spans="1:3" x14ac:dyDescent="0.25">
      <c r="A116" s="13"/>
      <c r="B116" s="13" t="s">
        <v>309</v>
      </c>
      <c r="C116" s="13"/>
    </row>
    <row r="117" spans="1:3" x14ac:dyDescent="0.25">
      <c r="A117" s="13"/>
      <c r="B117" s="13" t="s">
        <v>310</v>
      </c>
      <c r="C117" s="13"/>
    </row>
    <row r="118" spans="1:3" x14ac:dyDescent="0.25">
      <c r="A118" s="13"/>
      <c r="B118" s="13" t="s">
        <v>311</v>
      </c>
      <c r="C118" s="13"/>
    </row>
    <row r="119" spans="1:3" x14ac:dyDescent="0.25">
      <c r="A119" s="13"/>
      <c r="B119" s="13" t="s">
        <v>312</v>
      </c>
      <c r="C119" s="13"/>
    </row>
    <row r="120" spans="1:3" x14ac:dyDescent="0.25">
      <c r="A120" s="13"/>
      <c r="B120" s="13" t="s">
        <v>313</v>
      </c>
      <c r="C120" s="13"/>
    </row>
    <row r="121" spans="1:3" x14ac:dyDescent="0.25">
      <c r="A121" s="13"/>
      <c r="B121" s="13" t="s">
        <v>270</v>
      </c>
      <c r="C121" s="13"/>
    </row>
    <row r="122" spans="1:3" x14ac:dyDescent="0.25">
      <c r="A122" s="13"/>
      <c r="B122" s="13" t="s">
        <v>314</v>
      </c>
      <c r="C122" s="13"/>
    </row>
    <row r="123" spans="1:3" x14ac:dyDescent="0.25">
      <c r="A123" s="13"/>
      <c r="B123" s="13" t="s">
        <v>315</v>
      </c>
      <c r="C123" s="13"/>
    </row>
    <row r="124" spans="1:3" ht="25.5" x14ac:dyDescent="0.25">
      <c r="A124" s="13" t="s">
        <v>316</v>
      </c>
      <c r="B124" s="13" t="s">
        <v>317</v>
      </c>
      <c r="C124" s="13" t="s">
        <v>623</v>
      </c>
    </row>
    <row r="125" spans="1:3" x14ac:dyDescent="0.25">
      <c r="A125" s="13" t="s">
        <v>318</v>
      </c>
      <c r="B125" s="13" t="s">
        <v>319</v>
      </c>
      <c r="C125" s="13" t="s">
        <v>624</v>
      </c>
    </row>
    <row r="126" spans="1:3" x14ac:dyDescent="0.25">
      <c r="A126" s="13" t="s">
        <v>320</v>
      </c>
      <c r="B126" s="13" t="s">
        <v>321</v>
      </c>
      <c r="C126" s="13" t="s">
        <v>625</v>
      </c>
    </row>
    <row r="127" spans="1:3" x14ac:dyDescent="0.25">
      <c r="A127" s="13" t="s">
        <v>322</v>
      </c>
      <c r="B127" s="13" t="s">
        <v>323</v>
      </c>
      <c r="C127" s="13" t="s">
        <v>626</v>
      </c>
    </row>
    <row r="128" spans="1:3" ht="38.25" x14ac:dyDescent="0.25">
      <c r="A128" s="13" t="s">
        <v>324</v>
      </c>
      <c r="B128" s="13" t="s">
        <v>325</v>
      </c>
      <c r="C128" s="13" t="s">
        <v>627</v>
      </c>
    </row>
    <row r="129" spans="1:3" ht="38.25" x14ac:dyDescent="0.25">
      <c r="A129" s="13" t="s">
        <v>326</v>
      </c>
      <c r="B129" s="13" t="s">
        <v>327</v>
      </c>
      <c r="C129" s="13" t="s">
        <v>628</v>
      </c>
    </row>
    <row r="130" spans="1:3" x14ac:dyDescent="0.25">
      <c r="A130" s="13" t="s">
        <v>328</v>
      </c>
      <c r="B130" s="13" t="s">
        <v>329</v>
      </c>
      <c r="C130" s="13" t="s">
        <v>629</v>
      </c>
    </row>
    <row r="131" spans="1:3" ht="25.5" x14ac:dyDescent="0.25">
      <c r="A131" s="13" t="s">
        <v>330</v>
      </c>
      <c r="B131" s="13" t="s">
        <v>331</v>
      </c>
      <c r="C131" s="13" t="s">
        <v>630</v>
      </c>
    </row>
    <row r="132" spans="1:3" ht="25.5" x14ac:dyDescent="0.25">
      <c r="A132" s="13" t="s">
        <v>332</v>
      </c>
      <c r="B132" s="13" t="s">
        <v>333</v>
      </c>
      <c r="C132" s="13" t="s">
        <v>631</v>
      </c>
    </row>
    <row r="133" spans="1:3" ht="25.5" x14ac:dyDescent="0.25">
      <c r="A133" s="13" t="s">
        <v>334</v>
      </c>
      <c r="B133" s="13" t="s">
        <v>335</v>
      </c>
      <c r="C133" s="13" t="s">
        <v>632</v>
      </c>
    </row>
    <row r="134" spans="1:3" x14ac:dyDescent="0.25">
      <c r="A134" s="13"/>
      <c r="B134" s="13" t="s">
        <v>336</v>
      </c>
      <c r="C134" s="13" t="s">
        <v>633</v>
      </c>
    </row>
    <row r="135" spans="1:3" x14ac:dyDescent="0.25">
      <c r="A135" s="13"/>
      <c r="B135" s="13" t="s">
        <v>337</v>
      </c>
      <c r="C135" s="13" t="s">
        <v>634</v>
      </c>
    </row>
    <row r="136" spans="1:3" x14ac:dyDescent="0.25">
      <c r="A136" s="13"/>
      <c r="B136" s="13" t="s">
        <v>319</v>
      </c>
      <c r="C136" s="13" t="s">
        <v>635</v>
      </c>
    </row>
    <row r="137" spans="1:3" x14ac:dyDescent="0.25">
      <c r="A137" s="13"/>
      <c r="B137" s="13" t="s">
        <v>338</v>
      </c>
      <c r="C137" s="13" t="s">
        <v>636</v>
      </c>
    </row>
    <row r="138" spans="1:3" ht="25.5" x14ac:dyDescent="0.25">
      <c r="A138" s="13"/>
      <c r="B138" s="13" t="s">
        <v>339</v>
      </c>
      <c r="C138" s="13" t="s">
        <v>637</v>
      </c>
    </row>
    <row r="139" spans="1:3" x14ac:dyDescent="0.25">
      <c r="A139" s="13"/>
      <c r="B139" s="13" t="s">
        <v>340</v>
      </c>
      <c r="C139" s="13" t="s">
        <v>388</v>
      </c>
    </row>
    <row r="140" spans="1:3" x14ac:dyDescent="0.25">
      <c r="A140" s="13"/>
      <c r="B140" s="13" t="s">
        <v>341</v>
      </c>
      <c r="C140" s="13" t="s">
        <v>638</v>
      </c>
    </row>
    <row r="141" spans="1:3" x14ac:dyDescent="0.25">
      <c r="A141" s="13"/>
      <c r="B141" s="13" t="s">
        <v>342</v>
      </c>
      <c r="C141" s="13"/>
    </row>
    <row r="142" spans="1:3" ht="25.5" x14ac:dyDescent="0.25">
      <c r="A142" s="13"/>
      <c r="B142" s="13" t="s">
        <v>343</v>
      </c>
      <c r="C142" s="13"/>
    </row>
    <row r="143" spans="1:3" x14ac:dyDescent="0.25">
      <c r="A143" s="13"/>
      <c r="B143" s="13" t="s">
        <v>344</v>
      </c>
      <c r="C143" s="13"/>
    </row>
    <row r="144" spans="1:3" x14ac:dyDescent="0.25">
      <c r="A144" s="13"/>
      <c r="B144" s="13" t="s">
        <v>345</v>
      </c>
      <c r="C144" s="13"/>
    </row>
    <row r="145" spans="1:3" x14ac:dyDescent="0.25">
      <c r="A145" s="13"/>
      <c r="B145" s="13" t="s">
        <v>232</v>
      </c>
      <c r="C145" s="13"/>
    </row>
    <row r="146" spans="1:3" x14ac:dyDescent="0.25">
      <c r="A146" s="13"/>
      <c r="B146" s="13" t="s">
        <v>232</v>
      </c>
      <c r="C146" s="13"/>
    </row>
    <row r="147" spans="1:3" x14ac:dyDescent="0.25">
      <c r="A147" s="13"/>
      <c r="B147" s="13" t="s">
        <v>346</v>
      </c>
      <c r="C147" s="13"/>
    </row>
    <row r="148" spans="1:3" x14ac:dyDescent="0.25">
      <c r="A148" s="13"/>
      <c r="B148" s="13" t="s">
        <v>270</v>
      </c>
      <c r="C148" s="13"/>
    </row>
    <row r="149" spans="1:3" x14ac:dyDescent="0.25">
      <c r="A149" s="13"/>
      <c r="B149" s="13" t="s">
        <v>276</v>
      </c>
      <c r="C149" s="13"/>
    </row>
    <row r="150" spans="1:3" x14ac:dyDescent="0.25">
      <c r="A150" s="13"/>
      <c r="B150" s="13" t="s">
        <v>278</v>
      </c>
      <c r="C150" s="13"/>
    </row>
    <row r="151" spans="1:3" x14ac:dyDescent="0.25">
      <c r="A151" s="13"/>
      <c r="B151" s="13" t="s">
        <v>282</v>
      </c>
      <c r="C151" s="13"/>
    </row>
    <row r="152" spans="1:3" ht="25.5" x14ac:dyDescent="0.25">
      <c r="A152" s="13"/>
      <c r="B152" s="13" t="s">
        <v>347</v>
      </c>
      <c r="C152" s="13"/>
    </row>
    <row r="153" spans="1:3" x14ac:dyDescent="0.25">
      <c r="A153" s="13"/>
      <c r="B153" s="13" t="s">
        <v>348</v>
      </c>
      <c r="C153" s="13"/>
    </row>
    <row r="154" spans="1:3" x14ac:dyDescent="0.25">
      <c r="A154" s="13"/>
      <c r="B154" s="13" t="s">
        <v>349</v>
      </c>
      <c r="C154" s="13"/>
    </row>
    <row r="155" spans="1:3" x14ac:dyDescent="0.25">
      <c r="A155" s="13"/>
      <c r="B155" s="13" t="s">
        <v>350</v>
      </c>
      <c r="C155" s="13"/>
    </row>
    <row r="156" spans="1:3" x14ac:dyDescent="0.25">
      <c r="A156" s="13"/>
      <c r="B156" s="13" t="s">
        <v>351</v>
      </c>
      <c r="C156" s="13"/>
    </row>
    <row r="157" spans="1:3" x14ac:dyDescent="0.25">
      <c r="A157" s="13"/>
      <c r="B157" s="13" t="s">
        <v>352</v>
      </c>
      <c r="C157" s="13"/>
    </row>
    <row r="158" spans="1:3" x14ac:dyDescent="0.25">
      <c r="A158" s="13"/>
      <c r="B158" s="13" t="s">
        <v>353</v>
      </c>
      <c r="C158" s="13"/>
    </row>
    <row r="159" spans="1:3" x14ac:dyDescent="0.25">
      <c r="A159" s="13"/>
      <c r="B159" s="13" t="s">
        <v>354</v>
      </c>
      <c r="C159" s="13"/>
    </row>
    <row r="160" spans="1:3" x14ac:dyDescent="0.25">
      <c r="A160" s="13"/>
      <c r="B160" s="13" t="s">
        <v>355</v>
      </c>
      <c r="C160" s="13"/>
    </row>
    <row r="161" spans="1:3" x14ac:dyDescent="0.25">
      <c r="A161" s="13"/>
      <c r="B161" s="13" t="s">
        <v>355</v>
      </c>
      <c r="C161" s="13"/>
    </row>
    <row r="162" spans="1:3" x14ac:dyDescent="0.25">
      <c r="A162" s="13"/>
      <c r="B162" s="13" t="s">
        <v>355</v>
      </c>
      <c r="C162" s="13"/>
    </row>
    <row r="163" spans="1:3" x14ac:dyDescent="0.25">
      <c r="A163" s="13"/>
      <c r="B163" s="13" t="s">
        <v>356</v>
      </c>
      <c r="C163" s="13"/>
    </row>
    <row r="164" spans="1:3" x14ac:dyDescent="0.25">
      <c r="A164" s="13"/>
      <c r="B164" s="13" t="s">
        <v>357</v>
      </c>
      <c r="C164" s="13"/>
    </row>
    <row r="165" spans="1:3" x14ac:dyDescent="0.25">
      <c r="A165" s="13"/>
      <c r="B165" s="13" t="s">
        <v>358</v>
      </c>
      <c r="C165" s="13"/>
    </row>
    <row r="166" spans="1:3" x14ac:dyDescent="0.25">
      <c r="A166" s="13"/>
      <c r="B166" s="13" t="s">
        <v>359</v>
      </c>
      <c r="C166" s="13"/>
    </row>
    <row r="167" spans="1:3" x14ac:dyDescent="0.25">
      <c r="A167" s="13"/>
      <c r="B167" s="13" t="s">
        <v>359</v>
      </c>
      <c r="C167" s="13"/>
    </row>
    <row r="168" spans="1:3" x14ac:dyDescent="0.25">
      <c r="A168" s="13"/>
      <c r="B168" s="13" t="s">
        <v>360</v>
      </c>
      <c r="C168" s="13"/>
    </row>
    <row r="169" spans="1:3" ht="25.5" x14ac:dyDescent="0.25">
      <c r="A169" s="13"/>
      <c r="B169" s="13" t="s">
        <v>361</v>
      </c>
      <c r="C169" s="13"/>
    </row>
    <row r="170" spans="1:3" x14ac:dyDescent="0.25">
      <c r="A170" s="13"/>
      <c r="B170" s="13" t="s">
        <v>362</v>
      </c>
      <c r="C170" s="13"/>
    </row>
    <row r="171" spans="1:3" x14ac:dyDescent="0.25">
      <c r="A171" s="13"/>
      <c r="B171" s="13" t="s">
        <v>363</v>
      </c>
      <c r="C171" s="13"/>
    </row>
    <row r="172" spans="1:3" x14ac:dyDescent="0.25">
      <c r="A172" s="13"/>
      <c r="B172" s="13" t="s">
        <v>363</v>
      </c>
      <c r="C172" s="13"/>
    </row>
    <row r="173" spans="1:3" x14ac:dyDescent="0.25">
      <c r="A173" s="13"/>
      <c r="B173" s="13" t="s">
        <v>363</v>
      </c>
      <c r="C173" s="13"/>
    </row>
    <row r="174" spans="1:3" x14ac:dyDescent="0.25">
      <c r="A174" s="13"/>
      <c r="B174" s="13" t="s">
        <v>364</v>
      </c>
      <c r="C174" s="13"/>
    </row>
    <row r="175" spans="1:3" x14ac:dyDescent="0.25">
      <c r="A175" s="13"/>
      <c r="B175" s="13" t="s">
        <v>365</v>
      </c>
      <c r="C175" s="13"/>
    </row>
    <row r="176" spans="1:3" x14ac:dyDescent="0.25">
      <c r="A176" s="13"/>
      <c r="B176" s="13" t="s">
        <v>356</v>
      </c>
      <c r="C176" s="13"/>
    </row>
    <row r="177" spans="1:3" x14ac:dyDescent="0.25">
      <c r="A177" s="13"/>
      <c r="B177" s="13" t="s">
        <v>366</v>
      </c>
      <c r="C177" s="13"/>
    </row>
    <row r="178" spans="1:3" x14ac:dyDescent="0.25">
      <c r="A178" s="13"/>
      <c r="B178" s="13" t="s">
        <v>367</v>
      </c>
      <c r="C178" s="13"/>
    </row>
    <row r="179" spans="1:3" x14ac:dyDescent="0.25">
      <c r="A179" s="13"/>
      <c r="B179" s="13" t="s">
        <v>368</v>
      </c>
      <c r="C179" s="13"/>
    </row>
    <row r="180" spans="1:3" x14ac:dyDescent="0.25">
      <c r="A180" s="13"/>
      <c r="B180" s="13" t="s">
        <v>369</v>
      </c>
      <c r="C180" s="13"/>
    </row>
    <row r="181" spans="1:3" x14ac:dyDescent="0.25">
      <c r="A181" s="13"/>
      <c r="B181" s="13" t="s">
        <v>370</v>
      </c>
      <c r="C181" s="13"/>
    </row>
    <row r="182" spans="1:3" x14ac:dyDescent="0.25">
      <c r="A182" s="13"/>
      <c r="B182" s="13" t="s">
        <v>370</v>
      </c>
      <c r="C182" s="13"/>
    </row>
    <row r="183" spans="1:3" x14ac:dyDescent="0.25">
      <c r="A183" s="13"/>
      <c r="B183" s="13" t="s">
        <v>371</v>
      </c>
      <c r="C183" s="13"/>
    </row>
    <row r="184" spans="1:3" x14ac:dyDescent="0.25">
      <c r="A184" s="13"/>
      <c r="B184" s="13" t="s">
        <v>372</v>
      </c>
      <c r="C184" s="13"/>
    </row>
    <row r="185" spans="1:3" ht="25.5" x14ac:dyDescent="0.25">
      <c r="A185" s="13" t="s">
        <v>373</v>
      </c>
      <c r="B185" s="13" t="s">
        <v>374</v>
      </c>
      <c r="C185" s="13" t="s">
        <v>639</v>
      </c>
    </row>
    <row r="186" spans="1:3" ht="25.5" x14ac:dyDescent="0.25">
      <c r="A186" s="13" t="s">
        <v>375</v>
      </c>
      <c r="B186" s="13" t="s">
        <v>376</v>
      </c>
      <c r="C186" s="13" t="s">
        <v>640</v>
      </c>
    </row>
    <row r="187" spans="1:3" ht="25.5" x14ac:dyDescent="0.25">
      <c r="A187" s="13" t="s">
        <v>377</v>
      </c>
      <c r="B187" s="13" t="s">
        <v>378</v>
      </c>
      <c r="C187" s="13" t="s">
        <v>641</v>
      </c>
    </row>
    <row r="188" spans="1:3" ht="25.5" x14ac:dyDescent="0.25">
      <c r="A188" s="13" t="s">
        <v>379</v>
      </c>
      <c r="B188" s="13" t="s">
        <v>380</v>
      </c>
      <c r="C188" s="13" t="s">
        <v>642</v>
      </c>
    </row>
    <row r="189" spans="1:3" x14ac:dyDescent="0.25">
      <c r="A189" s="13" t="s">
        <v>381</v>
      </c>
      <c r="B189" s="13" t="s">
        <v>382</v>
      </c>
      <c r="C189" s="13" t="s">
        <v>643</v>
      </c>
    </row>
    <row r="190" spans="1:3" ht="25.5" x14ac:dyDescent="0.25">
      <c r="A190" s="13" t="s">
        <v>383</v>
      </c>
      <c r="B190" s="13" t="s">
        <v>384</v>
      </c>
      <c r="C190" s="13" t="s">
        <v>644</v>
      </c>
    </row>
    <row r="191" spans="1:3" x14ac:dyDescent="0.25">
      <c r="A191" s="13" t="s">
        <v>385</v>
      </c>
      <c r="B191" s="13" t="s">
        <v>386</v>
      </c>
      <c r="C191" s="13" t="s">
        <v>645</v>
      </c>
    </row>
    <row r="192" spans="1:3" x14ac:dyDescent="0.25">
      <c r="A192" s="13" t="s">
        <v>387</v>
      </c>
      <c r="B192" s="13" t="s">
        <v>388</v>
      </c>
      <c r="C192" s="13" t="s">
        <v>646</v>
      </c>
    </row>
    <row r="193" spans="1:3" x14ac:dyDescent="0.25">
      <c r="A193" s="13"/>
      <c r="B193" s="13" t="s">
        <v>389</v>
      </c>
      <c r="C193" s="13"/>
    </row>
    <row r="194" spans="1:3" x14ac:dyDescent="0.25">
      <c r="A194" s="13"/>
      <c r="B194" s="13" t="s">
        <v>389</v>
      </c>
      <c r="C194" s="13"/>
    </row>
    <row r="195" spans="1:3" x14ac:dyDescent="0.25">
      <c r="A195" s="13"/>
      <c r="B195" s="13" t="s">
        <v>389</v>
      </c>
      <c r="C195" s="13"/>
    </row>
    <row r="196" spans="1:3" x14ac:dyDescent="0.25">
      <c r="A196" s="13"/>
      <c r="B196" s="13" t="s">
        <v>389</v>
      </c>
      <c r="C196" s="13"/>
    </row>
    <row r="197" spans="1:3" x14ac:dyDescent="0.25">
      <c r="A197" s="13"/>
      <c r="B197" s="13" t="s">
        <v>389</v>
      </c>
      <c r="C197" s="13"/>
    </row>
    <row r="198" spans="1:3" x14ac:dyDescent="0.25">
      <c r="A198" s="13"/>
      <c r="B198" s="13" t="s">
        <v>389</v>
      </c>
      <c r="C198" s="13"/>
    </row>
    <row r="199" spans="1:3" x14ac:dyDescent="0.25">
      <c r="A199" s="13"/>
      <c r="B199" s="13" t="s">
        <v>389</v>
      </c>
      <c r="C199" s="13"/>
    </row>
    <row r="200" spans="1:3" x14ac:dyDescent="0.25">
      <c r="A200" s="13"/>
      <c r="B200" s="13" t="s">
        <v>389</v>
      </c>
      <c r="C200" s="13"/>
    </row>
    <row r="201" spans="1:3" x14ac:dyDescent="0.25">
      <c r="A201" s="13"/>
      <c r="B201" s="13" t="s">
        <v>390</v>
      </c>
      <c r="C201" s="13"/>
    </row>
    <row r="202" spans="1:3" x14ac:dyDescent="0.25">
      <c r="A202" s="13"/>
      <c r="B202" s="13" t="s">
        <v>390</v>
      </c>
      <c r="C202" s="13"/>
    </row>
    <row r="203" spans="1:3" x14ac:dyDescent="0.25">
      <c r="A203" s="13"/>
      <c r="B203" s="13" t="s">
        <v>390</v>
      </c>
      <c r="C203" s="13"/>
    </row>
    <row r="204" spans="1:3" x14ac:dyDescent="0.25">
      <c r="A204" s="13"/>
      <c r="B204" s="13" t="s">
        <v>390</v>
      </c>
      <c r="C204" s="13"/>
    </row>
    <row r="205" spans="1:3" x14ac:dyDescent="0.25">
      <c r="A205" s="13"/>
      <c r="B205" s="13" t="s">
        <v>391</v>
      </c>
      <c r="C205" s="13"/>
    </row>
    <row r="206" spans="1:3" x14ac:dyDescent="0.25">
      <c r="A206" s="13"/>
      <c r="B206" s="13" t="s">
        <v>391</v>
      </c>
      <c r="C206" s="13"/>
    </row>
    <row r="207" spans="1:3" ht="25.5" x14ac:dyDescent="0.25">
      <c r="A207" s="13"/>
      <c r="B207" s="13" t="s">
        <v>392</v>
      </c>
      <c r="C207" s="13"/>
    </row>
    <row r="208" spans="1:3" ht="25.5" x14ac:dyDescent="0.25">
      <c r="A208" s="13"/>
      <c r="B208" s="13" t="s">
        <v>392</v>
      </c>
      <c r="C208" s="13"/>
    </row>
    <row r="209" spans="1:3" ht="25.5" x14ac:dyDescent="0.25">
      <c r="A209" s="13"/>
      <c r="B209" s="13" t="s">
        <v>392</v>
      </c>
      <c r="C209" s="13"/>
    </row>
    <row r="210" spans="1:3" ht="25.5" x14ac:dyDescent="0.25">
      <c r="A210" s="13"/>
      <c r="B210" s="13" t="s">
        <v>392</v>
      </c>
      <c r="C210" s="13"/>
    </row>
    <row r="211" spans="1:3" x14ac:dyDescent="0.25">
      <c r="A211" s="13"/>
      <c r="B211" s="13" t="s">
        <v>393</v>
      </c>
      <c r="C211" s="13"/>
    </row>
    <row r="212" spans="1:3" x14ac:dyDescent="0.25">
      <c r="A212" s="13"/>
      <c r="B212" s="13" t="s">
        <v>393</v>
      </c>
      <c r="C212" s="13"/>
    </row>
    <row r="213" spans="1:3" x14ac:dyDescent="0.25">
      <c r="A213" s="13"/>
      <c r="B213" s="13" t="s">
        <v>394</v>
      </c>
      <c r="C213" s="13"/>
    </row>
    <row r="214" spans="1:3" x14ac:dyDescent="0.25">
      <c r="A214" s="13"/>
      <c r="B214" s="13" t="s">
        <v>395</v>
      </c>
      <c r="C214" s="13"/>
    </row>
    <row r="215" spans="1:3" x14ac:dyDescent="0.25">
      <c r="A215" s="13"/>
      <c r="B215" s="13" t="s">
        <v>396</v>
      </c>
      <c r="C215" s="13"/>
    </row>
    <row r="216" spans="1:3" x14ac:dyDescent="0.25">
      <c r="A216" s="13"/>
      <c r="B216" s="13" t="s">
        <v>397</v>
      </c>
      <c r="C216" s="13"/>
    </row>
    <row r="217" spans="1:3" x14ac:dyDescent="0.25">
      <c r="A217" s="13"/>
      <c r="B217" s="13" t="s">
        <v>398</v>
      </c>
      <c r="C217" s="13"/>
    </row>
    <row r="218" spans="1:3" ht="25.5" x14ac:dyDescent="0.25">
      <c r="A218" s="13"/>
      <c r="B218" s="13" t="s">
        <v>399</v>
      </c>
      <c r="C218" s="13"/>
    </row>
    <row r="219" spans="1:3" x14ac:dyDescent="0.25">
      <c r="A219" s="13"/>
      <c r="B219" s="13" t="s">
        <v>400</v>
      </c>
      <c r="C219" s="13"/>
    </row>
    <row r="220" spans="1:3" ht="38.25" x14ac:dyDescent="0.25">
      <c r="A220" s="13"/>
      <c r="B220" s="13" t="s">
        <v>401</v>
      </c>
      <c r="C220" s="13"/>
    </row>
    <row r="221" spans="1:3" ht="38.25" x14ac:dyDescent="0.25">
      <c r="A221" s="13"/>
      <c r="B221" s="13" t="s">
        <v>402</v>
      </c>
      <c r="C221" s="13"/>
    </row>
    <row r="222" spans="1:3" ht="25.5" x14ac:dyDescent="0.25">
      <c r="A222" s="13"/>
      <c r="B222" s="13" t="s">
        <v>403</v>
      </c>
      <c r="C222" s="13"/>
    </row>
    <row r="223" spans="1:3" x14ac:dyDescent="0.25">
      <c r="A223" s="13"/>
      <c r="B223" s="13" t="s">
        <v>404</v>
      </c>
      <c r="C223" s="13"/>
    </row>
    <row r="224" spans="1:3" x14ac:dyDescent="0.25">
      <c r="A224" s="13"/>
      <c r="B224" s="13" t="s">
        <v>405</v>
      </c>
      <c r="C224" s="13"/>
    </row>
    <row r="225" spans="1:3" ht="38.25" x14ac:dyDescent="0.25">
      <c r="A225" s="13"/>
      <c r="B225" s="13" t="s">
        <v>406</v>
      </c>
      <c r="C225" s="13"/>
    </row>
    <row r="226" spans="1:3" ht="25.5" x14ac:dyDescent="0.25">
      <c r="A226" s="13"/>
      <c r="B226" s="13" t="s">
        <v>407</v>
      </c>
      <c r="C226" s="13"/>
    </row>
    <row r="227" spans="1:3" ht="25.5" x14ac:dyDescent="0.25">
      <c r="A227" s="13"/>
      <c r="B227" s="13" t="s">
        <v>408</v>
      </c>
      <c r="C227" s="13"/>
    </row>
    <row r="228" spans="1:3" x14ac:dyDescent="0.25">
      <c r="A228" s="13"/>
      <c r="B228" s="13" t="s">
        <v>409</v>
      </c>
      <c r="C228" s="13"/>
    </row>
    <row r="229" spans="1:3" ht="38.25" x14ac:dyDescent="0.25">
      <c r="A229" s="13"/>
      <c r="B229" s="13" t="s">
        <v>410</v>
      </c>
      <c r="C229" s="13"/>
    </row>
    <row r="230" spans="1:3" x14ac:dyDescent="0.25">
      <c r="A230" s="13"/>
      <c r="B230" s="13" t="s">
        <v>411</v>
      </c>
      <c r="C230" s="13"/>
    </row>
    <row r="231" spans="1:3" ht="25.5" x14ac:dyDescent="0.25">
      <c r="A231" s="13"/>
      <c r="B231" s="13" t="s">
        <v>412</v>
      </c>
      <c r="C231" s="13"/>
    </row>
    <row r="232" spans="1:3" ht="51" x14ac:dyDescent="0.25">
      <c r="A232" s="13"/>
      <c r="B232" s="13" t="s">
        <v>413</v>
      </c>
      <c r="C232" s="13"/>
    </row>
    <row r="233" spans="1:3" ht="25.5" x14ac:dyDescent="0.25">
      <c r="A233" s="13"/>
      <c r="B233" s="13" t="s">
        <v>414</v>
      </c>
      <c r="C233" s="13"/>
    </row>
    <row r="234" spans="1:3" ht="25.5" x14ac:dyDescent="0.25">
      <c r="A234" s="13"/>
      <c r="B234" s="13" t="s">
        <v>415</v>
      </c>
      <c r="C234" s="13"/>
    </row>
    <row r="235" spans="1:3" ht="25.5" x14ac:dyDescent="0.25">
      <c r="A235" s="13"/>
      <c r="B235" s="13" t="s">
        <v>416</v>
      </c>
      <c r="C235" s="13"/>
    </row>
    <row r="236" spans="1:3" x14ac:dyDescent="0.25">
      <c r="A236" s="13"/>
      <c r="B236" s="13" t="s">
        <v>417</v>
      </c>
      <c r="C236" s="13"/>
    </row>
    <row r="237" spans="1:3" x14ac:dyDescent="0.25">
      <c r="A237" s="13"/>
      <c r="B237" s="13" t="s">
        <v>418</v>
      </c>
      <c r="C237" s="13"/>
    </row>
    <row r="238" spans="1:3" x14ac:dyDescent="0.25">
      <c r="A238" s="13"/>
      <c r="B238" s="13" t="s">
        <v>419</v>
      </c>
      <c r="C238" s="13"/>
    </row>
    <row r="239" spans="1:3" x14ac:dyDescent="0.25">
      <c r="A239" s="13"/>
      <c r="B239" s="13" t="s">
        <v>420</v>
      </c>
      <c r="C239" s="13"/>
    </row>
    <row r="240" spans="1:3" x14ac:dyDescent="0.25">
      <c r="A240" s="13"/>
      <c r="B240" s="13" t="s">
        <v>421</v>
      </c>
      <c r="C240" s="13"/>
    </row>
    <row r="241" spans="1:3" ht="25.5" x14ac:dyDescent="0.25">
      <c r="A241" s="13"/>
      <c r="B241" s="13" t="s">
        <v>422</v>
      </c>
      <c r="C241" s="13"/>
    </row>
    <row r="242" spans="1:3" x14ac:dyDescent="0.25">
      <c r="A242" s="13"/>
      <c r="B242" s="13" t="s">
        <v>423</v>
      </c>
      <c r="C242" s="13"/>
    </row>
    <row r="243" spans="1:3" x14ac:dyDescent="0.25">
      <c r="A243" s="13"/>
      <c r="B243" s="13" t="s">
        <v>424</v>
      </c>
      <c r="C243" s="13"/>
    </row>
    <row r="244" spans="1:3" ht="25.5" x14ac:dyDescent="0.25">
      <c r="A244" s="13"/>
      <c r="B244" s="13" t="s">
        <v>425</v>
      </c>
      <c r="C244" s="13"/>
    </row>
    <row r="245" spans="1:3" x14ac:dyDescent="0.25">
      <c r="A245" s="13"/>
      <c r="B245" s="13" t="s">
        <v>426</v>
      </c>
      <c r="C245" s="13"/>
    </row>
    <row r="246" spans="1:3" x14ac:dyDescent="0.25">
      <c r="A246" s="13"/>
      <c r="B246" s="13" t="s">
        <v>427</v>
      </c>
      <c r="C246" s="13"/>
    </row>
    <row r="247" spans="1:3" ht="25.5" x14ac:dyDescent="0.25">
      <c r="A247" s="13"/>
      <c r="B247" s="13" t="s">
        <v>428</v>
      </c>
      <c r="C247" s="13"/>
    </row>
    <row r="248" spans="1:3" x14ac:dyDescent="0.25">
      <c r="A248" s="13"/>
      <c r="B248" s="13" t="s">
        <v>429</v>
      </c>
      <c r="C248" s="13"/>
    </row>
    <row r="249" spans="1:3" x14ac:dyDescent="0.25">
      <c r="A249" s="13"/>
      <c r="B249" s="13" t="s">
        <v>430</v>
      </c>
      <c r="C249" s="13"/>
    </row>
    <row r="250" spans="1:3" x14ac:dyDescent="0.25">
      <c r="A250" s="13"/>
      <c r="B250" s="13" t="s">
        <v>431</v>
      </c>
      <c r="C250" s="13"/>
    </row>
    <row r="251" spans="1:3" x14ac:dyDescent="0.25">
      <c r="A251" s="13"/>
      <c r="B251" s="13" t="s">
        <v>432</v>
      </c>
      <c r="C251" s="13"/>
    </row>
    <row r="252" spans="1:3" x14ac:dyDescent="0.25">
      <c r="A252" s="13"/>
      <c r="B252" s="13" t="s">
        <v>433</v>
      </c>
      <c r="C252" s="13"/>
    </row>
    <row r="253" spans="1:3" x14ac:dyDescent="0.25">
      <c r="A253" s="13"/>
      <c r="B253" s="13" t="s">
        <v>434</v>
      </c>
      <c r="C253" s="13"/>
    </row>
    <row r="254" spans="1:3" x14ac:dyDescent="0.25">
      <c r="A254" s="13"/>
      <c r="B254" s="13" t="s">
        <v>435</v>
      </c>
      <c r="C254" s="13"/>
    </row>
    <row r="255" spans="1:3" ht="25.5" x14ac:dyDescent="0.25">
      <c r="A255" s="13"/>
      <c r="B255" s="13" t="s">
        <v>436</v>
      </c>
      <c r="C255" s="13"/>
    </row>
    <row r="256" spans="1:3" ht="25.5" x14ac:dyDescent="0.25">
      <c r="A256" s="13"/>
      <c r="B256" s="13" t="s">
        <v>437</v>
      </c>
      <c r="C256" s="13"/>
    </row>
    <row r="257" spans="1:3" x14ac:dyDescent="0.25">
      <c r="A257" s="13"/>
      <c r="B257" s="13" t="s">
        <v>438</v>
      </c>
      <c r="C257" s="13"/>
    </row>
    <row r="258" spans="1:3" x14ac:dyDescent="0.25">
      <c r="A258" s="13"/>
      <c r="B258" s="13" t="s">
        <v>439</v>
      </c>
      <c r="C258" s="13"/>
    </row>
    <row r="259" spans="1:3" x14ac:dyDescent="0.25">
      <c r="A259" s="13"/>
      <c r="B259" s="13" t="s">
        <v>440</v>
      </c>
      <c r="C259" s="13"/>
    </row>
    <row r="260" spans="1:3" ht="25.5" x14ac:dyDescent="0.25">
      <c r="A260" s="13"/>
      <c r="B260" s="13" t="s">
        <v>441</v>
      </c>
      <c r="C260" s="13"/>
    </row>
    <row r="261" spans="1:3" ht="25.5" x14ac:dyDescent="0.25">
      <c r="A261" s="13"/>
      <c r="B261" s="13" t="s">
        <v>442</v>
      </c>
      <c r="C261" s="13"/>
    </row>
    <row r="262" spans="1:3" ht="25.5" x14ac:dyDescent="0.25">
      <c r="A262" s="13"/>
      <c r="B262" s="13" t="s">
        <v>443</v>
      </c>
      <c r="C262" s="13"/>
    </row>
    <row r="263" spans="1:3" x14ac:dyDescent="0.25">
      <c r="A263" s="13"/>
      <c r="B263" s="13" t="s">
        <v>444</v>
      </c>
      <c r="C263" s="13"/>
    </row>
    <row r="264" spans="1:3" x14ac:dyDescent="0.25">
      <c r="A264" s="13"/>
      <c r="B264" s="13" t="s">
        <v>445</v>
      </c>
      <c r="C264" s="13"/>
    </row>
    <row r="265" spans="1:3" ht="25.5" x14ac:dyDescent="0.25">
      <c r="A265" s="13"/>
      <c r="B265" s="13" t="s">
        <v>446</v>
      </c>
      <c r="C265" s="13"/>
    </row>
    <row r="266" spans="1:3" x14ac:dyDescent="0.25">
      <c r="A266" s="13"/>
      <c r="B266" s="13" t="s">
        <v>289</v>
      </c>
      <c r="C266" s="13"/>
    </row>
    <row r="267" spans="1:3" x14ac:dyDescent="0.25">
      <c r="A267" s="13"/>
      <c r="B267" s="13" t="s">
        <v>290</v>
      </c>
      <c r="C267" s="13"/>
    </row>
    <row r="268" spans="1:3" x14ac:dyDescent="0.25">
      <c r="A268" s="13"/>
      <c r="B268" s="13" t="s">
        <v>447</v>
      </c>
      <c r="C268" s="13"/>
    </row>
    <row r="269" spans="1:3" x14ac:dyDescent="0.25">
      <c r="A269" s="13"/>
      <c r="B269" s="13" t="s">
        <v>292</v>
      </c>
      <c r="C269" s="13"/>
    </row>
    <row r="270" spans="1:3" x14ac:dyDescent="0.25">
      <c r="A270" s="13"/>
      <c r="B270" s="13" t="s">
        <v>448</v>
      </c>
      <c r="C270" s="13"/>
    </row>
    <row r="271" spans="1:3" x14ac:dyDescent="0.25">
      <c r="A271" s="13"/>
      <c r="B271" s="13" t="s">
        <v>294</v>
      </c>
      <c r="C271" s="13"/>
    </row>
    <row r="272" spans="1:3" x14ac:dyDescent="0.25">
      <c r="A272" s="13"/>
      <c r="B272" s="13" t="s">
        <v>449</v>
      </c>
      <c r="C272" s="13"/>
    </row>
    <row r="273" spans="1:3" x14ac:dyDescent="0.25">
      <c r="A273" s="13"/>
      <c r="B273" s="13" t="s">
        <v>296</v>
      </c>
      <c r="C273" s="13"/>
    </row>
    <row r="274" spans="1:3" x14ac:dyDescent="0.25">
      <c r="A274" s="13"/>
      <c r="B274" s="13" t="s">
        <v>297</v>
      </c>
      <c r="C274" s="13"/>
    </row>
    <row r="275" spans="1:3" x14ac:dyDescent="0.25">
      <c r="A275" s="13"/>
      <c r="B275" s="13" t="s">
        <v>298</v>
      </c>
      <c r="C275" s="13"/>
    </row>
    <row r="276" spans="1:3" x14ac:dyDescent="0.25">
      <c r="A276" s="13"/>
      <c r="B276" s="13" t="s">
        <v>299</v>
      </c>
      <c r="C276" s="13"/>
    </row>
    <row r="277" spans="1:3" x14ac:dyDescent="0.25">
      <c r="A277" s="13"/>
      <c r="B277" s="13" t="s">
        <v>300</v>
      </c>
      <c r="C277" s="13"/>
    </row>
    <row r="278" spans="1:3" x14ac:dyDescent="0.25">
      <c r="A278" s="13"/>
      <c r="B278" s="13" t="s">
        <v>301</v>
      </c>
      <c r="C278" s="13"/>
    </row>
    <row r="279" spans="1:3" x14ac:dyDescent="0.25">
      <c r="A279" s="13"/>
      <c r="B279" s="13" t="s">
        <v>450</v>
      </c>
      <c r="C279" s="13"/>
    </row>
    <row r="280" spans="1:3" x14ac:dyDescent="0.25">
      <c r="A280" s="13"/>
      <c r="B280" s="13" t="s">
        <v>302</v>
      </c>
      <c r="C280" s="13"/>
    </row>
    <row r="281" spans="1:3" x14ac:dyDescent="0.25">
      <c r="A281" s="13"/>
      <c r="B281" s="13" t="s">
        <v>303</v>
      </c>
      <c r="C281" s="13"/>
    </row>
    <row r="282" spans="1:3" x14ac:dyDescent="0.25">
      <c r="A282" s="13"/>
      <c r="B282" s="13" t="s">
        <v>304</v>
      </c>
      <c r="C282" s="13"/>
    </row>
    <row r="283" spans="1:3" x14ac:dyDescent="0.25">
      <c r="A283" s="13"/>
      <c r="B283" s="13" t="s">
        <v>305</v>
      </c>
      <c r="C283" s="13"/>
    </row>
    <row r="284" spans="1:3" x14ac:dyDescent="0.25">
      <c r="A284" s="13"/>
      <c r="B284" s="13" t="s">
        <v>306</v>
      </c>
      <c r="C284" s="13"/>
    </row>
    <row r="285" spans="1:3" x14ac:dyDescent="0.25">
      <c r="A285" s="13"/>
      <c r="B285" s="13" t="s">
        <v>451</v>
      </c>
      <c r="C285" s="13"/>
    </row>
    <row r="286" spans="1:3" x14ac:dyDescent="0.25">
      <c r="A286" s="13"/>
      <c r="B286" s="13" t="s">
        <v>307</v>
      </c>
      <c r="C286" s="13"/>
    </row>
    <row r="287" spans="1:3" x14ac:dyDescent="0.25">
      <c r="A287" s="13"/>
      <c r="B287" s="13" t="s">
        <v>452</v>
      </c>
      <c r="C287" s="13" t="s">
        <v>647</v>
      </c>
    </row>
    <row r="288" spans="1:3" x14ac:dyDescent="0.25">
      <c r="A288" s="13"/>
      <c r="B288" s="13" t="s">
        <v>453</v>
      </c>
      <c r="C288" s="13" t="s">
        <v>647</v>
      </c>
    </row>
    <row r="289" spans="1:3" x14ac:dyDescent="0.25">
      <c r="A289" s="13"/>
      <c r="B289" s="13" t="s">
        <v>454</v>
      </c>
      <c r="C289" s="13" t="s">
        <v>647</v>
      </c>
    </row>
    <row r="290" spans="1:3" x14ac:dyDescent="0.25">
      <c r="A290" s="13"/>
      <c r="B290" s="13" t="s">
        <v>455</v>
      </c>
      <c r="C290" s="13" t="s">
        <v>648</v>
      </c>
    </row>
    <row r="291" spans="1:3" x14ac:dyDescent="0.25">
      <c r="A291" s="13"/>
      <c r="B291" s="13" t="s">
        <v>456</v>
      </c>
      <c r="C291" s="13" t="s">
        <v>648</v>
      </c>
    </row>
    <row r="292" spans="1:3" x14ac:dyDescent="0.25">
      <c r="A292" s="13"/>
      <c r="B292" s="13" t="s">
        <v>457</v>
      </c>
      <c r="C292" s="13" t="s">
        <v>649</v>
      </c>
    </row>
    <row r="293" spans="1:3" x14ac:dyDescent="0.25">
      <c r="A293" s="13"/>
      <c r="B293" s="13" t="s">
        <v>458</v>
      </c>
      <c r="C293" s="13" t="s">
        <v>648</v>
      </c>
    </row>
    <row r="294" spans="1:3" x14ac:dyDescent="0.25">
      <c r="A294" s="13"/>
      <c r="B294" s="13" t="s">
        <v>459</v>
      </c>
      <c r="C294" s="13" t="s">
        <v>648</v>
      </c>
    </row>
    <row r="295" spans="1:3" x14ac:dyDescent="0.25">
      <c r="A295" s="13"/>
      <c r="B295" s="13" t="s">
        <v>460</v>
      </c>
      <c r="C295" s="13" t="s">
        <v>650</v>
      </c>
    </row>
    <row r="296" spans="1:3" x14ac:dyDescent="0.25">
      <c r="A296" s="13"/>
      <c r="B296" s="13" t="s">
        <v>461</v>
      </c>
      <c r="C296" s="13" t="s">
        <v>650</v>
      </c>
    </row>
    <row r="297" spans="1:3" x14ac:dyDescent="0.25">
      <c r="A297" s="13"/>
      <c r="B297" s="13" t="s">
        <v>462</v>
      </c>
      <c r="C297" s="13" t="s">
        <v>651</v>
      </c>
    </row>
    <row r="298" spans="1:3" x14ac:dyDescent="0.25">
      <c r="A298" s="13"/>
      <c r="B298" s="13" t="s">
        <v>463</v>
      </c>
      <c r="C298" s="13" t="s">
        <v>651</v>
      </c>
    </row>
    <row r="299" spans="1:3" ht="38.25" x14ac:dyDescent="0.25">
      <c r="A299" s="13"/>
      <c r="B299" s="13" t="s">
        <v>464</v>
      </c>
      <c r="C299" s="13"/>
    </row>
    <row r="300" spans="1:3" ht="51" x14ac:dyDescent="0.25">
      <c r="A300" s="13"/>
      <c r="B300" s="13" t="s">
        <v>465</v>
      </c>
      <c r="C300" s="13"/>
    </row>
    <row r="301" spans="1:3" ht="25.5" x14ac:dyDescent="0.25">
      <c r="A301" s="13"/>
      <c r="B301" s="13" t="s">
        <v>145</v>
      </c>
      <c r="C301" s="13"/>
    </row>
    <row r="302" spans="1:3" ht="51" x14ac:dyDescent="0.25">
      <c r="A302" s="13"/>
      <c r="B302" s="13" t="s">
        <v>148</v>
      </c>
      <c r="C302" s="13"/>
    </row>
    <row r="303" spans="1:3" ht="25.5" x14ac:dyDescent="0.25">
      <c r="A303" s="13"/>
      <c r="B303" s="13" t="s">
        <v>466</v>
      </c>
      <c r="C303" s="13"/>
    </row>
    <row r="304" spans="1:3" ht="25.5" x14ac:dyDescent="0.25">
      <c r="A304" s="13"/>
      <c r="B304" s="13" t="s">
        <v>149</v>
      </c>
      <c r="C304" s="13"/>
    </row>
    <row r="305" spans="1:3" ht="25.5" x14ac:dyDescent="0.25">
      <c r="A305" s="13"/>
      <c r="B305" s="13" t="s">
        <v>467</v>
      </c>
      <c r="C305" s="13"/>
    </row>
    <row r="306" spans="1:3" ht="25.5" x14ac:dyDescent="0.25">
      <c r="A306" s="13"/>
      <c r="B306" s="13" t="s">
        <v>468</v>
      </c>
      <c r="C306" s="13"/>
    </row>
    <row r="307" spans="1:3" ht="51" x14ac:dyDescent="0.25">
      <c r="A307" s="13"/>
      <c r="B307" s="13" t="s">
        <v>469</v>
      </c>
      <c r="C307" s="13"/>
    </row>
    <row r="308" spans="1:3" ht="25.5" x14ac:dyDescent="0.25">
      <c r="A308" s="13"/>
      <c r="B308" s="13" t="s">
        <v>152</v>
      </c>
      <c r="C308" s="13"/>
    </row>
    <row r="309" spans="1:3" ht="38.25" x14ac:dyDescent="0.25">
      <c r="A309" s="13"/>
      <c r="B309" s="13" t="s">
        <v>154</v>
      </c>
      <c r="C309" s="13"/>
    </row>
    <row r="310" spans="1:3" x14ac:dyDescent="0.25">
      <c r="A310" s="13"/>
      <c r="B310" s="13" t="s">
        <v>155</v>
      </c>
      <c r="C310" s="13"/>
    </row>
    <row r="311" spans="1:3" ht="25.5" x14ac:dyDescent="0.25">
      <c r="A311" s="13"/>
      <c r="B311" s="13" t="s">
        <v>470</v>
      </c>
      <c r="C311" s="13"/>
    </row>
    <row r="312" spans="1:3" ht="51" x14ac:dyDescent="0.25">
      <c r="A312" s="13"/>
      <c r="B312" s="13" t="s">
        <v>471</v>
      </c>
      <c r="C312" s="13"/>
    </row>
    <row r="313" spans="1:3" ht="38.25" x14ac:dyDescent="0.25">
      <c r="A313" s="13"/>
      <c r="B313" s="13" t="s">
        <v>156</v>
      </c>
      <c r="C313" s="13"/>
    </row>
    <row r="314" spans="1:3" ht="38.25" x14ac:dyDescent="0.25">
      <c r="A314" s="13"/>
      <c r="B314" s="13" t="s">
        <v>157</v>
      </c>
      <c r="C314" s="13"/>
    </row>
    <row r="315" spans="1:3" ht="25.5" x14ac:dyDescent="0.25">
      <c r="A315" s="13"/>
      <c r="B315" s="13" t="s">
        <v>158</v>
      </c>
      <c r="C315" s="13"/>
    </row>
    <row r="316" spans="1:3" ht="38.25" x14ac:dyDescent="0.25">
      <c r="A316" s="13"/>
      <c r="B316" s="13" t="s">
        <v>159</v>
      </c>
      <c r="C316" s="13"/>
    </row>
    <row r="317" spans="1:3" ht="25.5" x14ac:dyDescent="0.25">
      <c r="A317" s="13"/>
      <c r="B317" s="13" t="s">
        <v>160</v>
      </c>
      <c r="C317" s="13"/>
    </row>
    <row r="318" spans="1:3" ht="38.25" x14ac:dyDescent="0.25">
      <c r="A318" s="13"/>
      <c r="B318" s="13" t="s">
        <v>472</v>
      </c>
      <c r="C318" s="13"/>
    </row>
    <row r="319" spans="1:3" ht="38.25" x14ac:dyDescent="0.25">
      <c r="A319" s="13"/>
      <c r="B319" s="13" t="s">
        <v>161</v>
      </c>
      <c r="C319" s="13"/>
    </row>
    <row r="320" spans="1:3" ht="25.5" x14ac:dyDescent="0.25">
      <c r="A320" s="13"/>
      <c r="B320" s="13" t="s">
        <v>473</v>
      </c>
      <c r="C320" s="13"/>
    </row>
    <row r="321" spans="1:3" ht="38.25" x14ac:dyDescent="0.25">
      <c r="A321" s="13"/>
      <c r="B321" s="13" t="s">
        <v>474</v>
      </c>
      <c r="C321" s="13"/>
    </row>
    <row r="322" spans="1:3" ht="51" x14ac:dyDescent="0.25">
      <c r="A322" s="13"/>
      <c r="B322" s="13" t="s">
        <v>475</v>
      </c>
      <c r="C322" s="13"/>
    </row>
    <row r="323" spans="1:3" ht="38.25" x14ac:dyDescent="0.25">
      <c r="A323" s="13"/>
      <c r="B323" s="13" t="s">
        <v>476</v>
      </c>
      <c r="C323" s="13"/>
    </row>
    <row r="324" spans="1:3" ht="38.25" x14ac:dyDescent="0.25">
      <c r="A324" s="13"/>
      <c r="B324" s="13" t="s">
        <v>477</v>
      </c>
      <c r="C324" s="13"/>
    </row>
    <row r="325" spans="1:3" ht="51" x14ac:dyDescent="0.25">
      <c r="A325" s="13"/>
      <c r="B325" s="13" t="s">
        <v>166</v>
      </c>
      <c r="C325" s="13"/>
    </row>
    <row r="326" spans="1:3" x14ac:dyDescent="0.25">
      <c r="A326" s="13" t="s">
        <v>478</v>
      </c>
      <c r="B326" s="13" t="s">
        <v>479</v>
      </c>
      <c r="C326" s="13" t="s">
        <v>652</v>
      </c>
    </row>
    <row r="327" spans="1:3" x14ac:dyDescent="0.25">
      <c r="A327" s="13" t="s">
        <v>480</v>
      </c>
      <c r="B327" s="13" t="s">
        <v>481</v>
      </c>
      <c r="C327" s="13" t="s">
        <v>480</v>
      </c>
    </row>
    <row r="328" spans="1:3" ht="25.5" x14ac:dyDescent="0.25">
      <c r="A328" s="13" t="s">
        <v>482</v>
      </c>
      <c r="B328" s="13" t="s">
        <v>483</v>
      </c>
      <c r="C328" s="13" t="s">
        <v>482</v>
      </c>
    </row>
    <row r="329" spans="1:3" ht="38.25" x14ac:dyDescent="0.25">
      <c r="A329" s="13"/>
      <c r="B329" s="13" t="s">
        <v>484</v>
      </c>
      <c r="C329" s="13" t="s">
        <v>653</v>
      </c>
    </row>
    <row r="330" spans="1:3" ht="25.5" x14ac:dyDescent="0.25">
      <c r="A330" s="13"/>
      <c r="B330" s="13" t="s">
        <v>485</v>
      </c>
      <c r="C330" s="13" t="s">
        <v>654</v>
      </c>
    </row>
    <row r="331" spans="1:3" ht="51" x14ac:dyDescent="0.25">
      <c r="A331" s="13"/>
      <c r="B331" s="13" t="s">
        <v>486</v>
      </c>
      <c r="C331" s="13" t="s">
        <v>655</v>
      </c>
    </row>
    <row r="332" spans="1:3" ht="25.5" x14ac:dyDescent="0.25">
      <c r="A332" s="13"/>
      <c r="B332" s="13" t="s">
        <v>487</v>
      </c>
      <c r="C332" s="13" t="s">
        <v>654</v>
      </c>
    </row>
    <row r="333" spans="1:3" x14ac:dyDescent="0.25">
      <c r="A333" s="13"/>
      <c r="B333" s="13" t="s">
        <v>488</v>
      </c>
      <c r="C333" s="13" t="s">
        <v>654</v>
      </c>
    </row>
    <row r="334" spans="1:3" ht="76.5" x14ac:dyDescent="0.25">
      <c r="A334" s="13"/>
      <c r="B334" s="13" t="s">
        <v>489</v>
      </c>
      <c r="C334" s="13" t="s">
        <v>656</v>
      </c>
    </row>
    <row r="335" spans="1:3" ht="25.5" x14ac:dyDescent="0.25">
      <c r="A335" s="13"/>
      <c r="B335" s="13" t="s">
        <v>490</v>
      </c>
      <c r="C335" s="13" t="s">
        <v>657</v>
      </c>
    </row>
    <row r="336" spans="1:3" ht="38.25" x14ac:dyDescent="0.25">
      <c r="A336" s="13"/>
      <c r="B336" s="13" t="s">
        <v>491</v>
      </c>
      <c r="C336" s="13" t="s">
        <v>658</v>
      </c>
    </row>
    <row r="337" spans="1:3" ht="63.75" x14ac:dyDescent="0.25">
      <c r="A337" s="13"/>
      <c r="B337" s="13" t="s">
        <v>492</v>
      </c>
      <c r="C337" s="13" t="s">
        <v>658</v>
      </c>
    </row>
    <row r="338" spans="1:3" ht="38.25" x14ac:dyDescent="0.25">
      <c r="A338" s="13"/>
      <c r="B338" s="13" t="s">
        <v>493</v>
      </c>
      <c r="C338" s="13" t="s">
        <v>658</v>
      </c>
    </row>
    <row r="339" spans="1:3" ht="38.25" x14ac:dyDescent="0.25">
      <c r="A339" s="13"/>
      <c r="B339" s="13" t="s">
        <v>494</v>
      </c>
      <c r="C339" s="13" t="s">
        <v>658</v>
      </c>
    </row>
    <row r="340" spans="1:3" ht="38.25" x14ac:dyDescent="0.25">
      <c r="A340" s="13"/>
      <c r="B340" s="13" t="s">
        <v>495</v>
      </c>
      <c r="C340" s="13" t="s">
        <v>659</v>
      </c>
    </row>
    <row r="341" spans="1:3" ht="38.25" x14ac:dyDescent="0.25">
      <c r="A341" s="13"/>
      <c r="B341" s="13" t="s">
        <v>496</v>
      </c>
      <c r="C341" s="13" t="s">
        <v>659</v>
      </c>
    </row>
    <row r="342" spans="1:3" ht="25.5" x14ac:dyDescent="0.25">
      <c r="A342" s="13"/>
      <c r="B342" s="13" t="s">
        <v>497</v>
      </c>
      <c r="C342" s="13" t="s">
        <v>658</v>
      </c>
    </row>
    <row r="343" spans="1:3" ht="25.5" x14ac:dyDescent="0.25">
      <c r="A343" s="13"/>
      <c r="B343" s="13" t="s">
        <v>498</v>
      </c>
      <c r="C343" s="13" t="s">
        <v>660</v>
      </c>
    </row>
    <row r="344" spans="1:3" ht="63.75" x14ac:dyDescent="0.25">
      <c r="A344" s="13"/>
      <c r="B344" s="13" t="s">
        <v>499</v>
      </c>
      <c r="C344" s="13" t="s">
        <v>661</v>
      </c>
    </row>
    <row r="345" spans="1:3" ht="25.5" x14ac:dyDescent="0.25">
      <c r="A345" s="13"/>
      <c r="B345" s="13" t="s">
        <v>500</v>
      </c>
      <c r="C345" s="13" t="s">
        <v>662</v>
      </c>
    </row>
    <row r="346" spans="1:3" ht="25.5" x14ac:dyDescent="0.25">
      <c r="A346" s="13"/>
      <c r="B346" s="13" t="s">
        <v>501</v>
      </c>
      <c r="C346" s="13" t="s">
        <v>663</v>
      </c>
    </row>
    <row r="347" spans="1:3" ht="38.25" x14ac:dyDescent="0.25">
      <c r="A347" s="13"/>
      <c r="B347" s="13" t="s">
        <v>502</v>
      </c>
      <c r="C347" s="13" t="s">
        <v>664</v>
      </c>
    </row>
    <row r="348" spans="1:3" ht="38.25" x14ac:dyDescent="0.25">
      <c r="A348" s="13"/>
      <c r="B348" s="13" t="s">
        <v>503</v>
      </c>
      <c r="C348" s="13" t="s">
        <v>664</v>
      </c>
    </row>
    <row r="349" spans="1:3" ht="25.5" x14ac:dyDescent="0.25">
      <c r="A349" s="13"/>
      <c r="B349" s="13" t="s">
        <v>504</v>
      </c>
      <c r="C349" s="13" t="s">
        <v>665</v>
      </c>
    </row>
    <row r="350" spans="1:3" ht="51" x14ac:dyDescent="0.25">
      <c r="A350" s="13"/>
      <c r="B350" s="13" t="s">
        <v>505</v>
      </c>
      <c r="C350" s="13" t="s">
        <v>666</v>
      </c>
    </row>
    <row r="351" spans="1:3" ht="76.5" x14ac:dyDescent="0.25">
      <c r="A351" s="13"/>
      <c r="B351" s="13" t="s">
        <v>506</v>
      </c>
      <c r="C351" s="13" t="s">
        <v>667</v>
      </c>
    </row>
    <row r="352" spans="1:3" ht="51" x14ac:dyDescent="0.25">
      <c r="A352" s="13" t="s">
        <v>507</v>
      </c>
      <c r="B352" s="13" t="s">
        <v>508</v>
      </c>
      <c r="C352" s="13" t="s">
        <v>668</v>
      </c>
    </row>
    <row r="353" spans="1:3" x14ac:dyDescent="0.25">
      <c r="A353" s="13" t="s">
        <v>509</v>
      </c>
      <c r="B353" s="13" t="s">
        <v>510</v>
      </c>
      <c r="C353" s="13" t="s">
        <v>669</v>
      </c>
    </row>
    <row r="354" spans="1:3" ht="38.25" x14ac:dyDescent="0.25">
      <c r="A354" s="13" t="s">
        <v>511</v>
      </c>
      <c r="B354" s="13" t="s">
        <v>512</v>
      </c>
      <c r="C354" s="13" t="s">
        <v>670</v>
      </c>
    </row>
    <row r="355" spans="1:3" ht="38.25" x14ac:dyDescent="0.25">
      <c r="A355" s="13" t="s">
        <v>513</v>
      </c>
      <c r="B355" s="13" t="s">
        <v>514</v>
      </c>
      <c r="C355" s="13" t="s">
        <v>671</v>
      </c>
    </row>
    <row r="356" spans="1:3" ht="38.25" x14ac:dyDescent="0.25">
      <c r="A356" s="13" t="s">
        <v>515</v>
      </c>
      <c r="B356" s="13" t="s">
        <v>516</v>
      </c>
      <c r="C356" s="13" t="s">
        <v>672</v>
      </c>
    </row>
    <row r="357" spans="1:3" x14ac:dyDescent="0.25">
      <c r="A357" s="13" t="s">
        <v>517</v>
      </c>
      <c r="B357" s="13" t="s">
        <v>518</v>
      </c>
      <c r="C357" s="13" t="s">
        <v>673</v>
      </c>
    </row>
    <row r="358" spans="1:3" x14ac:dyDescent="0.25">
      <c r="A358" s="13" t="s">
        <v>519</v>
      </c>
      <c r="B358" s="13" t="s">
        <v>520</v>
      </c>
      <c r="C358" s="13" t="s">
        <v>674</v>
      </c>
    </row>
    <row r="359" spans="1:3" x14ac:dyDescent="0.25">
      <c r="A359" s="13" t="s">
        <v>519</v>
      </c>
      <c r="B359" s="13" t="s">
        <v>521</v>
      </c>
      <c r="C359" s="13" t="s">
        <v>675</v>
      </c>
    </row>
    <row r="360" spans="1:3" ht="25.5" x14ac:dyDescent="0.25">
      <c r="A360" s="13" t="s">
        <v>522</v>
      </c>
      <c r="B360" s="13" t="s">
        <v>523</v>
      </c>
      <c r="C360" s="13" t="s">
        <v>676</v>
      </c>
    </row>
    <row r="361" spans="1:3" x14ac:dyDescent="0.25">
      <c r="A361" s="13" t="s">
        <v>524</v>
      </c>
      <c r="B361" s="13" t="s">
        <v>525</v>
      </c>
      <c r="C361" s="13" t="s">
        <v>677</v>
      </c>
    </row>
    <row r="362" spans="1:3" ht="38.25" x14ac:dyDescent="0.25">
      <c r="A362" s="13" t="s">
        <v>526</v>
      </c>
      <c r="B362" s="13" t="s">
        <v>527</v>
      </c>
      <c r="C362" s="13" t="s">
        <v>678</v>
      </c>
    </row>
    <row r="363" spans="1:3" ht="38.25" x14ac:dyDescent="0.25">
      <c r="A363" s="13" t="s">
        <v>528</v>
      </c>
      <c r="B363" s="13" t="s">
        <v>529</v>
      </c>
      <c r="C363" s="13" t="s">
        <v>678</v>
      </c>
    </row>
    <row r="364" spans="1:3" ht="51" x14ac:dyDescent="0.25">
      <c r="A364" s="13" t="s">
        <v>530</v>
      </c>
      <c r="B364" s="13" t="s">
        <v>531</v>
      </c>
      <c r="C364" s="13" t="s">
        <v>679</v>
      </c>
    </row>
    <row r="365" spans="1:3" ht="51" x14ac:dyDescent="0.25">
      <c r="A365" s="13" t="s">
        <v>532</v>
      </c>
      <c r="B365" s="13" t="s">
        <v>533</v>
      </c>
      <c r="C365" s="13" t="s">
        <v>679</v>
      </c>
    </row>
    <row r="366" spans="1:3" x14ac:dyDescent="0.25">
      <c r="A366" s="13" t="s">
        <v>517</v>
      </c>
      <c r="B366" s="13" t="s">
        <v>518</v>
      </c>
      <c r="C366" s="13" t="s">
        <v>673</v>
      </c>
    </row>
    <row r="367" spans="1:3" x14ac:dyDescent="0.25">
      <c r="A367" s="13" t="s">
        <v>534</v>
      </c>
      <c r="B367" s="13" t="s">
        <v>535</v>
      </c>
      <c r="C367" s="13" t="s">
        <v>680</v>
      </c>
    </row>
    <row r="368" spans="1:3" x14ac:dyDescent="0.25">
      <c r="A368" s="13" t="s">
        <v>536</v>
      </c>
      <c r="B368" s="13" t="s">
        <v>537</v>
      </c>
      <c r="C368" s="13" t="s">
        <v>675</v>
      </c>
    </row>
    <row r="369" spans="1:3" x14ac:dyDescent="0.25">
      <c r="A369" s="13" t="s">
        <v>536</v>
      </c>
      <c r="B369" s="13" t="s">
        <v>538</v>
      </c>
      <c r="C369" s="13" t="s">
        <v>681</v>
      </c>
    </row>
    <row r="370" spans="1:3" x14ac:dyDescent="0.25">
      <c r="A370" s="13" t="s">
        <v>539</v>
      </c>
      <c r="B370" s="13" t="s">
        <v>540</v>
      </c>
      <c r="C370" s="13" t="s">
        <v>673</v>
      </c>
    </row>
    <row r="371" spans="1:3" ht="25.5" x14ac:dyDescent="0.25">
      <c r="A371" s="13" t="s">
        <v>541</v>
      </c>
      <c r="B371" s="13" t="s">
        <v>542</v>
      </c>
      <c r="C371" s="13" t="s">
        <v>682</v>
      </c>
    </row>
    <row r="372" spans="1:3" ht="25.5" x14ac:dyDescent="0.25">
      <c r="A372" s="13" t="s">
        <v>543</v>
      </c>
      <c r="B372" s="13" t="s">
        <v>544</v>
      </c>
      <c r="C372" s="13" t="s">
        <v>683</v>
      </c>
    </row>
    <row r="373" spans="1:3" x14ac:dyDescent="0.25">
      <c r="A373" s="13" t="s">
        <v>545</v>
      </c>
      <c r="B373" s="13" t="s">
        <v>546</v>
      </c>
      <c r="C373" s="13" t="s">
        <v>684</v>
      </c>
    </row>
    <row r="374" spans="1:3" ht="25.5" x14ac:dyDescent="0.25">
      <c r="A374" s="13" t="s">
        <v>541</v>
      </c>
      <c r="B374" s="13" t="s">
        <v>547</v>
      </c>
      <c r="C374" s="13" t="s">
        <v>685</v>
      </c>
    </row>
    <row r="375" spans="1:3" ht="25.5" x14ac:dyDescent="0.25">
      <c r="A375" s="13" t="s">
        <v>548</v>
      </c>
      <c r="B375" s="13" t="s">
        <v>549</v>
      </c>
      <c r="C375" s="13" t="s">
        <v>686</v>
      </c>
    </row>
    <row r="376" spans="1:3" x14ac:dyDescent="0.25">
      <c r="A376" s="13" t="s">
        <v>548</v>
      </c>
      <c r="B376" s="13" t="s">
        <v>550</v>
      </c>
      <c r="C376" s="13" t="s">
        <v>686</v>
      </c>
    </row>
    <row r="377" spans="1:3" x14ac:dyDescent="0.25">
      <c r="A377" s="13" t="s">
        <v>551</v>
      </c>
      <c r="B377" s="13" t="s">
        <v>552</v>
      </c>
      <c r="C377" s="13" t="s">
        <v>687</v>
      </c>
    </row>
    <row r="378" spans="1:3" x14ac:dyDescent="0.25">
      <c r="A378" s="13" t="s">
        <v>553</v>
      </c>
      <c r="B378" s="13" t="s">
        <v>554</v>
      </c>
      <c r="C378" s="13" t="s">
        <v>688</v>
      </c>
    </row>
    <row r="379" spans="1:3" ht="25.5" x14ac:dyDescent="0.25">
      <c r="A379" s="13" t="s">
        <v>555</v>
      </c>
      <c r="B379" s="13" t="s">
        <v>556</v>
      </c>
      <c r="C379" s="13" t="s">
        <v>689</v>
      </c>
    </row>
    <row r="380" spans="1:3" ht="25.5" x14ac:dyDescent="0.25">
      <c r="A380" s="13" t="s">
        <v>557</v>
      </c>
      <c r="B380" s="13" t="s">
        <v>558</v>
      </c>
      <c r="C380" s="13" t="s">
        <v>690</v>
      </c>
    </row>
    <row r="381" spans="1:3" ht="25.5" x14ac:dyDescent="0.25">
      <c r="A381" s="13" t="s">
        <v>559</v>
      </c>
      <c r="B381" s="13" t="s">
        <v>560</v>
      </c>
      <c r="C381" s="13" t="s">
        <v>691</v>
      </c>
    </row>
    <row r="382" spans="1:3" ht="25.5" x14ac:dyDescent="0.25">
      <c r="A382" s="13" t="s">
        <v>561</v>
      </c>
      <c r="B382" s="13" t="s">
        <v>560</v>
      </c>
      <c r="C382" s="13" t="s">
        <v>692</v>
      </c>
    </row>
    <row r="383" spans="1:3" x14ac:dyDescent="0.25">
      <c r="A383" s="13" t="s">
        <v>562</v>
      </c>
      <c r="B383" s="13" t="s">
        <v>563</v>
      </c>
      <c r="C383" s="13" t="s">
        <v>693</v>
      </c>
    </row>
    <row r="384" spans="1:3" ht="25.5" x14ac:dyDescent="0.25">
      <c r="A384" s="13" t="s">
        <v>564</v>
      </c>
      <c r="B384" s="13" t="s">
        <v>565</v>
      </c>
      <c r="C384" s="13" t="s">
        <v>694</v>
      </c>
    </row>
    <row r="385" spans="1:3" x14ac:dyDescent="0.25">
      <c r="A385" s="13"/>
      <c r="B385" s="13" t="s">
        <v>566</v>
      </c>
      <c r="C385" s="13"/>
    </row>
    <row r="386" spans="1:3" x14ac:dyDescent="0.25">
      <c r="A386" s="13"/>
      <c r="B386" s="13" t="s">
        <v>567</v>
      </c>
      <c r="C386" s="13"/>
    </row>
    <row r="387" spans="1:3" x14ac:dyDescent="0.25">
      <c r="A387" s="13"/>
      <c r="B387" s="13" t="s">
        <v>568</v>
      </c>
      <c r="C387" s="13"/>
    </row>
    <row r="388" spans="1:3" x14ac:dyDescent="0.25">
      <c r="A388" s="13"/>
      <c r="B388" s="13" t="s">
        <v>569</v>
      </c>
      <c r="C388" s="13"/>
    </row>
    <row r="389" spans="1:3" x14ac:dyDescent="0.25">
      <c r="A389" s="13"/>
      <c r="B389" s="13" t="s">
        <v>570</v>
      </c>
      <c r="C389" s="13"/>
    </row>
    <row r="390" spans="1:3" x14ac:dyDescent="0.25">
      <c r="A390" s="13"/>
      <c r="B390" s="13" t="s">
        <v>571</v>
      </c>
      <c r="C390" s="13"/>
    </row>
    <row r="391" spans="1:3" x14ac:dyDescent="0.25">
      <c r="A391" s="13"/>
      <c r="B391" s="13" t="s">
        <v>572</v>
      </c>
      <c r="C391" s="13"/>
    </row>
    <row r="392" spans="1:3" ht="38.25" x14ac:dyDescent="0.25">
      <c r="A392" s="13" t="s">
        <v>573</v>
      </c>
      <c r="B392" s="13" t="s">
        <v>574</v>
      </c>
      <c r="C392" s="13"/>
    </row>
    <row r="393" spans="1:3" x14ac:dyDescent="0.25">
      <c r="A393" s="13" t="s">
        <v>575</v>
      </c>
      <c r="B393" s="13" t="s">
        <v>576</v>
      </c>
      <c r="C393" s="13"/>
    </row>
    <row r="394" spans="1:3" ht="25.5" x14ac:dyDescent="0.25">
      <c r="A394" s="13" t="s">
        <v>577</v>
      </c>
      <c r="B394" s="13" t="s">
        <v>578</v>
      </c>
      <c r="C394" s="13"/>
    </row>
    <row r="395" spans="1:3" ht="25.5" x14ac:dyDescent="0.25">
      <c r="A395" s="13" t="s">
        <v>579</v>
      </c>
      <c r="B395" s="13" t="s">
        <v>580</v>
      </c>
      <c r="C395" s="13"/>
    </row>
    <row r="396" spans="1:3" x14ac:dyDescent="0.25">
      <c r="A396" s="13" t="s">
        <v>581</v>
      </c>
      <c r="B396" s="13" t="s">
        <v>582</v>
      </c>
      <c r="C396" s="13"/>
    </row>
    <row r="397" spans="1:3" ht="25.5" x14ac:dyDescent="0.25">
      <c r="A397" s="13" t="s">
        <v>583</v>
      </c>
      <c r="B397" s="13" t="s">
        <v>584</v>
      </c>
      <c r="C397" s="13"/>
    </row>
    <row r="398" spans="1:3" x14ac:dyDescent="0.25">
      <c r="A398" s="13" t="s">
        <v>585</v>
      </c>
      <c r="B398" s="13" t="s">
        <v>586</v>
      </c>
      <c r="C398" s="13"/>
    </row>
    <row r="399" spans="1:3" ht="38.25" x14ac:dyDescent="0.25">
      <c r="A399" s="13" t="s">
        <v>587</v>
      </c>
      <c r="B399" s="13" t="s">
        <v>588</v>
      </c>
      <c r="C399" s="13"/>
    </row>
    <row r="400" spans="1:3" ht="38.25" x14ac:dyDescent="0.25">
      <c r="A400" s="13" t="s">
        <v>589</v>
      </c>
      <c r="B400" s="13" t="s">
        <v>590</v>
      </c>
      <c r="C400" s="13"/>
    </row>
    <row r="401" spans="1:3" x14ac:dyDescent="0.25">
      <c r="A401" s="13" t="s">
        <v>591</v>
      </c>
      <c r="B401" s="13" t="s">
        <v>592</v>
      </c>
      <c r="C401" s="13"/>
    </row>
    <row r="402" spans="1:3" ht="25.5" x14ac:dyDescent="0.25">
      <c r="A402" s="13" t="s">
        <v>593</v>
      </c>
      <c r="B402" s="13" t="s">
        <v>594</v>
      </c>
      <c r="C402" s="13"/>
    </row>
    <row r="403" spans="1:3" x14ac:dyDescent="0.25">
      <c r="A403" s="13" t="s">
        <v>595</v>
      </c>
      <c r="B403" s="13" t="s">
        <v>596</v>
      </c>
      <c r="C403" s="13"/>
    </row>
    <row r="404" spans="1:3" x14ac:dyDescent="0.25">
      <c r="A404" s="13" t="s">
        <v>597</v>
      </c>
      <c r="B404" s="13" t="s">
        <v>598</v>
      </c>
      <c r="C404" s="13"/>
    </row>
    <row r="405" spans="1:3" ht="25.5" x14ac:dyDescent="0.25">
      <c r="A405" s="13" t="s">
        <v>599</v>
      </c>
      <c r="B405" s="13" t="s">
        <v>600</v>
      </c>
      <c r="C405" s="13"/>
    </row>
    <row r="406" spans="1:3" ht="51" x14ac:dyDescent="0.25">
      <c r="A406" s="13" t="s">
        <v>601</v>
      </c>
      <c r="B406" s="13" t="s">
        <v>602</v>
      </c>
      <c r="C406" s="13"/>
    </row>
    <row r="407" spans="1:3" ht="25.5" x14ac:dyDescent="0.25">
      <c r="A407" s="13" t="s">
        <v>603</v>
      </c>
      <c r="B407" s="13" t="s">
        <v>604</v>
      </c>
      <c r="C407" s="13"/>
    </row>
    <row r="408" spans="1:3" x14ac:dyDescent="0.25">
      <c r="A408" s="13"/>
      <c r="B408" s="13" t="s">
        <v>605</v>
      </c>
      <c r="C408" s="13"/>
    </row>
    <row r="409" spans="1:3" x14ac:dyDescent="0.25">
      <c r="A409" s="13"/>
      <c r="B409" s="13" t="s">
        <v>606</v>
      </c>
      <c r="C409" s="13"/>
    </row>
    <row r="410" spans="1:3" x14ac:dyDescent="0.25">
      <c r="A410" s="13"/>
      <c r="B410" s="13" t="s">
        <v>607</v>
      </c>
      <c r="C410" s="13"/>
    </row>
    <row r="411" spans="1:3" x14ac:dyDescent="0.25">
      <c r="A411" s="13"/>
      <c r="B411" s="13" t="s">
        <v>298</v>
      </c>
      <c r="C411" s="13"/>
    </row>
    <row r="412" spans="1:3" x14ac:dyDescent="0.25">
      <c r="A412" s="13"/>
      <c r="B412" s="13" t="s">
        <v>301</v>
      </c>
      <c r="C412" s="13"/>
    </row>
    <row r="413" spans="1:3" x14ac:dyDescent="0.25">
      <c r="A413" s="13"/>
      <c r="B413" s="13" t="s">
        <v>304</v>
      </c>
      <c r="C413" s="13"/>
    </row>
    <row r="414" spans="1:3" x14ac:dyDescent="0.25">
      <c r="A414" s="13"/>
      <c r="B414" s="13" t="s">
        <v>608</v>
      </c>
      <c r="C414" s="13"/>
    </row>
    <row r="415" spans="1:3" x14ac:dyDescent="0.25">
      <c r="A415" s="13"/>
      <c r="B415" s="13" t="s">
        <v>609</v>
      </c>
      <c r="C415" s="13"/>
    </row>
    <row r="416" spans="1:3" x14ac:dyDescent="0.25">
      <c r="A416" s="13"/>
      <c r="B416" s="13" t="s">
        <v>610</v>
      </c>
      <c r="C416" s="13"/>
    </row>
    <row r="417" spans="1:3" x14ac:dyDescent="0.25">
      <c r="A417" s="13"/>
      <c r="B417" s="13" t="s">
        <v>611</v>
      </c>
      <c r="C417" s="13"/>
    </row>
    <row r="418" spans="1:3" x14ac:dyDescent="0.25">
      <c r="A418" s="13"/>
      <c r="B418" s="13" t="s">
        <v>612</v>
      </c>
      <c r="C418" s="13"/>
    </row>
    <row r="419" spans="1:3" x14ac:dyDescent="0.25">
      <c r="A419" s="13"/>
      <c r="B419" s="13" t="s">
        <v>613</v>
      </c>
      <c r="C419" s="13"/>
    </row>
    <row r="420" spans="1:3" x14ac:dyDescent="0.25">
      <c r="A420" s="13"/>
      <c r="B420" s="13" t="s">
        <v>614</v>
      </c>
      <c r="C420" s="13"/>
    </row>
    <row r="421" spans="1:3" x14ac:dyDescent="0.25">
      <c r="A421" s="13"/>
      <c r="B421" s="13" t="s">
        <v>615</v>
      </c>
      <c r="C421" s="13"/>
    </row>
    <row r="422" spans="1:3" x14ac:dyDescent="0.25">
      <c r="A422" s="13"/>
      <c r="B422" s="13" t="s">
        <v>616</v>
      </c>
      <c r="C422" s="13"/>
    </row>
    <row r="423" spans="1:3" x14ac:dyDescent="0.25">
      <c r="A423" s="13"/>
      <c r="B423" s="13" t="s">
        <v>617</v>
      </c>
      <c r="C423" s="13"/>
    </row>
    <row r="424" spans="1:3" x14ac:dyDescent="0.25">
      <c r="A424" s="13"/>
      <c r="B424" s="13" t="s">
        <v>307</v>
      </c>
      <c r="C424" s="13"/>
    </row>
    <row r="425" spans="1:3" x14ac:dyDescent="0.25">
      <c r="A425" s="13"/>
      <c r="B425" s="13" t="s">
        <v>389</v>
      </c>
      <c r="C425" s="13"/>
    </row>
    <row r="426" spans="1:3" x14ac:dyDescent="0.25">
      <c r="A426" s="13"/>
      <c r="B426" s="13" t="s">
        <v>389</v>
      </c>
      <c r="C426" s="13"/>
    </row>
    <row r="427" spans="1:3" x14ac:dyDescent="0.25">
      <c r="A427" s="13"/>
      <c r="B427" s="13" t="s">
        <v>389</v>
      </c>
      <c r="C427" s="13"/>
    </row>
    <row r="428" spans="1:3" x14ac:dyDescent="0.25">
      <c r="A428" s="13"/>
      <c r="B428" s="13" t="s">
        <v>389</v>
      </c>
      <c r="C428" s="13"/>
    </row>
    <row r="429" spans="1:3" x14ac:dyDescent="0.25">
      <c r="A429" s="13"/>
      <c r="B429" s="13" t="s">
        <v>389</v>
      </c>
      <c r="C429" s="13"/>
    </row>
    <row r="430" spans="1:3" x14ac:dyDescent="0.25">
      <c r="A430" s="13"/>
      <c r="B430" s="13" t="s">
        <v>389</v>
      </c>
      <c r="C430" s="13"/>
    </row>
    <row r="431" spans="1:3" x14ac:dyDescent="0.25">
      <c r="A431" s="13"/>
      <c r="B431" s="13" t="s">
        <v>389</v>
      </c>
      <c r="C431" s="13"/>
    </row>
    <row r="432" spans="1:3" x14ac:dyDescent="0.25">
      <c r="A432" s="13"/>
      <c r="B432" s="13" t="s">
        <v>389</v>
      </c>
      <c r="C432" s="13"/>
    </row>
    <row r="433" spans="1:3" x14ac:dyDescent="0.25">
      <c r="A433" s="13"/>
      <c r="B433" s="13" t="s">
        <v>618</v>
      </c>
      <c r="C433" s="13"/>
    </row>
    <row r="434" spans="1:3" x14ac:dyDescent="0.25">
      <c r="A434" s="13"/>
      <c r="B434" s="13" t="s">
        <v>618</v>
      </c>
      <c r="C434" s="13"/>
    </row>
    <row r="435" spans="1:3" x14ac:dyDescent="0.25">
      <c r="A435" s="13"/>
      <c r="B435" s="13" t="s">
        <v>619</v>
      </c>
      <c r="C435" s="13"/>
    </row>
    <row r="436" spans="1:3" x14ac:dyDescent="0.25">
      <c r="A436" s="13"/>
      <c r="B436" s="13" t="s">
        <v>619</v>
      </c>
      <c r="C436" s="13"/>
    </row>
    <row r="437" spans="1:3" x14ac:dyDescent="0.25">
      <c r="A437" s="13"/>
      <c r="B437" s="13" t="s">
        <v>620</v>
      </c>
      <c r="C437" s="13"/>
    </row>
    <row r="438" spans="1:3" x14ac:dyDescent="0.25">
      <c r="A438" s="13"/>
      <c r="B438" s="13" t="s">
        <v>620</v>
      </c>
      <c r="C438" s="13"/>
    </row>
    <row r="439" spans="1:3" x14ac:dyDescent="0.25">
      <c r="A439" s="13"/>
      <c r="B439" s="13" t="s">
        <v>621</v>
      </c>
      <c r="C439" s="13"/>
    </row>
    <row r="440" spans="1:3" x14ac:dyDescent="0.25">
      <c r="A440" s="13"/>
      <c r="B440" s="13" t="s">
        <v>621</v>
      </c>
      <c r="C440" s="13"/>
    </row>
    <row r="441" spans="1:3" x14ac:dyDescent="0.25">
      <c r="A441" s="13"/>
      <c r="B441" s="13" t="s">
        <v>622</v>
      </c>
      <c r="C441" s="13"/>
    </row>
    <row r="442" spans="1:3" x14ac:dyDescent="0.25">
      <c r="A442" s="13"/>
      <c r="B442" s="13" t="s">
        <v>622</v>
      </c>
      <c r="C442" s="13"/>
    </row>
    <row r="443" spans="1:3" x14ac:dyDescent="0.25">
      <c r="A443" s="13"/>
      <c r="B443" s="13" t="s">
        <v>393</v>
      </c>
      <c r="C443" s="13"/>
    </row>
    <row r="444" spans="1:3" x14ac:dyDescent="0.25">
      <c r="A444" s="13"/>
      <c r="B444" s="13" t="s">
        <v>393</v>
      </c>
      <c r="C444" s="13"/>
    </row>
    <row r="445" spans="1:3" x14ac:dyDescent="0.25">
      <c r="A445" s="13"/>
      <c r="B445" s="13" t="s">
        <v>394</v>
      </c>
      <c r="C445" s="13"/>
    </row>
    <row r="446" spans="1:3" x14ac:dyDescent="0.25">
      <c r="A446" s="13"/>
      <c r="B446" s="13" t="s">
        <v>395</v>
      </c>
      <c r="C446" s="13"/>
    </row>
    <row r="447" spans="1:3" x14ac:dyDescent="0.25">
      <c r="A447" s="13"/>
      <c r="B447" s="13"/>
      <c r="C447" s="13"/>
    </row>
    <row r="448" spans="1:3" x14ac:dyDescent="0.25">
      <c r="A448" s="13"/>
      <c r="B448" s="13"/>
      <c r="C448" s="13"/>
    </row>
    <row r="449" spans="1:3" x14ac:dyDescent="0.25">
      <c r="A449" s="13"/>
      <c r="B449" s="13"/>
      <c r="C449" s="13"/>
    </row>
    <row r="450" spans="1:3" x14ac:dyDescent="0.25">
      <c r="A450" s="13"/>
      <c r="B450" s="13"/>
      <c r="C450" s="13"/>
    </row>
    <row r="451" spans="1:3" ht="45" x14ac:dyDescent="0.25">
      <c r="A451" s="10" t="s">
        <v>145</v>
      </c>
      <c r="B451" s="10" t="s">
        <v>146</v>
      </c>
      <c r="C451" s="10" t="s">
        <v>147</v>
      </c>
    </row>
    <row r="452" spans="1:3" ht="75" x14ac:dyDescent="0.25">
      <c r="A452" s="9" t="s">
        <v>148</v>
      </c>
      <c r="B452" s="9" t="s">
        <v>146</v>
      </c>
      <c r="C452" s="9" t="s">
        <v>147</v>
      </c>
    </row>
    <row r="453" spans="1:3" ht="45" x14ac:dyDescent="0.25">
      <c r="A453" s="9" t="s">
        <v>149</v>
      </c>
      <c r="B453" s="9" t="s">
        <v>146</v>
      </c>
      <c r="C453" s="9" t="s">
        <v>147</v>
      </c>
    </row>
    <row r="454" spans="1:3" ht="75" x14ac:dyDescent="0.25">
      <c r="A454" s="9" t="s">
        <v>150</v>
      </c>
      <c r="B454" s="9" t="s">
        <v>146</v>
      </c>
      <c r="C454" s="9" t="s">
        <v>151</v>
      </c>
    </row>
    <row r="455" spans="1:3" ht="45" x14ac:dyDescent="0.25">
      <c r="A455" s="9" t="s">
        <v>152</v>
      </c>
      <c r="B455" s="9" t="s">
        <v>146</v>
      </c>
      <c r="C455" s="9" t="s">
        <v>153</v>
      </c>
    </row>
    <row r="456" spans="1:3" ht="60" x14ac:dyDescent="0.25">
      <c r="A456" s="9" t="s">
        <v>154</v>
      </c>
      <c r="B456" s="9" t="s">
        <v>146</v>
      </c>
      <c r="C456" s="9" t="s">
        <v>153</v>
      </c>
    </row>
    <row r="457" spans="1:3" ht="30" x14ac:dyDescent="0.25">
      <c r="A457" s="9" t="s">
        <v>155</v>
      </c>
      <c r="B457" s="9" t="s">
        <v>146</v>
      </c>
      <c r="C457" s="9" t="s">
        <v>153</v>
      </c>
    </row>
    <row r="458" spans="1:3" ht="60" x14ac:dyDescent="0.25">
      <c r="A458" s="9" t="s">
        <v>156</v>
      </c>
      <c r="B458" s="9" t="s">
        <v>146</v>
      </c>
      <c r="C458" s="9" t="s">
        <v>147</v>
      </c>
    </row>
    <row r="459" spans="1:3" ht="60" x14ac:dyDescent="0.25">
      <c r="A459" s="9" t="s">
        <v>157</v>
      </c>
      <c r="B459" s="9" t="s">
        <v>146</v>
      </c>
      <c r="C459" s="9" t="s">
        <v>147</v>
      </c>
    </row>
    <row r="460" spans="1:3" ht="45" x14ac:dyDescent="0.25">
      <c r="A460" s="9" t="s">
        <v>158</v>
      </c>
      <c r="B460" s="9" t="s">
        <v>146</v>
      </c>
      <c r="C460" s="9" t="s">
        <v>147</v>
      </c>
    </row>
    <row r="461" spans="1:3" ht="60" x14ac:dyDescent="0.25">
      <c r="A461" s="9" t="s">
        <v>159</v>
      </c>
      <c r="B461" s="9" t="s">
        <v>146</v>
      </c>
      <c r="C461" s="9" t="s">
        <v>147</v>
      </c>
    </row>
    <row r="462" spans="1:3" ht="45" x14ac:dyDescent="0.25">
      <c r="A462" s="9" t="s">
        <v>160</v>
      </c>
      <c r="B462" s="9" t="s">
        <v>146</v>
      </c>
      <c r="C462" s="9" t="s">
        <v>147</v>
      </c>
    </row>
    <row r="463" spans="1:3" ht="75" x14ac:dyDescent="0.25">
      <c r="A463" s="9" t="s">
        <v>161</v>
      </c>
      <c r="B463" s="9" t="s">
        <v>146</v>
      </c>
      <c r="C463" s="9" t="s">
        <v>162</v>
      </c>
    </row>
    <row r="464" spans="1:3" ht="30" x14ac:dyDescent="0.25">
      <c r="A464" s="9" t="s">
        <v>163</v>
      </c>
      <c r="B464" s="9" t="s">
        <v>146</v>
      </c>
      <c r="C464" s="9" t="s">
        <v>164</v>
      </c>
    </row>
    <row r="465" spans="1:3" ht="75" x14ac:dyDescent="0.25">
      <c r="A465" s="9" t="s">
        <v>165</v>
      </c>
      <c r="B465" s="9" t="s">
        <v>146</v>
      </c>
      <c r="C465" s="9" t="s">
        <v>162</v>
      </c>
    </row>
    <row r="466" spans="1:3" ht="90" x14ac:dyDescent="0.25">
      <c r="A466" s="9" t="s">
        <v>166</v>
      </c>
      <c r="B466" s="9" t="s">
        <v>146</v>
      </c>
      <c r="C466" s="9" t="s">
        <v>153</v>
      </c>
    </row>
  </sheetData>
  <autoFilter ref="A1:C1" xr:uid="{00000000-0009-0000-0000-000006000000}"/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>
      <selection activeCell="C11" sqref="C11:G1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3"/>
  <sheetViews>
    <sheetView workbookViewId="0">
      <selection activeCell="C11" sqref="C11:G11"/>
    </sheetView>
  </sheetViews>
  <sheetFormatPr defaultRowHeight="15" x14ac:dyDescent="0.25"/>
  <cols>
    <col min="1" max="2" width="23.7109375" customWidth="1"/>
    <col min="3" max="3" width="19" customWidth="1"/>
    <col min="4" max="4" width="60.5703125" customWidth="1"/>
  </cols>
  <sheetData>
    <row r="1" spans="1:4" ht="31.5" x14ac:dyDescent="0.25">
      <c r="A1" s="21" t="str">
        <f>CONCATENATE(B1&amp;C1)</f>
        <v>Tipo de RiscoMacro fatores de risco</v>
      </c>
      <c r="B1" s="21" t="s">
        <v>699</v>
      </c>
      <c r="C1" s="21" t="s">
        <v>140</v>
      </c>
      <c r="D1" s="21" t="s">
        <v>141</v>
      </c>
    </row>
    <row r="2" spans="1:4" ht="60" x14ac:dyDescent="0.25">
      <c r="A2" s="21" t="str">
        <f>CONCATENATE(B2&amp;C2)</f>
        <v>À DefinirProcessos de trabalho</v>
      </c>
      <c r="B2" s="22" t="s">
        <v>701</v>
      </c>
      <c r="C2" s="11" t="s">
        <v>697</v>
      </c>
      <c r="D2" s="9" t="s">
        <v>148</v>
      </c>
    </row>
    <row r="3" spans="1:4" ht="47.25" x14ac:dyDescent="0.25">
      <c r="A3" s="21" t="str">
        <f>CONCATENATE(B3&amp;C3)</f>
        <v>Risco InstitucionalPessoas</v>
      </c>
      <c r="B3" s="22" t="s">
        <v>700</v>
      </c>
      <c r="C3" s="11" t="s">
        <v>702</v>
      </c>
      <c r="D3" s="9" t="s">
        <v>145</v>
      </c>
    </row>
  </sheetData>
  <sheetProtection password="E121" sheet="1" objects="1" scenarios="1"/>
  <sortState xmlns:xlrd2="http://schemas.microsoft.com/office/spreadsheetml/2017/richdata2" ref="A2:D51">
    <sortCondition ref="A2:A51"/>
  </sortState>
  <dataValidations count="2">
    <dataValidation type="list" allowBlank="1" showInputMessage="1" showErrorMessage="1" sqref="B2:B3" xr:uid="{00000000-0002-0000-0800-000000000000}">
      <formula1>"À Definir,Risco Institucional,Risco do Contrato,Risco Específico"</formula1>
    </dataValidation>
    <dataValidation type="list" allowBlank="1" showInputMessage="1" showErrorMessage="1" sqref="C2:C3" xr:uid="{00000000-0002-0000-0800-000001000000}">
      <formula1>"Pessoas,Processos de trabalho,Sistemas e Tecnologias,Infraestrutura,Fatores externos"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9</vt:i4>
      </vt:variant>
      <vt:variant>
        <vt:lpstr>Intervalos Nomeados</vt:lpstr>
      </vt:variant>
      <vt:variant>
        <vt:i4>3</vt:i4>
      </vt:variant>
    </vt:vector>
  </HeadingPairs>
  <TitlesOfParts>
    <vt:vector size="12" baseType="lpstr">
      <vt:lpstr>Capa</vt:lpstr>
      <vt:lpstr>Dicionário</vt:lpstr>
      <vt:lpstr>Mapeamento de Riscos</vt:lpstr>
      <vt:lpstr>Matriz de Risco</vt:lpstr>
      <vt:lpstr>BD - RISCOS</vt:lpstr>
      <vt:lpstr>Lista de Riscos Normalizados</vt:lpstr>
      <vt:lpstr>BD Pedro</vt:lpstr>
      <vt:lpstr>Banco de dado - tipo de riscos</vt:lpstr>
      <vt:lpstr>Plan1</vt:lpstr>
      <vt:lpstr>'Matriz de Risco'!Area_de_impressao</vt:lpstr>
      <vt:lpstr>Dicionário!Titulos_de_impressao</vt:lpstr>
      <vt:lpstr>'Matriz de Risco'!Titulos_de_impressao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Wellington Ramos da Silva</dc:creator>
  <cp:lastModifiedBy>thiago Sousa</cp:lastModifiedBy>
  <cp:lastPrinted>2024-05-22T19:40:33Z</cp:lastPrinted>
  <dcterms:created xsi:type="dcterms:W3CDTF">2024-03-13T14:18:19Z</dcterms:created>
  <dcterms:modified xsi:type="dcterms:W3CDTF">2024-05-22T20:00:03Z</dcterms:modified>
</cp:coreProperties>
</file>