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MÓDULOS SANITÁRIOS\ORÇAMENTO\PLANILHAS PARA LICITAÇÃO\"/>
    </mc:Choice>
  </mc:AlternateContent>
  <xr:revisionPtr revIDLastSave="0" documentId="13_ncr:1_{78E7A21B-F9E3-4C41-80B3-ADEC1B5944B8}" xr6:coauthVersionLast="47" xr6:coauthVersionMax="47" xr10:uidLastSave="{00000000-0000-0000-0000-000000000000}"/>
  <bookViews>
    <workbookView xWindow="28680" yWindow="2460" windowWidth="29040" windowHeight="15840" tabRatio="768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6" l="1"/>
  <c r="F19" i="6"/>
  <c r="F20" i="6"/>
  <c r="F17" i="6"/>
  <c r="F14" i="6"/>
  <c r="H31" i="6"/>
  <c r="E31" i="6"/>
  <c r="F31" i="6" s="1"/>
  <c r="I31" i="6" l="1"/>
  <c r="J31" i="6" s="1"/>
  <c r="H44" i="10" l="1"/>
  <c r="H45" i="10"/>
  <c r="H43" i="10"/>
  <c r="F30" i="6"/>
  <c r="H50" i="10" l="1"/>
  <c r="H49" i="10"/>
  <c r="H51" i="10" l="1"/>
  <c r="G30" i="6" s="1"/>
  <c r="B6" i="6" l="1"/>
  <c r="H46" i="10"/>
  <c r="G27" i="6" s="1"/>
  <c r="H28" i="10"/>
  <c r="H22" i="10"/>
  <c r="F27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J29" i="6" l="1"/>
  <c r="C15" i="20"/>
  <c r="I26" i="6"/>
  <c r="J26" i="6" s="1"/>
  <c r="J27" i="6"/>
  <c r="I14" i="6"/>
  <c r="C11" i="20" s="1"/>
  <c r="I17" i="6"/>
  <c r="J17" i="6" s="1"/>
  <c r="I23" i="6"/>
  <c r="J23" i="6" s="1"/>
  <c r="H20" i="6"/>
  <c r="H18" i="6"/>
  <c r="I25" i="6" l="1"/>
  <c r="C14" i="20" s="1"/>
  <c r="D14" i="20" s="1"/>
  <c r="E15" i="20"/>
  <c r="H15" i="20"/>
  <c r="I15" i="20"/>
  <c r="D15" i="20"/>
  <c r="F15" i="20"/>
  <c r="G15" i="20"/>
  <c r="J15" i="20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F14" i="20" l="1"/>
  <c r="E14" i="20"/>
  <c r="I14" i="20"/>
  <c r="J25" i="6"/>
  <c r="G14" i="20"/>
  <c r="H14" i="20"/>
  <c r="K15" i="20"/>
  <c r="C13" i="20"/>
  <c r="D13" i="20" s="1"/>
  <c r="K11" i="20"/>
  <c r="J14" i="20" l="1"/>
  <c r="K14" i="20" s="1"/>
  <c r="E13" i="20"/>
  <c r="I13" i="20"/>
  <c r="F13" i="20"/>
  <c r="H13" i="20"/>
  <c r="G13" i="20"/>
  <c r="J13" i="20" l="1"/>
  <c r="K13" i="20" s="1"/>
  <c r="H33" i="10"/>
  <c r="H35" i="10" s="1"/>
  <c r="G19" i="6" l="1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9" authorId="0" shapeId="0" xr:uid="{00000000-0006-0000-01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<sst xmlns="http://schemas.openxmlformats.org/spreadsheetml/2006/main" count="229" uniqueCount="132">
  <si>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</si>
  <si>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</si>
  <si>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</si>
  <si>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</si>
  <si>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</si>
  <si>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</si>
  <si>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</si>
  <si>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</si>
  <si>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</si>
  <si>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</si>
  <si>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</si>
  <si>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</si>
  <si>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</si>
  <si>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</si>
  <si>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</si>
  <si>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</si>
  <si>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</si>
  <si>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</si>
  <si>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</si>
  <si>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</si>
  <si>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</si>
  <si>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</si>
  <si>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</si>
  <si>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</si>
  <si>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</si>
  <si>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</si>
  <si>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</si>
  <si>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</si>
  <si>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</si>
  <si>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</si>
  <si>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</si>
  <si>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</si>
  <si>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</si>
  <si>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</si>
  <si>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</si>
  <si>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</si>
  <si>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</si>
  <si>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</si>
  <si>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</si>
  <si>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</si>
  <si>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</si>
  <si>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</si>
  <si>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</si>
  <si>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</si>
  <si>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</si>
  <si>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</si>
  <si>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</si>
  <si>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</si>
  <si>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</si>
  <si>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</si>
  <si>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</si>
  <si>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</si>
  <si>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</si>
  <si>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</si>
  <si>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</si>
  <si>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</si>
  <si>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</si>
  <si>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</si>
  <si>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</si>
  <si>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</si>
  <si>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</si>
  <si>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</si>
  <si>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</si>
  <si>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</si>
  <si>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</si>
  <si>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</si>
  <si>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</si>
  <si>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</si>
  <si>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</si>
  <si>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</si>
  <si>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</si>
  <si>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</si>
  <si>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</si>
  <si>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</si>
  <si>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</si>
  <si>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</si>
  <si>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</si>
  <si>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</si>
  <si>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</si>
  <si>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</si>
  <si>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</si>
  <si>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</si>
  <si>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</si>
  <si>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</si>
  <si>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</si>
  <si>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</si>
  <si>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</si>
  <si>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</si>
  <si>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</si>
  <si>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</si>
  <si>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</si>
  <si>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</si>
  <si>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</si>
  <si>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</si>
  <si>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</si>
  <si>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</si>
  <si>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</si>
  <si>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</si>
  <si>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</si>
  <si>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</si>
  <si>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</si>
  <si>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</si>
  <si>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</si>
  <si>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</si>
  <si>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</si>
  <si>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</si>
  <si>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</si>
  <si>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</si>
  <si>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</si>
  <si>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</si>
  <si>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</si>
  <si>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</si>
  <si>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</si>
  <si>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</si>
  <si>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</si>
  <si>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</si>
  <si>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</si>
  <si>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</si>
  <si>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</si>
  <si>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</si>
  <si>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</si>
  <si>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</si>
  <si>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</si>
  <si>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BAHIA 6ª SR</t>
  </si>
  <si>
    <t>07.2024 / 04.2024</t>
  </si>
  <si>
    <t>E9687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</si>
  <si>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</si>
  <si>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</si>
  <si>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</si>
  <si>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</si>
  <si>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BAHIA (6ª SR)</t>
  </si>
  <si>
    <t>COTAÇÃO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</si>
</sst>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78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0" fontId="39" fillId="5" borderId="0" xfId="21" applyFont="1" applyFill="1"/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34" fillId="2" borderId="1" xfId="2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00000000-0005-0000-0000-000005000000}"/>
    <cellStyle name="Normal 2" xfId="4" xr:uid="{00000000-0005-0000-0000-000006000000}"/>
    <cellStyle name="Normal 2 2" xfId="23" xr:uid="{00000000-0005-0000-0000-000007000000}"/>
    <cellStyle name="Normal 2 2 2" xfId="29" xr:uid="{00000000-0005-0000-0000-000008000000}"/>
    <cellStyle name="Normal 2 3" xfId="30" xr:uid="{00000000-0005-0000-0000-000009000000}"/>
    <cellStyle name="Normal 2 3 2" xfId="35" xr:uid="{00000000-0005-0000-0000-00000A000000}"/>
    <cellStyle name="Normal 2 3 2 2" xfId="117" xr:uid="{00000000-0005-0000-0000-00000B000000}"/>
    <cellStyle name="Normal 2 3 2 3" xfId="149" xr:uid="{00000000-0005-0000-0000-00000C000000}"/>
    <cellStyle name="Normal 2 3 2 4" xfId="99" xr:uid="{00000000-0005-0000-0000-00000D000000}"/>
    <cellStyle name="Normal 2 3 3" xfId="83" xr:uid="{00000000-0005-0000-0000-00000E000000}"/>
    <cellStyle name="Normal 2 3 4" xfId="115" xr:uid="{00000000-0005-0000-0000-00000F000000}"/>
    <cellStyle name="Normal 2 3 5" xfId="147" xr:uid="{00000000-0005-0000-0000-000010000000}"/>
    <cellStyle name="Normal 2 3 6" xfId="66" xr:uid="{00000000-0005-0000-0000-000011000000}"/>
    <cellStyle name="Normal 2 4" xfId="36" xr:uid="{00000000-0005-0000-0000-000012000000}"/>
    <cellStyle name="Normal 2 4 2" xfId="118" xr:uid="{00000000-0005-0000-0000-000013000000}"/>
    <cellStyle name="Normal 2 4 3" xfId="150" xr:uid="{00000000-0005-0000-0000-000014000000}"/>
    <cellStyle name="Normal 2 4 4" xfId="84" xr:uid="{00000000-0005-0000-0000-000015000000}"/>
    <cellStyle name="Normal 2 5" xfId="37" xr:uid="{00000000-0005-0000-0000-000016000000}"/>
    <cellStyle name="Normal 2 5 2" xfId="119" xr:uid="{00000000-0005-0000-0000-000017000000}"/>
    <cellStyle name="Normal 2 5 3" xfId="151" xr:uid="{00000000-0005-0000-0000-000018000000}"/>
    <cellStyle name="Normal 2 5 4" xfId="85" xr:uid="{00000000-0005-0000-0000-000019000000}"/>
    <cellStyle name="Normal 2 6" xfId="68" xr:uid="{00000000-0005-0000-0000-00001A000000}"/>
    <cellStyle name="Normal 2 7" xfId="101" xr:uid="{00000000-0005-0000-0000-00001B000000}"/>
    <cellStyle name="Normal 2 8" xfId="133" xr:uid="{00000000-0005-0000-0000-00001C000000}"/>
    <cellStyle name="Normal 2 9" xfId="52" xr:uid="{00000000-0005-0000-0000-00001D000000}"/>
    <cellStyle name="Normal 205" xfId="31" xr:uid="{00000000-0005-0000-0000-00001E000000}"/>
    <cellStyle name="Normal 3" xfId="6" xr:uid="{00000000-0005-0000-0000-00001F000000}"/>
    <cellStyle name="Normal 3 2" xfId="11" xr:uid="{00000000-0005-0000-0000-000020000000}"/>
    <cellStyle name="Normal 3 3" xfId="28" xr:uid="{00000000-0005-0000-0000-000021000000}"/>
    <cellStyle name="Normal 3 4" xfId="38" xr:uid="{00000000-0005-0000-0000-000022000000}"/>
    <cellStyle name="Normal 3 4 2" xfId="120" xr:uid="{00000000-0005-0000-0000-000023000000}"/>
    <cellStyle name="Normal 3 4 3" xfId="152" xr:uid="{00000000-0005-0000-0000-000024000000}"/>
    <cellStyle name="Normal 3 4 4" xfId="87" xr:uid="{00000000-0005-0000-0000-000025000000}"/>
    <cellStyle name="Normal 3 5" xfId="70" xr:uid="{00000000-0005-0000-0000-000026000000}"/>
    <cellStyle name="Normal 3 6" xfId="103" xr:uid="{00000000-0005-0000-0000-000027000000}"/>
    <cellStyle name="Normal 3 7" xfId="135" xr:uid="{00000000-0005-0000-0000-000028000000}"/>
    <cellStyle name="Normal 3 8" xfId="54" xr:uid="{00000000-0005-0000-0000-000029000000}"/>
    <cellStyle name="Normal 4" xfId="9" xr:uid="{00000000-0005-0000-0000-00002A000000}"/>
    <cellStyle name="Normal 4 2" xfId="12" xr:uid="{00000000-0005-0000-0000-00002B000000}"/>
    <cellStyle name="Normal 4 2 2" xfId="39" xr:uid="{00000000-0005-0000-0000-00002C000000}"/>
    <cellStyle name="Normal 4 2 2 2" xfId="121" xr:uid="{00000000-0005-0000-0000-00002D000000}"/>
    <cellStyle name="Normal 4 2 2 3" xfId="153" xr:uid="{00000000-0005-0000-0000-00002E000000}"/>
    <cellStyle name="Normal 4 2 2 4" xfId="92" xr:uid="{00000000-0005-0000-0000-00002F000000}"/>
    <cellStyle name="Normal 4 2 3" xfId="75" xr:uid="{00000000-0005-0000-0000-000030000000}"/>
    <cellStyle name="Normal 4 2 4" xfId="108" xr:uid="{00000000-0005-0000-0000-000031000000}"/>
    <cellStyle name="Normal 4 2 5" xfId="140" xr:uid="{00000000-0005-0000-0000-000032000000}"/>
    <cellStyle name="Normal 4 2 6" xfId="59" xr:uid="{00000000-0005-0000-0000-000033000000}"/>
    <cellStyle name="Normal 4 3" xfId="40" xr:uid="{00000000-0005-0000-0000-000034000000}"/>
    <cellStyle name="Normal 4 3 2" xfId="122" xr:uid="{00000000-0005-0000-0000-000035000000}"/>
    <cellStyle name="Normal 4 3 3" xfId="154" xr:uid="{00000000-0005-0000-0000-000036000000}"/>
    <cellStyle name="Normal 4 3 4" xfId="90" xr:uid="{00000000-0005-0000-0000-000037000000}"/>
    <cellStyle name="Normal 4 4" xfId="73" xr:uid="{00000000-0005-0000-0000-000038000000}"/>
    <cellStyle name="Normal 4 5" xfId="106" xr:uid="{00000000-0005-0000-0000-000039000000}"/>
    <cellStyle name="Normal 4 6" xfId="138" xr:uid="{00000000-0005-0000-0000-00003A000000}"/>
    <cellStyle name="Normal 4 7" xfId="57" xr:uid="{00000000-0005-0000-0000-00003B000000}"/>
    <cellStyle name="Normal 5" xfId="17" xr:uid="{00000000-0005-0000-0000-00003C000000}"/>
    <cellStyle name="Normal 5 2" xfId="41" xr:uid="{00000000-0005-0000-0000-00003D000000}"/>
    <cellStyle name="Normal 5 2 2" xfId="123" xr:uid="{00000000-0005-0000-0000-00003E000000}"/>
    <cellStyle name="Normal 5 2 3" xfId="155" xr:uid="{00000000-0005-0000-0000-00003F000000}"/>
    <cellStyle name="Normal 5 2 4" xfId="93" xr:uid="{00000000-0005-0000-0000-000040000000}"/>
    <cellStyle name="Normal 5 3" xfId="76" xr:uid="{00000000-0005-0000-0000-000041000000}"/>
    <cellStyle name="Normal 5 4" xfId="109" xr:uid="{00000000-0005-0000-0000-000042000000}"/>
    <cellStyle name="Normal 5 5" xfId="141" xr:uid="{00000000-0005-0000-0000-000043000000}"/>
    <cellStyle name="Normal 5 6" xfId="60" xr:uid="{00000000-0005-0000-0000-000044000000}"/>
    <cellStyle name="Normal 6" xfId="19" xr:uid="{00000000-0005-0000-0000-000045000000}"/>
    <cellStyle name="Normal 6 2" xfId="42" xr:uid="{00000000-0005-0000-0000-000046000000}"/>
    <cellStyle name="Normal 6 2 2" xfId="124" xr:uid="{00000000-0005-0000-0000-000047000000}"/>
    <cellStyle name="Normal 6 2 3" xfId="156" xr:uid="{00000000-0005-0000-0000-000048000000}"/>
    <cellStyle name="Normal 6 2 4" xfId="95" xr:uid="{00000000-0005-0000-0000-000049000000}"/>
    <cellStyle name="Normal 6 3" xfId="78" xr:uid="{00000000-0005-0000-0000-00004A000000}"/>
    <cellStyle name="Normal 6 4" xfId="111" xr:uid="{00000000-0005-0000-0000-00004B000000}"/>
    <cellStyle name="Normal 6 5" xfId="143" xr:uid="{00000000-0005-0000-0000-00004C000000}"/>
    <cellStyle name="Normal 6 6" xfId="62" xr:uid="{00000000-0005-0000-0000-00004D000000}"/>
    <cellStyle name="Normal 7" xfId="21" xr:uid="{00000000-0005-0000-0000-00004E000000}"/>
    <cellStyle name="Normal 7 2" xfId="43" xr:uid="{00000000-0005-0000-0000-00004F000000}"/>
    <cellStyle name="Normal 7 2 2" xfId="125" xr:uid="{00000000-0005-0000-0000-000050000000}"/>
    <cellStyle name="Normal 7 2 3" xfId="157" xr:uid="{00000000-0005-0000-0000-000051000000}"/>
    <cellStyle name="Normal 7 2 4" xfId="97" xr:uid="{00000000-0005-0000-0000-000052000000}"/>
    <cellStyle name="Normal 7 3" xfId="33" xr:uid="{00000000-0005-0000-0000-000053000000}"/>
    <cellStyle name="Normal 7 3 2" xfId="116" xr:uid="{00000000-0005-0000-0000-000054000000}"/>
    <cellStyle name="Normal 7 3 3" xfId="148" xr:uid="{00000000-0005-0000-0000-000055000000}"/>
    <cellStyle name="Normal 7 3 4" xfId="100" xr:uid="{00000000-0005-0000-0000-000056000000}"/>
    <cellStyle name="Normal 7 4" xfId="80" xr:uid="{00000000-0005-0000-0000-000057000000}"/>
    <cellStyle name="Normal 7 5" xfId="113" xr:uid="{00000000-0005-0000-0000-000058000000}"/>
    <cellStyle name="Normal 7 6" xfId="145" xr:uid="{00000000-0005-0000-0000-000059000000}"/>
    <cellStyle name="Normal 7 7" xfId="64" xr:uid="{00000000-0005-0000-0000-00005A000000}"/>
    <cellStyle name="Normal 8" xfId="22" xr:uid="{00000000-0005-0000-0000-00005B000000}"/>
    <cellStyle name="Normal 9" xfId="25" xr:uid="{00000000-0005-0000-0000-00005C000000}"/>
    <cellStyle name="Normal 9 2" xfId="44" xr:uid="{00000000-0005-0000-0000-00005D000000}"/>
    <cellStyle name="Normal 9 2 2" xfId="126" xr:uid="{00000000-0005-0000-0000-00005E000000}"/>
    <cellStyle name="Normal 9 2 3" xfId="158" xr:uid="{00000000-0005-0000-0000-00005F000000}"/>
    <cellStyle name="Normal 9 2 4" xfId="98" xr:uid="{00000000-0005-0000-0000-000060000000}"/>
    <cellStyle name="Normal 9 3" xfId="81" xr:uid="{00000000-0005-0000-0000-000061000000}"/>
    <cellStyle name="Normal 9 4" xfId="114" xr:uid="{00000000-0005-0000-0000-000062000000}"/>
    <cellStyle name="Normal 9 5" xfId="146" xr:uid="{00000000-0005-0000-0000-000063000000}"/>
    <cellStyle name="Normal 9 6" xfId="65" xr:uid="{00000000-0005-0000-0000-000064000000}"/>
    <cellStyle name="Porcentagem" xfId="2" builtinId="5"/>
    <cellStyle name="Porcentagem 2" xfId="8" xr:uid="{00000000-0005-0000-0000-000066000000}"/>
    <cellStyle name="Porcentagem 2 2" xfId="13" xr:uid="{00000000-0005-0000-0000-000067000000}"/>
    <cellStyle name="Porcentagem 2 3" xfId="45" xr:uid="{00000000-0005-0000-0000-000068000000}"/>
    <cellStyle name="Porcentagem 2 3 2" xfId="127" xr:uid="{00000000-0005-0000-0000-000069000000}"/>
    <cellStyle name="Porcentagem 2 3 3" xfId="159" xr:uid="{00000000-0005-0000-0000-00006A000000}"/>
    <cellStyle name="Porcentagem 2 3 4" xfId="89" xr:uid="{00000000-0005-0000-0000-00006B000000}"/>
    <cellStyle name="Porcentagem 2 4" xfId="72" xr:uid="{00000000-0005-0000-0000-00006C000000}"/>
    <cellStyle name="Porcentagem 2 5" xfId="105" xr:uid="{00000000-0005-0000-0000-00006D000000}"/>
    <cellStyle name="Porcentagem 2 6" xfId="137" xr:uid="{00000000-0005-0000-0000-00006E000000}"/>
    <cellStyle name="Porcentagem 2 7" xfId="56" xr:uid="{00000000-0005-0000-0000-00006F000000}"/>
    <cellStyle name="Porcentagem 3" xfId="16" xr:uid="{00000000-0005-0000-0000-000070000000}"/>
    <cellStyle name="Porcentagem 4" xfId="24" xr:uid="{00000000-0005-0000-0000-000071000000}"/>
    <cellStyle name="Separador de milhares 2" xfId="5" xr:uid="{00000000-0005-0000-0000-000072000000}"/>
    <cellStyle name="Separador de milhares 2 2" xfId="46" xr:uid="{00000000-0005-0000-0000-000073000000}"/>
    <cellStyle name="Separador de milhares 2 2 2" xfId="128" xr:uid="{00000000-0005-0000-0000-000074000000}"/>
    <cellStyle name="Separador de milhares 2 2 3" xfId="160" xr:uid="{00000000-0005-0000-0000-000075000000}"/>
    <cellStyle name="Separador de milhares 2 2 4" xfId="86" xr:uid="{00000000-0005-0000-0000-000076000000}"/>
    <cellStyle name="Separador de milhares 2 3" xfId="69" xr:uid="{00000000-0005-0000-0000-000077000000}"/>
    <cellStyle name="Separador de milhares 2 4" xfId="102" xr:uid="{00000000-0005-0000-0000-000078000000}"/>
    <cellStyle name="Separador de milhares 2 5" xfId="134" xr:uid="{00000000-0005-0000-0000-000079000000}"/>
    <cellStyle name="Separador de milhares 2 6" xfId="53" xr:uid="{00000000-0005-0000-0000-00007A000000}"/>
    <cellStyle name="Separador de milhares 3" xfId="7" xr:uid="{00000000-0005-0000-0000-00007B000000}"/>
    <cellStyle name="Separador de milhares 3 2" xfId="47" xr:uid="{00000000-0005-0000-0000-00007C000000}"/>
    <cellStyle name="Separador de milhares 3 2 2" xfId="129" xr:uid="{00000000-0005-0000-0000-00007D000000}"/>
    <cellStyle name="Separador de milhares 3 2 3" xfId="161" xr:uid="{00000000-0005-0000-0000-00007E000000}"/>
    <cellStyle name="Separador de milhares 3 2 4" xfId="88" xr:uid="{00000000-0005-0000-0000-00007F000000}"/>
    <cellStyle name="Separador de milhares 3 3" xfId="71" xr:uid="{00000000-0005-0000-0000-000080000000}"/>
    <cellStyle name="Separador de milhares 3 4" xfId="104" xr:uid="{00000000-0005-0000-0000-000081000000}"/>
    <cellStyle name="Separador de milhares 3 5" xfId="136" xr:uid="{00000000-0005-0000-0000-000082000000}"/>
    <cellStyle name="Separador de milhares 3 6" xfId="55" xr:uid="{00000000-0005-0000-0000-000083000000}"/>
    <cellStyle name="Separador de milhares 4" xfId="10" xr:uid="{00000000-0005-0000-0000-000084000000}"/>
    <cellStyle name="Separador de milhares 4 2" xfId="3" xr:uid="{00000000-0005-0000-0000-000085000000}"/>
    <cellStyle name="Separador de milhares 4 2 2" xfId="48" xr:uid="{00000000-0005-0000-0000-000086000000}"/>
    <cellStyle name="Separador de milhares 4 2 3" xfId="67" xr:uid="{00000000-0005-0000-0000-000087000000}"/>
    <cellStyle name="Separador de milhares 4 3" xfId="49" xr:uid="{00000000-0005-0000-0000-000088000000}"/>
    <cellStyle name="Separador de milhares 4 3 2" xfId="130" xr:uid="{00000000-0005-0000-0000-000089000000}"/>
    <cellStyle name="Separador de milhares 4 3 3" xfId="162" xr:uid="{00000000-0005-0000-0000-00008A000000}"/>
    <cellStyle name="Separador de milhares 4 3 4" xfId="91" xr:uid="{00000000-0005-0000-0000-00008B000000}"/>
    <cellStyle name="Separador de milhares 4 4" xfId="74" xr:uid="{00000000-0005-0000-0000-00008C000000}"/>
    <cellStyle name="Separador de milhares 4 5" xfId="107" xr:uid="{00000000-0005-0000-0000-00008D000000}"/>
    <cellStyle name="Separador de milhares 4 6" xfId="139" xr:uid="{00000000-0005-0000-0000-00008E000000}"/>
    <cellStyle name="Separador de milhares 4 7" xfId="58" xr:uid="{00000000-0005-0000-0000-00008F000000}"/>
    <cellStyle name="Separador de milhares 5" xfId="18" xr:uid="{00000000-0005-0000-0000-000090000000}"/>
    <cellStyle name="Separador de milhares 5 2" xfId="50" xr:uid="{00000000-0005-0000-0000-000091000000}"/>
    <cellStyle name="Separador de milhares 5 2 2" xfId="131" xr:uid="{00000000-0005-0000-0000-000092000000}"/>
    <cellStyle name="Separador de milhares 5 2 3" xfId="163" xr:uid="{00000000-0005-0000-0000-000093000000}"/>
    <cellStyle name="Separador de milhares 5 2 4" xfId="94" xr:uid="{00000000-0005-0000-0000-000094000000}"/>
    <cellStyle name="Separador de milhares 5 3" xfId="77" xr:uid="{00000000-0005-0000-0000-000095000000}"/>
    <cellStyle name="Separador de milhares 5 4" xfId="110" xr:uid="{00000000-0005-0000-0000-000096000000}"/>
    <cellStyle name="Separador de milhares 5 5" xfId="142" xr:uid="{00000000-0005-0000-0000-000097000000}"/>
    <cellStyle name="Separador de milhares 5 6" xfId="61" xr:uid="{00000000-0005-0000-0000-000098000000}"/>
    <cellStyle name="Separador de milhares 6" xfId="20" xr:uid="{00000000-0005-0000-0000-000099000000}"/>
    <cellStyle name="Separador de milhares 6 2" xfId="51" xr:uid="{00000000-0005-0000-0000-00009A000000}"/>
    <cellStyle name="Separador de milhares 6 2 2" xfId="132" xr:uid="{00000000-0005-0000-0000-00009B000000}"/>
    <cellStyle name="Separador de milhares 6 2 3" xfId="164" xr:uid="{00000000-0005-0000-0000-00009C000000}"/>
    <cellStyle name="Separador de milhares 6 2 4" xfId="96" xr:uid="{00000000-0005-0000-0000-00009D000000}"/>
    <cellStyle name="Separador de milhares 6 3" xfId="79" xr:uid="{00000000-0005-0000-0000-00009E000000}"/>
    <cellStyle name="Separador de milhares 6 4" xfId="112" xr:uid="{00000000-0005-0000-0000-00009F000000}"/>
    <cellStyle name="Separador de milhares 6 5" xfId="144" xr:uid="{00000000-0005-0000-0000-0000A0000000}"/>
    <cellStyle name="Separador de milhares 6 6" xfId="63" xr:uid="{00000000-0005-0000-0000-0000A1000000}"/>
    <cellStyle name="Vírgula" xfId="1" builtinId="3"/>
    <cellStyle name="Vírgula 2" xfId="14" xr:uid="{00000000-0005-0000-0000-0000A3000000}"/>
    <cellStyle name="Vírgula 3" xfId="27" xr:uid="{00000000-0005-0000-0000-0000A4000000}"/>
    <cellStyle name="Vírgula 4" xfId="32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2667000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33"/>
  <sheetViews>
    <sheetView tabSelected="1" topLeftCell="A7" zoomScale="70" zoomScaleNormal="70" workbookViewId="0">
      <selection activeCell="H27" sqref="H27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4" width="9.140625" style="11"/>
    <col min="195" max="195" width="14.7109375" style="11" customWidth="1"/>
    <col min="196" max="196" width="40.7109375" style="11" customWidth="1"/>
    <col min="197" max="197" width="6.7109375" style="11" customWidth="1"/>
    <col min="198" max="200" width="12.7109375" style="11" customWidth="1"/>
    <col min="201" max="201" width="14.7109375" style="11" customWidth="1"/>
    <col min="202" max="203" width="15.7109375" style="11" customWidth="1"/>
    <col min="204" max="207" width="12.7109375" style="11" customWidth="1"/>
    <col min="208" max="450" width="9.140625" style="11"/>
    <col min="451" max="451" width="14.7109375" style="11" customWidth="1"/>
    <col min="452" max="452" width="40.7109375" style="11" customWidth="1"/>
    <col min="453" max="453" width="6.7109375" style="11" customWidth="1"/>
    <col min="454" max="456" width="12.7109375" style="11" customWidth="1"/>
    <col min="457" max="457" width="14.7109375" style="11" customWidth="1"/>
    <col min="458" max="459" width="15.7109375" style="11" customWidth="1"/>
    <col min="460" max="463" width="12.7109375" style="11" customWidth="1"/>
    <col min="464" max="706" width="9.140625" style="11"/>
    <col min="707" max="707" width="14.7109375" style="11" customWidth="1"/>
    <col min="708" max="708" width="40.7109375" style="11" customWidth="1"/>
    <col min="709" max="709" width="6.7109375" style="11" customWidth="1"/>
    <col min="710" max="712" width="12.7109375" style="11" customWidth="1"/>
    <col min="713" max="713" width="14.7109375" style="11" customWidth="1"/>
    <col min="714" max="715" width="15.7109375" style="11" customWidth="1"/>
    <col min="716" max="719" width="12.7109375" style="11" customWidth="1"/>
    <col min="720" max="962" width="9.140625" style="11"/>
    <col min="963" max="963" width="14.7109375" style="11" customWidth="1"/>
    <col min="964" max="964" width="40.7109375" style="11" customWidth="1"/>
    <col min="965" max="965" width="6.7109375" style="11" customWidth="1"/>
    <col min="966" max="968" width="12.7109375" style="11" customWidth="1"/>
    <col min="969" max="969" width="14.7109375" style="11" customWidth="1"/>
    <col min="970" max="971" width="15.7109375" style="11" customWidth="1"/>
    <col min="972" max="975" width="12.7109375" style="11" customWidth="1"/>
    <col min="976" max="1218" width="9.140625" style="11"/>
    <col min="1219" max="1219" width="14.7109375" style="11" customWidth="1"/>
    <col min="1220" max="1220" width="40.7109375" style="11" customWidth="1"/>
    <col min="1221" max="1221" width="6.7109375" style="11" customWidth="1"/>
    <col min="1222" max="1224" width="12.7109375" style="11" customWidth="1"/>
    <col min="1225" max="1225" width="14.7109375" style="11" customWidth="1"/>
    <col min="1226" max="1227" width="15.7109375" style="11" customWidth="1"/>
    <col min="1228" max="1231" width="12.7109375" style="11" customWidth="1"/>
    <col min="1232" max="1474" width="9.140625" style="11"/>
    <col min="1475" max="1475" width="14.7109375" style="11" customWidth="1"/>
    <col min="1476" max="1476" width="40.7109375" style="11" customWidth="1"/>
    <col min="1477" max="1477" width="6.7109375" style="11" customWidth="1"/>
    <col min="1478" max="1480" width="12.7109375" style="11" customWidth="1"/>
    <col min="1481" max="1481" width="14.7109375" style="11" customWidth="1"/>
    <col min="1482" max="1483" width="15.7109375" style="11" customWidth="1"/>
    <col min="1484" max="1487" width="12.7109375" style="11" customWidth="1"/>
    <col min="1488" max="1730" width="9.140625" style="11"/>
    <col min="1731" max="1731" width="14.7109375" style="11" customWidth="1"/>
    <col min="1732" max="1732" width="40.7109375" style="11" customWidth="1"/>
    <col min="1733" max="1733" width="6.7109375" style="11" customWidth="1"/>
    <col min="1734" max="1736" width="12.7109375" style="11" customWidth="1"/>
    <col min="1737" max="1737" width="14.7109375" style="11" customWidth="1"/>
    <col min="1738" max="1739" width="15.7109375" style="11" customWidth="1"/>
    <col min="1740" max="1743" width="12.7109375" style="11" customWidth="1"/>
    <col min="1744" max="1986" width="9.140625" style="11"/>
    <col min="1987" max="1987" width="14.7109375" style="11" customWidth="1"/>
    <col min="1988" max="1988" width="40.7109375" style="11" customWidth="1"/>
    <col min="1989" max="1989" width="6.7109375" style="11" customWidth="1"/>
    <col min="1990" max="1992" width="12.7109375" style="11" customWidth="1"/>
    <col min="1993" max="1993" width="14.7109375" style="11" customWidth="1"/>
    <col min="1994" max="1995" width="15.7109375" style="11" customWidth="1"/>
    <col min="1996" max="1999" width="12.7109375" style="11" customWidth="1"/>
    <col min="2000" max="2242" width="9.140625" style="11"/>
    <col min="2243" max="2243" width="14.7109375" style="11" customWidth="1"/>
    <col min="2244" max="2244" width="40.7109375" style="11" customWidth="1"/>
    <col min="2245" max="2245" width="6.7109375" style="11" customWidth="1"/>
    <col min="2246" max="2248" width="12.7109375" style="11" customWidth="1"/>
    <col min="2249" max="2249" width="14.7109375" style="11" customWidth="1"/>
    <col min="2250" max="2251" width="15.7109375" style="11" customWidth="1"/>
    <col min="2252" max="2255" width="12.7109375" style="11" customWidth="1"/>
    <col min="2256" max="2498" width="9.140625" style="11"/>
    <col min="2499" max="2499" width="14.7109375" style="11" customWidth="1"/>
    <col min="2500" max="2500" width="40.7109375" style="11" customWidth="1"/>
    <col min="2501" max="2501" width="6.7109375" style="11" customWidth="1"/>
    <col min="2502" max="2504" width="12.7109375" style="11" customWidth="1"/>
    <col min="2505" max="2505" width="14.7109375" style="11" customWidth="1"/>
    <col min="2506" max="2507" width="15.7109375" style="11" customWidth="1"/>
    <col min="2508" max="2511" width="12.7109375" style="11" customWidth="1"/>
    <col min="2512" max="2754" width="9.140625" style="11"/>
    <col min="2755" max="2755" width="14.7109375" style="11" customWidth="1"/>
    <col min="2756" max="2756" width="40.7109375" style="11" customWidth="1"/>
    <col min="2757" max="2757" width="6.7109375" style="11" customWidth="1"/>
    <col min="2758" max="2760" width="12.7109375" style="11" customWidth="1"/>
    <col min="2761" max="2761" width="14.7109375" style="11" customWidth="1"/>
    <col min="2762" max="2763" width="15.7109375" style="11" customWidth="1"/>
    <col min="2764" max="2767" width="12.7109375" style="11" customWidth="1"/>
    <col min="2768" max="3010" width="9.140625" style="11"/>
    <col min="3011" max="3011" width="14.7109375" style="11" customWidth="1"/>
    <col min="3012" max="3012" width="40.7109375" style="11" customWidth="1"/>
    <col min="3013" max="3013" width="6.7109375" style="11" customWidth="1"/>
    <col min="3014" max="3016" width="12.7109375" style="11" customWidth="1"/>
    <col min="3017" max="3017" width="14.7109375" style="11" customWidth="1"/>
    <col min="3018" max="3019" width="15.7109375" style="11" customWidth="1"/>
    <col min="3020" max="3023" width="12.7109375" style="11" customWidth="1"/>
    <col min="3024" max="3266" width="9.140625" style="11"/>
    <col min="3267" max="3267" width="14.7109375" style="11" customWidth="1"/>
    <col min="3268" max="3268" width="40.7109375" style="11" customWidth="1"/>
    <col min="3269" max="3269" width="6.7109375" style="11" customWidth="1"/>
    <col min="3270" max="3272" width="12.7109375" style="11" customWidth="1"/>
    <col min="3273" max="3273" width="14.7109375" style="11" customWidth="1"/>
    <col min="3274" max="3275" width="15.7109375" style="11" customWidth="1"/>
    <col min="3276" max="3279" width="12.7109375" style="11" customWidth="1"/>
    <col min="3280" max="3522" width="9.140625" style="11"/>
    <col min="3523" max="3523" width="14.7109375" style="11" customWidth="1"/>
    <col min="3524" max="3524" width="40.7109375" style="11" customWidth="1"/>
    <col min="3525" max="3525" width="6.7109375" style="11" customWidth="1"/>
    <col min="3526" max="3528" width="12.7109375" style="11" customWidth="1"/>
    <col min="3529" max="3529" width="14.7109375" style="11" customWidth="1"/>
    <col min="3530" max="3531" width="15.7109375" style="11" customWidth="1"/>
    <col min="3532" max="3535" width="12.7109375" style="11" customWidth="1"/>
    <col min="3536" max="3778" width="9.140625" style="11"/>
    <col min="3779" max="3779" width="14.7109375" style="11" customWidth="1"/>
    <col min="3780" max="3780" width="40.7109375" style="11" customWidth="1"/>
    <col min="3781" max="3781" width="6.7109375" style="11" customWidth="1"/>
    <col min="3782" max="3784" width="12.7109375" style="11" customWidth="1"/>
    <col min="3785" max="3785" width="14.7109375" style="11" customWidth="1"/>
    <col min="3786" max="3787" width="15.7109375" style="11" customWidth="1"/>
    <col min="3788" max="3791" width="12.7109375" style="11" customWidth="1"/>
    <col min="3792" max="4034" width="9.140625" style="11"/>
    <col min="4035" max="4035" width="14.7109375" style="11" customWidth="1"/>
    <col min="4036" max="4036" width="40.7109375" style="11" customWidth="1"/>
    <col min="4037" max="4037" width="6.7109375" style="11" customWidth="1"/>
    <col min="4038" max="4040" width="12.7109375" style="11" customWidth="1"/>
    <col min="4041" max="4041" width="14.7109375" style="11" customWidth="1"/>
    <col min="4042" max="4043" width="15.7109375" style="11" customWidth="1"/>
    <col min="4044" max="4047" width="12.7109375" style="11" customWidth="1"/>
    <col min="4048" max="4290" width="9.140625" style="11"/>
    <col min="4291" max="4291" width="14.7109375" style="11" customWidth="1"/>
    <col min="4292" max="4292" width="40.7109375" style="11" customWidth="1"/>
    <col min="4293" max="4293" width="6.7109375" style="11" customWidth="1"/>
    <col min="4294" max="4296" width="12.7109375" style="11" customWidth="1"/>
    <col min="4297" max="4297" width="14.7109375" style="11" customWidth="1"/>
    <col min="4298" max="4299" width="15.7109375" style="11" customWidth="1"/>
    <col min="4300" max="4303" width="12.7109375" style="11" customWidth="1"/>
    <col min="4304" max="4546" width="9.140625" style="11"/>
    <col min="4547" max="4547" width="14.7109375" style="11" customWidth="1"/>
    <col min="4548" max="4548" width="40.7109375" style="11" customWidth="1"/>
    <col min="4549" max="4549" width="6.7109375" style="11" customWidth="1"/>
    <col min="4550" max="4552" width="12.7109375" style="11" customWidth="1"/>
    <col min="4553" max="4553" width="14.7109375" style="11" customWidth="1"/>
    <col min="4554" max="4555" width="15.7109375" style="11" customWidth="1"/>
    <col min="4556" max="4559" width="12.7109375" style="11" customWidth="1"/>
    <col min="4560" max="4802" width="9.140625" style="11"/>
    <col min="4803" max="4803" width="14.7109375" style="11" customWidth="1"/>
    <col min="4804" max="4804" width="40.7109375" style="11" customWidth="1"/>
    <col min="4805" max="4805" width="6.7109375" style="11" customWidth="1"/>
    <col min="4806" max="4808" width="12.7109375" style="11" customWidth="1"/>
    <col min="4809" max="4809" width="14.7109375" style="11" customWidth="1"/>
    <col min="4810" max="4811" width="15.7109375" style="11" customWidth="1"/>
    <col min="4812" max="4815" width="12.7109375" style="11" customWidth="1"/>
    <col min="4816" max="5058" width="9.140625" style="11"/>
    <col min="5059" max="5059" width="14.7109375" style="11" customWidth="1"/>
    <col min="5060" max="5060" width="40.7109375" style="11" customWidth="1"/>
    <col min="5061" max="5061" width="6.7109375" style="11" customWidth="1"/>
    <col min="5062" max="5064" width="12.7109375" style="11" customWidth="1"/>
    <col min="5065" max="5065" width="14.7109375" style="11" customWidth="1"/>
    <col min="5066" max="5067" width="15.7109375" style="11" customWidth="1"/>
    <col min="5068" max="5071" width="12.7109375" style="11" customWidth="1"/>
    <col min="5072" max="5314" width="9.140625" style="11"/>
    <col min="5315" max="5315" width="14.7109375" style="11" customWidth="1"/>
    <col min="5316" max="5316" width="40.7109375" style="11" customWidth="1"/>
    <col min="5317" max="5317" width="6.7109375" style="11" customWidth="1"/>
    <col min="5318" max="5320" width="12.7109375" style="11" customWidth="1"/>
    <col min="5321" max="5321" width="14.7109375" style="11" customWidth="1"/>
    <col min="5322" max="5323" width="15.7109375" style="11" customWidth="1"/>
    <col min="5324" max="5327" width="12.7109375" style="11" customWidth="1"/>
    <col min="5328" max="5570" width="9.140625" style="11"/>
    <col min="5571" max="5571" width="14.7109375" style="11" customWidth="1"/>
    <col min="5572" max="5572" width="40.7109375" style="11" customWidth="1"/>
    <col min="5573" max="5573" width="6.7109375" style="11" customWidth="1"/>
    <col min="5574" max="5576" width="12.7109375" style="11" customWidth="1"/>
    <col min="5577" max="5577" width="14.7109375" style="11" customWidth="1"/>
    <col min="5578" max="5579" width="15.7109375" style="11" customWidth="1"/>
    <col min="5580" max="5583" width="12.7109375" style="11" customWidth="1"/>
    <col min="5584" max="5826" width="9.140625" style="11"/>
    <col min="5827" max="5827" width="14.7109375" style="11" customWidth="1"/>
    <col min="5828" max="5828" width="40.7109375" style="11" customWidth="1"/>
    <col min="5829" max="5829" width="6.7109375" style="11" customWidth="1"/>
    <col min="5830" max="5832" width="12.7109375" style="11" customWidth="1"/>
    <col min="5833" max="5833" width="14.7109375" style="11" customWidth="1"/>
    <col min="5834" max="5835" width="15.7109375" style="11" customWidth="1"/>
    <col min="5836" max="5839" width="12.7109375" style="11" customWidth="1"/>
    <col min="5840" max="6082" width="9.140625" style="11"/>
    <col min="6083" max="6083" width="14.7109375" style="11" customWidth="1"/>
    <col min="6084" max="6084" width="40.7109375" style="11" customWidth="1"/>
    <col min="6085" max="6085" width="6.7109375" style="11" customWidth="1"/>
    <col min="6086" max="6088" width="12.7109375" style="11" customWidth="1"/>
    <col min="6089" max="6089" width="14.7109375" style="11" customWidth="1"/>
    <col min="6090" max="6091" width="15.7109375" style="11" customWidth="1"/>
    <col min="6092" max="6095" width="12.7109375" style="11" customWidth="1"/>
    <col min="6096" max="6338" width="9.140625" style="11"/>
    <col min="6339" max="6339" width="14.7109375" style="11" customWidth="1"/>
    <col min="6340" max="6340" width="40.7109375" style="11" customWidth="1"/>
    <col min="6341" max="6341" width="6.7109375" style="11" customWidth="1"/>
    <col min="6342" max="6344" width="12.7109375" style="11" customWidth="1"/>
    <col min="6345" max="6345" width="14.7109375" style="11" customWidth="1"/>
    <col min="6346" max="6347" width="15.7109375" style="11" customWidth="1"/>
    <col min="6348" max="6351" width="12.7109375" style="11" customWidth="1"/>
    <col min="6352" max="6594" width="9.140625" style="11"/>
    <col min="6595" max="6595" width="14.7109375" style="11" customWidth="1"/>
    <col min="6596" max="6596" width="40.7109375" style="11" customWidth="1"/>
    <col min="6597" max="6597" width="6.7109375" style="11" customWidth="1"/>
    <col min="6598" max="6600" width="12.7109375" style="11" customWidth="1"/>
    <col min="6601" max="6601" width="14.7109375" style="11" customWidth="1"/>
    <col min="6602" max="6603" width="15.7109375" style="11" customWidth="1"/>
    <col min="6604" max="6607" width="12.7109375" style="11" customWidth="1"/>
    <col min="6608" max="6850" width="9.140625" style="11"/>
    <col min="6851" max="6851" width="14.7109375" style="11" customWidth="1"/>
    <col min="6852" max="6852" width="40.7109375" style="11" customWidth="1"/>
    <col min="6853" max="6853" width="6.7109375" style="11" customWidth="1"/>
    <col min="6854" max="6856" width="12.7109375" style="11" customWidth="1"/>
    <col min="6857" max="6857" width="14.7109375" style="11" customWidth="1"/>
    <col min="6858" max="6859" width="15.7109375" style="11" customWidth="1"/>
    <col min="6860" max="6863" width="12.7109375" style="11" customWidth="1"/>
    <col min="6864" max="7106" width="9.140625" style="11"/>
    <col min="7107" max="7107" width="14.7109375" style="11" customWidth="1"/>
    <col min="7108" max="7108" width="40.7109375" style="11" customWidth="1"/>
    <col min="7109" max="7109" width="6.7109375" style="11" customWidth="1"/>
    <col min="7110" max="7112" width="12.7109375" style="11" customWidth="1"/>
    <col min="7113" max="7113" width="14.7109375" style="11" customWidth="1"/>
    <col min="7114" max="7115" width="15.7109375" style="11" customWidth="1"/>
    <col min="7116" max="7119" width="12.7109375" style="11" customWidth="1"/>
    <col min="7120" max="7362" width="9.140625" style="11"/>
    <col min="7363" max="7363" width="14.7109375" style="11" customWidth="1"/>
    <col min="7364" max="7364" width="40.7109375" style="11" customWidth="1"/>
    <col min="7365" max="7365" width="6.7109375" style="11" customWidth="1"/>
    <col min="7366" max="7368" width="12.7109375" style="11" customWidth="1"/>
    <col min="7369" max="7369" width="14.7109375" style="11" customWidth="1"/>
    <col min="7370" max="7371" width="15.7109375" style="11" customWidth="1"/>
    <col min="7372" max="7375" width="12.7109375" style="11" customWidth="1"/>
    <col min="7376" max="7618" width="9.140625" style="11"/>
    <col min="7619" max="7619" width="14.7109375" style="11" customWidth="1"/>
    <col min="7620" max="7620" width="40.7109375" style="11" customWidth="1"/>
    <col min="7621" max="7621" width="6.7109375" style="11" customWidth="1"/>
    <col min="7622" max="7624" width="12.7109375" style="11" customWidth="1"/>
    <col min="7625" max="7625" width="14.7109375" style="11" customWidth="1"/>
    <col min="7626" max="7627" width="15.7109375" style="11" customWidth="1"/>
    <col min="7628" max="7631" width="12.7109375" style="11" customWidth="1"/>
    <col min="7632" max="7874" width="9.140625" style="11"/>
    <col min="7875" max="7875" width="14.7109375" style="11" customWidth="1"/>
    <col min="7876" max="7876" width="40.7109375" style="11" customWidth="1"/>
    <col min="7877" max="7877" width="6.7109375" style="11" customWidth="1"/>
    <col min="7878" max="7880" width="12.7109375" style="11" customWidth="1"/>
    <col min="7881" max="7881" width="14.7109375" style="11" customWidth="1"/>
    <col min="7882" max="7883" width="15.7109375" style="11" customWidth="1"/>
    <col min="7884" max="7887" width="12.7109375" style="11" customWidth="1"/>
    <col min="7888" max="8130" width="9.140625" style="11"/>
    <col min="8131" max="8131" width="14.7109375" style="11" customWidth="1"/>
    <col min="8132" max="8132" width="40.7109375" style="11" customWidth="1"/>
    <col min="8133" max="8133" width="6.7109375" style="11" customWidth="1"/>
    <col min="8134" max="8136" width="12.7109375" style="11" customWidth="1"/>
    <col min="8137" max="8137" width="14.7109375" style="11" customWidth="1"/>
    <col min="8138" max="8139" width="15.7109375" style="11" customWidth="1"/>
    <col min="8140" max="8143" width="12.7109375" style="11" customWidth="1"/>
    <col min="8144" max="8386" width="9.140625" style="11"/>
    <col min="8387" max="8387" width="14.7109375" style="11" customWidth="1"/>
    <col min="8388" max="8388" width="40.7109375" style="11" customWidth="1"/>
    <col min="8389" max="8389" width="6.7109375" style="11" customWidth="1"/>
    <col min="8390" max="8392" width="12.7109375" style="11" customWidth="1"/>
    <col min="8393" max="8393" width="14.7109375" style="11" customWidth="1"/>
    <col min="8394" max="8395" width="15.7109375" style="11" customWidth="1"/>
    <col min="8396" max="8399" width="12.7109375" style="11" customWidth="1"/>
    <col min="8400" max="8642" width="9.140625" style="11"/>
    <col min="8643" max="8643" width="14.7109375" style="11" customWidth="1"/>
    <col min="8644" max="8644" width="40.7109375" style="11" customWidth="1"/>
    <col min="8645" max="8645" width="6.7109375" style="11" customWidth="1"/>
    <col min="8646" max="8648" width="12.7109375" style="11" customWidth="1"/>
    <col min="8649" max="8649" width="14.7109375" style="11" customWidth="1"/>
    <col min="8650" max="8651" width="15.7109375" style="11" customWidth="1"/>
    <col min="8652" max="8655" width="12.7109375" style="11" customWidth="1"/>
    <col min="8656" max="8898" width="9.140625" style="11"/>
    <col min="8899" max="8899" width="14.7109375" style="11" customWidth="1"/>
    <col min="8900" max="8900" width="40.7109375" style="11" customWidth="1"/>
    <col min="8901" max="8901" width="6.7109375" style="11" customWidth="1"/>
    <col min="8902" max="8904" width="12.7109375" style="11" customWidth="1"/>
    <col min="8905" max="8905" width="14.7109375" style="11" customWidth="1"/>
    <col min="8906" max="8907" width="15.7109375" style="11" customWidth="1"/>
    <col min="8908" max="8911" width="12.7109375" style="11" customWidth="1"/>
    <col min="8912" max="9154" width="9.140625" style="11"/>
    <col min="9155" max="9155" width="14.7109375" style="11" customWidth="1"/>
    <col min="9156" max="9156" width="40.7109375" style="11" customWidth="1"/>
    <col min="9157" max="9157" width="6.7109375" style="11" customWidth="1"/>
    <col min="9158" max="9160" width="12.7109375" style="11" customWidth="1"/>
    <col min="9161" max="9161" width="14.7109375" style="11" customWidth="1"/>
    <col min="9162" max="9163" width="15.7109375" style="11" customWidth="1"/>
    <col min="9164" max="9167" width="12.7109375" style="11" customWidth="1"/>
    <col min="9168" max="9410" width="9.140625" style="11"/>
    <col min="9411" max="9411" width="14.7109375" style="11" customWidth="1"/>
    <col min="9412" max="9412" width="40.7109375" style="11" customWidth="1"/>
    <col min="9413" max="9413" width="6.7109375" style="11" customWidth="1"/>
    <col min="9414" max="9416" width="12.7109375" style="11" customWidth="1"/>
    <col min="9417" max="9417" width="14.7109375" style="11" customWidth="1"/>
    <col min="9418" max="9419" width="15.7109375" style="11" customWidth="1"/>
    <col min="9420" max="9423" width="12.7109375" style="11" customWidth="1"/>
    <col min="9424" max="9666" width="9.140625" style="11"/>
    <col min="9667" max="9667" width="14.7109375" style="11" customWidth="1"/>
    <col min="9668" max="9668" width="40.7109375" style="11" customWidth="1"/>
    <col min="9669" max="9669" width="6.7109375" style="11" customWidth="1"/>
    <col min="9670" max="9672" width="12.7109375" style="11" customWidth="1"/>
    <col min="9673" max="9673" width="14.7109375" style="11" customWidth="1"/>
    <col min="9674" max="9675" width="15.7109375" style="11" customWidth="1"/>
    <col min="9676" max="9679" width="12.7109375" style="11" customWidth="1"/>
    <col min="9680" max="9922" width="9.140625" style="11"/>
    <col min="9923" max="9923" width="14.7109375" style="11" customWidth="1"/>
    <col min="9924" max="9924" width="40.7109375" style="11" customWidth="1"/>
    <col min="9925" max="9925" width="6.7109375" style="11" customWidth="1"/>
    <col min="9926" max="9928" width="12.7109375" style="11" customWidth="1"/>
    <col min="9929" max="9929" width="14.7109375" style="11" customWidth="1"/>
    <col min="9930" max="9931" width="15.7109375" style="11" customWidth="1"/>
    <col min="9932" max="9935" width="12.7109375" style="11" customWidth="1"/>
    <col min="9936" max="10178" width="9.140625" style="11"/>
    <col min="10179" max="10179" width="14.7109375" style="11" customWidth="1"/>
    <col min="10180" max="10180" width="40.7109375" style="11" customWidth="1"/>
    <col min="10181" max="10181" width="6.7109375" style="11" customWidth="1"/>
    <col min="10182" max="10184" width="12.7109375" style="11" customWidth="1"/>
    <col min="10185" max="10185" width="14.7109375" style="11" customWidth="1"/>
    <col min="10186" max="10187" width="15.7109375" style="11" customWidth="1"/>
    <col min="10188" max="10191" width="12.7109375" style="11" customWidth="1"/>
    <col min="10192" max="10434" width="9.140625" style="11"/>
    <col min="10435" max="10435" width="14.7109375" style="11" customWidth="1"/>
    <col min="10436" max="10436" width="40.7109375" style="11" customWidth="1"/>
    <col min="10437" max="10437" width="6.7109375" style="11" customWidth="1"/>
    <col min="10438" max="10440" width="12.7109375" style="11" customWidth="1"/>
    <col min="10441" max="10441" width="14.7109375" style="11" customWidth="1"/>
    <col min="10442" max="10443" width="15.7109375" style="11" customWidth="1"/>
    <col min="10444" max="10447" width="12.7109375" style="11" customWidth="1"/>
    <col min="10448" max="10690" width="9.140625" style="11"/>
    <col min="10691" max="10691" width="14.7109375" style="11" customWidth="1"/>
    <col min="10692" max="10692" width="40.7109375" style="11" customWidth="1"/>
    <col min="10693" max="10693" width="6.7109375" style="11" customWidth="1"/>
    <col min="10694" max="10696" width="12.7109375" style="11" customWidth="1"/>
    <col min="10697" max="10697" width="14.7109375" style="11" customWidth="1"/>
    <col min="10698" max="10699" width="15.7109375" style="11" customWidth="1"/>
    <col min="10700" max="10703" width="12.7109375" style="11" customWidth="1"/>
    <col min="10704" max="10946" width="9.140625" style="11"/>
    <col min="10947" max="10947" width="14.7109375" style="11" customWidth="1"/>
    <col min="10948" max="10948" width="40.7109375" style="11" customWidth="1"/>
    <col min="10949" max="10949" width="6.7109375" style="11" customWidth="1"/>
    <col min="10950" max="10952" width="12.7109375" style="11" customWidth="1"/>
    <col min="10953" max="10953" width="14.7109375" style="11" customWidth="1"/>
    <col min="10954" max="10955" width="15.7109375" style="11" customWidth="1"/>
    <col min="10956" max="10959" width="12.7109375" style="11" customWidth="1"/>
    <col min="10960" max="11202" width="9.140625" style="11"/>
    <col min="11203" max="11203" width="14.7109375" style="11" customWidth="1"/>
    <col min="11204" max="11204" width="40.7109375" style="11" customWidth="1"/>
    <col min="11205" max="11205" width="6.7109375" style="11" customWidth="1"/>
    <col min="11206" max="11208" width="12.7109375" style="11" customWidth="1"/>
    <col min="11209" max="11209" width="14.7109375" style="11" customWidth="1"/>
    <col min="11210" max="11211" width="15.7109375" style="11" customWidth="1"/>
    <col min="11212" max="11215" width="12.7109375" style="11" customWidth="1"/>
    <col min="11216" max="11458" width="9.140625" style="11"/>
    <col min="11459" max="11459" width="14.7109375" style="11" customWidth="1"/>
    <col min="11460" max="11460" width="40.7109375" style="11" customWidth="1"/>
    <col min="11461" max="11461" width="6.7109375" style="11" customWidth="1"/>
    <col min="11462" max="11464" width="12.7109375" style="11" customWidth="1"/>
    <col min="11465" max="11465" width="14.7109375" style="11" customWidth="1"/>
    <col min="11466" max="11467" width="15.7109375" style="11" customWidth="1"/>
    <col min="11468" max="11471" width="12.7109375" style="11" customWidth="1"/>
    <col min="11472" max="11714" width="9.140625" style="11"/>
    <col min="11715" max="11715" width="14.7109375" style="11" customWidth="1"/>
    <col min="11716" max="11716" width="40.7109375" style="11" customWidth="1"/>
    <col min="11717" max="11717" width="6.7109375" style="11" customWidth="1"/>
    <col min="11718" max="11720" width="12.7109375" style="11" customWidth="1"/>
    <col min="11721" max="11721" width="14.7109375" style="11" customWidth="1"/>
    <col min="11722" max="11723" width="15.7109375" style="11" customWidth="1"/>
    <col min="11724" max="11727" width="12.7109375" style="11" customWidth="1"/>
    <col min="11728" max="11970" width="9.140625" style="11"/>
    <col min="11971" max="11971" width="14.7109375" style="11" customWidth="1"/>
    <col min="11972" max="11972" width="40.7109375" style="11" customWidth="1"/>
    <col min="11973" max="11973" width="6.7109375" style="11" customWidth="1"/>
    <col min="11974" max="11976" width="12.7109375" style="11" customWidth="1"/>
    <col min="11977" max="11977" width="14.7109375" style="11" customWidth="1"/>
    <col min="11978" max="11979" width="15.7109375" style="11" customWidth="1"/>
    <col min="11980" max="11983" width="12.7109375" style="11" customWidth="1"/>
    <col min="11984" max="12226" width="9.140625" style="11"/>
    <col min="12227" max="12227" width="14.7109375" style="11" customWidth="1"/>
    <col min="12228" max="12228" width="40.7109375" style="11" customWidth="1"/>
    <col min="12229" max="12229" width="6.7109375" style="11" customWidth="1"/>
    <col min="12230" max="12232" width="12.7109375" style="11" customWidth="1"/>
    <col min="12233" max="12233" width="14.7109375" style="11" customWidth="1"/>
    <col min="12234" max="12235" width="15.7109375" style="11" customWidth="1"/>
    <col min="12236" max="12239" width="12.7109375" style="11" customWidth="1"/>
    <col min="12240" max="12482" width="9.140625" style="11"/>
    <col min="12483" max="12483" width="14.7109375" style="11" customWidth="1"/>
    <col min="12484" max="12484" width="40.7109375" style="11" customWidth="1"/>
    <col min="12485" max="12485" width="6.7109375" style="11" customWidth="1"/>
    <col min="12486" max="12488" width="12.7109375" style="11" customWidth="1"/>
    <col min="12489" max="12489" width="14.7109375" style="11" customWidth="1"/>
    <col min="12490" max="12491" width="15.7109375" style="11" customWidth="1"/>
    <col min="12492" max="12495" width="12.7109375" style="11" customWidth="1"/>
    <col min="12496" max="12738" width="9.140625" style="11"/>
    <col min="12739" max="12739" width="14.7109375" style="11" customWidth="1"/>
    <col min="12740" max="12740" width="40.7109375" style="11" customWidth="1"/>
    <col min="12741" max="12741" width="6.7109375" style="11" customWidth="1"/>
    <col min="12742" max="12744" width="12.7109375" style="11" customWidth="1"/>
    <col min="12745" max="12745" width="14.7109375" style="11" customWidth="1"/>
    <col min="12746" max="12747" width="15.7109375" style="11" customWidth="1"/>
    <col min="12748" max="12751" width="12.7109375" style="11" customWidth="1"/>
    <col min="12752" max="12994" width="9.140625" style="11"/>
    <col min="12995" max="12995" width="14.7109375" style="11" customWidth="1"/>
    <col min="12996" max="12996" width="40.7109375" style="11" customWidth="1"/>
    <col min="12997" max="12997" width="6.7109375" style="11" customWidth="1"/>
    <col min="12998" max="13000" width="12.7109375" style="11" customWidth="1"/>
    <col min="13001" max="13001" width="14.7109375" style="11" customWidth="1"/>
    <col min="13002" max="13003" width="15.7109375" style="11" customWidth="1"/>
    <col min="13004" max="13007" width="12.7109375" style="11" customWidth="1"/>
    <col min="13008" max="13250" width="9.140625" style="11"/>
    <col min="13251" max="13251" width="14.7109375" style="11" customWidth="1"/>
    <col min="13252" max="13252" width="40.7109375" style="11" customWidth="1"/>
    <col min="13253" max="13253" width="6.7109375" style="11" customWidth="1"/>
    <col min="13254" max="13256" width="12.7109375" style="11" customWidth="1"/>
    <col min="13257" max="13257" width="14.7109375" style="11" customWidth="1"/>
    <col min="13258" max="13259" width="15.7109375" style="11" customWidth="1"/>
    <col min="13260" max="13263" width="12.7109375" style="11" customWidth="1"/>
    <col min="13264" max="13506" width="9.140625" style="11"/>
    <col min="13507" max="13507" width="14.7109375" style="11" customWidth="1"/>
    <col min="13508" max="13508" width="40.7109375" style="11" customWidth="1"/>
    <col min="13509" max="13509" width="6.7109375" style="11" customWidth="1"/>
    <col min="13510" max="13512" width="12.7109375" style="11" customWidth="1"/>
    <col min="13513" max="13513" width="14.7109375" style="11" customWidth="1"/>
    <col min="13514" max="13515" width="15.7109375" style="11" customWidth="1"/>
    <col min="13516" max="13519" width="12.7109375" style="11" customWidth="1"/>
    <col min="13520" max="13762" width="9.140625" style="11"/>
    <col min="13763" max="13763" width="14.7109375" style="11" customWidth="1"/>
    <col min="13764" max="13764" width="40.7109375" style="11" customWidth="1"/>
    <col min="13765" max="13765" width="6.7109375" style="11" customWidth="1"/>
    <col min="13766" max="13768" width="12.7109375" style="11" customWidth="1"/>
    <col min="13769" max="13769" width="14.7109375" style="11" customWidth="1"/>
    <col min="13770" max="13771" width="15.7109375" style="11" customWidth="1"/>
    <col min="13772" max="13775" width="12.7109375" style="11" customWidth="1"/>
    <col min="13776" max="14018" width="9.140625" style="11"/>
    <col min="14019" max="14019" width="14.7109375" style="11" customWidth="1"/>
    <col min="14020" max="14020" width="40.7109375" style="11" customWidth="1"/>
    <col min="14021" max="14021" width="6.7109375" style="11" customWidth="1"/>
    <col min="14022" max="14024" width="12.7109375" style="11" customWidth="1"/>
    <col min="14025" max="14025" width="14.7109375" style="11" customWidth="1"/>
    <col min="14026" max="14027" width="15.7109375" style="11" customWidth="1"/>
    <col min="14028" max="14031" width="12.7109375" style="11" customWidth="1"/>
    <col min="14032" max="14274" width="9.140625" style="11"/>
    <col min="14275" max="14275" width="14.7109375" style="11" customWidth="1"/>
    <col min="14276" max="14276" width="40.7109375" style="11" customWidth="1"/>
    <col min="14277" max="14277" width="6.7109375" style="11" customWidth="1"/>
    <col min="14278" max="14280" width="12.7109375" style="11" customWidth="1"/>
    <col min="14281" max="14281" width="14.7109375" style="11" customWidth="1"/>
    <col min="14282" max="14283" width="15.7109375" style="11" customWidth="1"/>
    <col min="14284" max="14287" width="12.7109375" style="11" customWidth="1"/>
    <col min="14288" max="14530" width="9.140625" style="11"/>
    <col min="14531" max="14531" width="14.7109375" style="11" customWidth="1"/>
    <col min="14532" max="14532" width="40.7109375" style="11" customWidth="1"/>
    <col min="14533" max="14533" width="6.7109375" style="11" customWidth="1"/>
    <col min="14534" max="14536" width="12.7109375" style="11" customWidth="1"/>
    <col min="14537" max="14537" width="14.7109375" style="11" customWidth="1"/>
    <col min="14538" max="14539" width="15.7109375" style="11" customWidth="1"/>
    <col min="14540" max="14543" width="12.7109375" style="11" customWidth="1"/>
    <col min="14544" max="14786" width="9.140625" style="11"/>
    <col min="14787" max="14787" width="14.7109375" style="11" customWidth="1"/>
    <col min="14788" max="14788" width="40.7109375" style="11" customWidth="1"/>
    <col min="14789" max="14789" width="6.7109375" style="11" customWidth="1"/>
    <col min="14790" max="14792" width="12.7109375" style="11" customWidth="1"/>
    <col min="14793" max="14793" width="14.7109375" style="11" customWidth="1"/>
    <col min="14794" max="14795" width="15.7109375" style="11" customWidth="1"/>
    <col min="14796" max="14799" width="12.7109375" style="11" customWidth="1"/>
    <col min="14800" max="15042" width="9.140625" style="11"/>
    <col min="15043" max="15043" width="14.7109375" style="11" customWidth="1"/>
    <col min="15044" max="15044" width="40.7109375" style="11" customWidth="1"/>
    <col min="15045" max="15045" width="6.7109375" style="11" customWidth="1"/>
    <col min="15046" max="15048" width="12.7109375" style="11" customWidth="1"/>
    <col min="15049" max="15049" width="14.7109375" style="11" customWidth="1"/>
    <col min="15050" max="15051" width="15.7109375" style="11" customWidth="1"/>
    <col min="15052" max="15055" width="12.7109375" style="11" customWidth="1"/>
    <col min="15056" max="15298" width="9.140625" style="11"/>
    <col min="15299" max="15299" width="14.7109375" style="11" customWidth="1"/>
    <col min="15300" max="15300" width="40.7109375" style="11" customWidth="1"/>
    <col min="15301" max="15301" width="6.7109375" style="11" customWidth="1"/>
    <col min="15302" max="15304" width="12.7109375" style="11" customWidth="1"/>
    <col min="15305" max="15305" width="14.7109375" style="11" customWidth="1"/>
    <col min="15306" max="15307" width="15.7109375" style="11" customWidth="1"/>
    <col min="15308" max="15311" width="12.7109375" style="11" customWidth="1"/>
    <col min="15312" max="15554" width="9.140625" style="11"/>
    <col min="15555" max="15555" width="14.7109375" style="11" customWidth="1"/>
    <col min="15556" max="15556" width="40.7109375" style="11" customWidth="1"/>
    <col min="15557" max="15557" width="6.7109375" style="11" customWidth="1"/>
    <col min="15558" max="15560" width="12.7109375" style="11" customWidth="1"/>
    <col min="15561" max="15561" width="14.7109375" style="11" customWidth="1"/>
    <col min="15562" max="15563" width="15.7109375" style="11" customWidth="1"/>
    <col min="15564" max="15567" width="12.7109375" style="11" customWidth="1"/>
    <col min="15568" max="15810" width="9.140625" style="11"/>
    <col min="15811" max="15811" width="14.7109375" style="11" customWidth="1"/>
    <col min="15812" max="15812" width="40.7109375" style="11" customWidth="1"/>
    <col min="15813" max="15813" width="6.7109375" style="11" customWidth="1"/>
    <col min="15814" max="15816" width="12.7109375" style="11" customWidth="1"/>
    <col min="15817" max="15817" width="14.7109375" style="11" customWidth="1"/>
    <col min="15818" max="15819" width="15.7109375" style="11" customWidth="1"/>
    <col min="15820" max="15823" width="12.7109375" style="11" customWidth="1"/>
    <col min="15824" max="16066" width="9.140625" style="11"/>
    <col min="16067" max="16067" width="14.7109375" style="11" customWidth="1"/>
    <col min="16068" max="16068" width="40.7109375" style="11" customWidth="1"/>
    <col min="16069" max="16069" width="6.7109375" style="11" customWidth="1"/>
    <col min="16070" max="16072" width="12.7109375" style="11" customWidth="1"/>
    <col min="16073" max="16073" width="14.7109375" style="11" customWidth="1"/>
    <col min="16074" max="16075" width="15.7109375" style="11" customWidth="1"/>
    <col min="16076" max="16079" width="12.7109375" style="11" customWidth="1"/>
    <col min="16080" max="16384" width="9.140625" style="11"/>
  </cols>
  <sheetData>
    <row r="1" spans="1:11" s="2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  <c r="I1" s="160"/>
      <c r="J1" s="160"/>
    </row>
    <row r="2" spans="1:11" s="2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  <c r="I2" s="160"/>
      <c r="J2" s="160"/>
    </row>
    <row r="3" spans="1:11" s="2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  <c r="I3" s="161"/>
      <c r="J3" s="161"/>
    </row>
    <row r="4" spans="1:11" s="2" customFormat="1" x14ac:dyDescent="0.2">
      <c r="A4" s="4"/>
      <c r="B4" s="165"/>
      <c r="C4" s="165"/>
      <c r="D4" s="165"/>
      <c r="E4" s="165"/>
      <c r="F4" s="166"/>
      <c r="G4" s="162" t="s">
        <v>63</v>
      </c>
      <c r="H4" s="163"/>
      <c r="I4" s="163"/>
      <c r="J4" s="164"/>
    </row>
    <row r="5" spans="1:11" s="2" customFormat="1" x14ac:dyDescent="0.2">
      <c r="A5" s="8"/>
      <c r="B5" s="167"/>
      <c r="C5" s="167"/>
      <c r="D5" s="167"/>
      <c r="E5" s="167"/>
      <c r="F5" s="168"/>
      <c r="G5" s="151" t="s">
        <v>1</v>
      </c>
      <c r="H5" s="152"/>
      <c r="I5" s="169" t="s">
        <v>124</v>
      </c>
      <c r="J5" s="170"/>
    </row>
    <row r="6" spans="1:11" s="2" customFormat="1" ht="16.5" x14ac:dyDescent="0.2">
      <c r="A6" s="122" t="s">
        <v>10</v>
      </c>
      <c r="B6" s="171" t="str">
        <f>"FORNECIMENTO, TRANSPORTE E INSTALAÇÃO DE MÓDULOS SANITÁRIOS COM TRATAMENTO POR DESIDRATAÇÃO -" &amp; A7</f>
        <v>FORNECIMENTO, TRANSPORTE E INSTALAÇÃO DE MÓDULOS SANITÁRIOS COM TRATAMENTO POR DESIDRATAÇÃO -BAHIA 6ª SR</v>
      </c>
      <c r="C6" s="171"/>
      <c r="D6" s="171"/>
      <c r="E6" s="171"/>
      <c r="F6" s="172"/>
      <c r="G6" s="151" t="s">
        <v>11</v>
      </c>
      <c r="H6" s="152"/>
      <c r="I6" s="147">
        <v>0.23499999999999999</v>
      </c>
      <c r="J6" s="148"/>
    </row>
    <row r="7" spans="1:11" s="2" customFormat="1" ht="17.25" x14ac:dyDescent="0.2">
      <c r="A7" s="123" t="s">
        <v>123</v>
      </c>
      <c r="B7" s="154"/>
      <c r="C7" s="154"/>
      <c r="D7" s="154"/>
      <c r="E7" s="154"/>
      <c r="F7" s="155"/>
      <c r="G7" s="151" t="s">
        <v>12</v>
      </c>
      <c r="H7" s="152"/>
      <c r="I7" s="147">
        <v>0.111</v>
      </c>
      <c r="J7" s="148"/>
    </row>
    <row r="8" spans="1:11" s="2" customFormat="1" ht="17.25" x14ac:dyDescent="0.2">
      <c r="A8" s="124"/>
      <c r="B8" s="156" t="s">
        <v>64</v>
      </c>
      <c r="C8" s="156"/>
      <c r="D8" s="156"/>
      <c r="E8" s="156"/>
      <c r="F8" s="157"/>
      <c r="G8" s="151" t="s">
        <v>49</v>
      </c>
      <c r="H8" s="152"/>
      <c r="I8" s="149">
        <v>480</v>
      </c>
      <c r="J8" s="150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74" t="s">
        <v>105</v>
      </c>
      <c r="H9" s="174"/>
      <c r="I9" s="173">
        <f>ROUND(J33,2)</f>
        <v>0</v>
      </c>
      <c r="J9" s="173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6" t="s">
        <v>16</v>
      </c>
      <c r="C12" s="146"/>
      <c r="D12" s="146"/>
      <c r="E12" s="146"/>
      <c r="F12" s="146"/>
      <c r="G12" s="146"/>
      <c r="H12" s="146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129</v>
      </c>
      <c r="E14" s="110" t="s">
        <v>73</v>
      </c>
      <c r="F14" s="110">
        <f>2.4*1.2*(I8/28)</f>
        <v>49.371428571428567</v>
      </c>
      <c r="G14" s="111">
        <f>COMPOSIÇÕES!H18</f>
        <v>0</v>
      </c>
      <c r="H14" s="112">
        <f t="shared" ref="H14" si="0">ROUND(G14+G14*$I$6,2)</f>
        <v>0</v>
      </c>
      <c r="I14" s="113">
        <f t="shared" ref="I14" si="1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58" t="s">
        <v>17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70"/>
    </row>
    <row r="16" spans="1:11" s="17" customFormat="1" ht="24.95" customHeight="1" x14ac:dyDescent="0.25">
      <c r="A16" s="114" t="s">
        <v>7</v>
      </c>
      <c r="B16" s="146" t="s">
        <v>100</v>
      </c>
      <c r="C16" s="146"/>
      <c r="D16" s="146"/>
      <c r="E16" s="146"/>
      <c r="F16" s="146"/>
      <c r="G16" s="146"/>
      <c r="H16" s="146"/>
      <c r="I16" s="104">
        <f>ROUND(SUM(I17:I20),2)</f>
        <v>0</v>
      </c>
      <c r="J16" s="104">
        <f>ROUND(I16/$I$8,2)</f>
        <v>0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106.743375</v>
      </c>
      <c r="F17" s="112">
        <f>E17*$I$8</f>
        <v>51236.82</v>
      </c>
      <c r="G17" s="112">
        <f>G18</f>
        <v>0</v>
      </c>
      <c r="H17" s="112">
        <f t="shared" ref="H17:H20" si="2">ROUND(G17+G17*$I$6,2)</f>
        <v>0</v>
      </c>
      <c r="I17" s="112">
        <f>ROUND(ROUND(F17,2)*ROUND(H17,2),2)</f>
        <v>0</v>
      </c>
      <c r="J17" s="112">
        <f>I17/$I$8</f>
        <v>0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9.65</v>
      </c>
      <c r="F18" s="112">
        <f t="shared" ref="F18:F20" si="3">E18*$I$8</f>
        <v>4632</v>
      </c>
      <c r="G18" s="112">
        <f>COMPOSIÇÕES!H30</f>
        <v>0</v>
      </c>
      <c r="H18" s="112">
        <f t="shared" si="2"/>
        <v>0</v>
      </c>
      <c r="I18" s="112">
        <f>ROUND(ROUND(F18,2)*ROUND(H18,2),2)</f>
        <v>0</v>
      </c>
      <c r="J18" s="112">
        <f>I18/$I$8</f>
        <v>0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0.72</v>
      </c>
      <c r="F19" s="112">
        <f t="shared" si="3"/>
        <v>345.59999999999997</v>
      </c>
      <c r="G19" s="112">
        <f>COMPOSIÇÕES!H35</f>
        <v>0</v>
      </c>
      <c r="H19" s="112">
        <f t="shared" si="2"/>
        <v>0</v>
      </c>
      <c r="I19" s="112">
        <f t="shared" ref="I19:I20" si="4">ROUND(ROUND(F19,2)*ROUND(H19,2),2)</f>
        <v>0</v>
      </c>
      <c r="J19" s="112">
        <f t="shared" ref="J19:J20" si="5">I19/$I$8</f>
        <v>0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2.15</v>
      </c>
      <c r="F20" s="112">
        <f t="shared" si="3"/>
        <v>1032</v>
      </c>
      <c r="G20" s="112">
        <f>COMPOSIÇÕES!H40</f>
        <v>0</v>
      </c>
      <c r="H20" s="112">
        <f t="shared" si="2"/>
        <v>0</v>
      </c>
      <c r="I20" s="112">
        <f t="shared" si="4"/>
        <v>0</v>
      </c>
      <c r="J20" s="112">
        <f t="shared" si="5"/>
        <v>0</v>
      </c>
      <c r="K20" s="16"/>
    </row>
    <row r="21" spans="1:11" s="40" customFormat="1" ht="24.95" customHeight="1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6"/>
    </row>
    <row r="22" spans="1:11" s="17" customFormat="1" ht="24.95" customHeight="1" x14ac:dyDescent="0.25">
      <c r="A22" s="114" t="s">
        <v>29</v>
      </c>
      <c r="B22" s="146" t="s">
        <v>101</v>
      </c>
      <c r="C22" s="146"/>
      <c r="D22" s="146"/>
      <c r="E22" s="146"/>
      <c r="F22" s="146"/>
      <c r="G22" s="146"/>
      <c r="H22" s="146"/>
      <c r="I22" s="104">
        <f>ROUND(SUBTOTAL(9,I23:I23),2)</f>
        <v>0</v>
      </c>
      <c r="J22" s="104">
        <f>ROUND(I22/$I$8,2)</f>
        <v>0</v>
      </c>
    </row>
    <row r="23" spans="1:11" ht="42" customHeight="1" x14ac:dyDescent="0.25">
      <c r="A23" s="115" t="s">
        <v>86</v>
      </c>
      <c r="B23" s="116" t="s">
        <v>102</v>
      </c>
      <c r="C23" s="118" t="s">
        <v>50</v>
      </c>
      <c r="D23" s="118" t="s">
        <v>9</v>
      </c>
      <c r="E23" s="112">
        <v>1</v>
      </c>
      <c r="F23" s="112">
        <f>$I$8</f>
        <v>480</v>
      </c>
      <c r="G23" s="132" t="s">
        <v>73</v>
      </c>
      <c r="H23" s="112">
        <v>0</v>
      </c>
      <c r="I23" s="112">
        <f t="shared" ref="I23" si="6">ROUND(ROUND(F23,2)*ROUND(H23,2),2)</f>
        <v>0</v>
      </c>
      <c r="J23" s="112">
        <f>I23/$I$8</f>
        <v>0</v>
      </c>
    </row>
    <row r="24" spans="1:11" ht="24.95" customHeight="1" x14ac:dyDescent="0.25">
      <c r="A24" s="153" t="s">
        <v>17</v>
      </c>
      <c r="B24" s="153"/>
      <c r="C24" s="153"/>
      <c r="D24" s="153"/>
      <c r="E24" s="153"/>
      <c r="F24" s="153"/>
      <c r="G24" s="153"/>
      <c r="H24" s="153"/>
      <c r="I24" s="153"/>
      <c r="J24" s="153"/>
    </row>
    <row r="25" spans="1:11" s="17" customFormat="1" ht="24.95" customHeight="1" x14ac:dyDescent="0.25">
      <c r="A25" s="119" t="s">
        <v>8</v>
      </c>
      <c r="B25" s="146" t="s">
        <v>65</v>
      </c>
      <c r="C25" s="146"/>
      <c r="D25" s="146"/>
      <c r="E25" s="146"/>
      <c r="F25" s="146"/>
      <c r="G25" s="146"/>
      <c r="H25" s="146"/>
      <c r="I25" s="104">
        <f>ROUND(SUM(I26:I27),2)</f>
        <v>0</v>
      </c>
      <c r="J25" s="104">
        <f>ROUND(I25/$I$8,2)</f>
        <v>0</v>
      </c>
    </row>
    <row r="26" spans="1:11" ht="24.95" customHeight="1" x14ac:dyDescent="0.25">
      <c r="A26" s="129" t="s">
        <v>15</v>
      </c>
      <c r="B26" s="116" t="s">
        <v>99</v>
      </c>
      <c r="C26" s="118" t="s">
        <v>51</v>
      </c>
      <c r="D26" s="118" t="s">
        <v>9</v>
      </c>
      <c r="E26" s="112">
        <v>1</v>
      </c>
      <c r="F26" s="112">
        <f>$I$8</f>
        <v>480</v>
      </c>
      <c r="G26" s="132" t="s">
        <v>73</v>
      </c>
      <c r="H26" s="112">
        <v>0</v>
      </c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29" t="s">
        <v>106</v>
      </c>
      <c r="B27" s="116" t="s">
        <v>118</v>
      </c>
      <c r="C27" s="118" t="s">
        <v>131</v>
      </c>
      <c r="D27" s="118" t="s">
        <v>9</v>
      </c>
      <c r="E27" s="112">
        <v>1</v>
      </c>
      <c r="F27" s="112">
        <f>I8</f>
        <v>480</v>
      </c>
      <c r="G27" s="132">
        <f>COMPOSIÇÕES!H46</f>
        <v>0</v>
      </c>
      <c r="H27" s="112">
        <f>ROUND(G27+G27*$I$7,2)</f>
        <v>0</v>
      </c>
      <c r="I27" s="112">
        <f>ROUND(ROUND(F27,2)*ROUND(H27,2),2)</f>
        <v>0</v>
      </c>
      <c r="J27" s="112">
        <f>I27/$I$8</f>
        <v>0</v>
      </c>
      <c r="K27" s="33"/>
    </row>
    <row r="28" spans="1:11" ht="24.95" customHeight="1" x14ac:dyDescent="0.25">
      <c r="A28" s="153"/>
      <c r="B28" s="153"/>
      <c r="C28" s="153"/>
      <c r="D28" s="153"/>
      <c r="E28" s="153"/>
      <c r="F28" s="153"/>
      <c r="G28" s="153"/>
      <c r="H28" s="153"/>
      <c r="I28" s="153"/>
      <c r="J28" s="153"/>
      <c r="K28" s="33"/>
    </row>
    <row r="29" spans="1:11" ht="24.95" customHeight="1" x14ac:dyDescent="0.25">
      <c r="A29" s="119" t="s">
        <v>53</v>
      </c>
      <c r="B29" s="146" t="s">
        <v>120</v>
      </c>
      <c r="C29" s="146"/>
      <c r="D29" s="146"/>
      <c r="E29" s="146"/>
      <c r="F29" s="146"/>
      <c r="G29" s="146"/>
      <c r="H29" s="146"/>
      <c r="I29" s="140">
        <f>SUM(I30:I31)</f>
        <v>0</v>
      </c>
      <c r="J29" s="141">
        <f>ROUND(I29/$I$8,2)</f>
        <v>0</v>
      </c>
      <c r="K29" s="33"/>
    </row>
    <row r="30" spans="1:11" ht="24.95" customHeight="1" x14ac:dyDescent="0.25">
      <c r="A30" s="129" t="s">
        <v>121</v>
      </c>
      <c r="B30" s="116" t="s">
        <v>122</v>
      </c>
      <c r="C30" s="117" t="s">
        <v>108</v>
      </c>
      <c r="D30" s="118" t="s">
        <v>9</v>
      </c>
      <c r="E30" s="112">
        <v>1</v>
      </c>
      <c r="F30" s="112">
        <f>I8</f>
        <v>480</v>
      </c>
      <c r="G30" s="132">
        <f>COMPOSIÇÕES!H51</f>
        <v>0</v>
      </c>
      <c r="H30" s="112">
        <f>ROUND(G30+G30*$I$6,2)</f>
        <v>0</v>
      </c>
      <c r="I30" s="112">
        <f>ROUND(ROUND(F30,2)*ROUND(H30,2),2)</f>
        <v>0</v>
      </c>
      <c r="J30" s="112">
        <f>I30/$I$8</f>
        <v>0</v>
      </c>
      <c r="K30" s="33"/>
    </row>
    <row r="31" spans="1:11" ht="24.95" customHeight="1" x14ac:dyDescent="0.25">
      <c r="A31" s="129" t="s">
        <v>126</v>
      </c>
      <c r="B31" s="116" t="s">
        <v>127</v>
      </c>
      <c r="C31" s="117">
        <v>94990</v>
      </c>
      <c r="D31" s="118" t="s">
        <v>128</v>
      </c>
      <c r="E31" s="112">
        <f>1.6*3*0.03</f>
        <v>0.14400000000000002</v>
      </c>
      <c r="F31" s="112">
        <f>E31*I8</f>
        <v>69.12</v>
      </c>
      <c r="G31" s="132">
        <v>0</v>
      </c>
      <c r="H31" s="112">
        <f>ROUND(G31+G31*$I$6,2)</f>
        <v>0</v>
      </c>
      <c r="I31" s="112">
        <f>ROUND(ROUND(F31,2)*ROUND(H31,2),2)</f>
        <v>0</v>
      </c>
      <c r="J31" s="112">
        <f>I31/$I$8</f>
        <v>0</v>
      </c>
      <c r="K31" s="33"/>
    </row>
    <row r="32" spans="1:11" ht="24.95" customHeight="1" x14ac:dyDescent="0.25">
      <c r="A32" s="144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0" s="18" customFormat="1" ht="24.95" customHeight="1" x14ac:dyDescent="0.25">
      <c r="A33" s="145" t="s">
        <v>25</v>
      </c>
      <c r="B33" s="145"/>
      <c r="C33" s="120"/>
      <c r="D33" s="120"/>
      <c r="E33" s="120"/>
      <c r="F33" s="120"/>
      <c r="G33" s="120"/>
      <c r="H33" s="120"/>
      <c r="I33" s="121">
        <f>I12+I25+I29</f>
        <v>0</v>
      </c>
      <c r="J33" s="121">
        <f>I33/I8</f>
        <v>0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90"/>
  <sheetViews>
    <sheetView view="pageBreakPreview" zoomScaleNormal="100" zoomScaleSheetLayoutView="100" workbookViewId="0">
      <pane ySplit="9" topLeftCell="A25" activePane="bottomLeft" state="frozen"/>
      <selection activeCell="B11" sqref="B11:H11"/>
      <selection pane="bottomLeft" activeCell="L12" sqref="L12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60" t="s">
        <v>98</v>
      </c>
      <c r="C1" s="160"/>
      <c r="D1" s="160"/>
      <c r="E1" s="160"/>
      <c r="F1" s="160"/>
      <c r="G1" s="160"/>
      <c r="H1" s="160"/>
    </row>
    <row r="2" spans="1:8" s="20" customFormat="1" x14ac:dyDescent="0.2">
      <c r="A2" s="1"/>
      <c r="B2" s="160" t="s">
        <v>0</v>
      </c>
      <c r="C2" s="160"/>
      <c r="D2" s="160"/>
      <c r="E2" s="160"/>
      <c r="F2" s="160"/>
      <c r="G2" s="160"/>
      <c r="H2" s="160"/>
    </row>
    <row r="3" spans="1:8" s="20" customFormat="1" x14ac:dyDescent="0.2">
      <c r="A3" s="1"/>
      <c r="B3" s="161" t="s">
        <v>119</v>
      </c>
      <c r="C3" s="161"/>
      <c r="D3" s="161"/>
      <c r="E3" s="161"/>
      <c r="F3" s="161"/>
      <c r="G3" s="161"/>
      <c r="H3" s="161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-BAHIA 6ª SR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/>
      <c r="H11" s="76">
        <f>ROUND(F11*G11,2)</f>
        <v>0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/>
      <c r="H12" s="76">
        <f t="shared" ref="H12:H17" si="0">ROUND(F12*G12,2)</f>
        <v>0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/>
      <c r="H13" s="76">
        <f t="shared" si="0"/>
        <v>0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/>
      <c r="H14" s="76">
        <f t="shared" si="0"/>
        <v>0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/>
      <c r="H15" s="76">
        <f t="shared" si="0"/>
        <v>0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/>
      <c r="H16" s="76">
        <f t="shared" si="0"/>
        <v>0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/>
      <c r="H17" s="76">
        <f t="shared" si="0"/>
        <v>0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0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112</v>
      </c>
      <c r="D21" s="130" t="s">
        <v>114</v>
      </c>
      <c r="E21" s="88" t="s">
        <v>26</v>
      </c>
      <c r="F21" s="83">
        <v>1.9124115509657679E-3</v>
      </c>
      <c r="G21" s="84"/>
      <c r="H21" s="84">
        <f>ROUND(F21*G21,2)</f>
        <v>0</v>
      </c>
    </row>
    <row r="22" spans="1:8" x14ac:dyDescent="0.25">
      <c r="A22" s="85"/>
      <c r="B22" s="86" t="s">
        <v>62</v>
      </c>
      <c r="C22" s="87" t="s">
        <v>113</v>
      </c>
      <c r="D22" s="130" t="s">
        <v>115</v>
      </c>
      <c r="E22" s="88" t="s">
        <v>26</v>
      </c>
      <c r="F22" s="83">
        <v>1.9124115509657679E-3</v>
      </c>
      <c r="G22" s="84"/>
      <c r="H22" s="84">
        <f>ROUND(F22*G22,2)</f>
        <v>0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/>
      <c r="H23" s="84">
        <f>ROUND(F23*G23,2)</f>
        <v>0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112</v>
      </c>
      <c r="D27" s="130" t="s">
        <v>114</v>
      </c>
      <c r="E27" s="88" t="s">
        <v>26</v>
      </c>
      <c r="F27" s="83">
        <v>1.9124115509657679E-3</v>
      </c>
      <c r="G27" s="84"/>
      <c r="H27" s="84">
        <f>ROUND(F27*G27,2)</f>
        <v>0</v>
      </c>
    </row>
    <row r="28" spans="1:8" x14ac:dyDescent="0.25">
      <c r="A28" s="85"/>
      <c r="B28" s="86" t="s">
        <v>62</v>
      </c>
      <c r="C28" s="87" t="s">
        <v>113</v>
      </c>
      <c r="D28" s="130" t="s">
        <v>115</v>
      </c>
      <c r="E28" s="88" t="s">
        <v>26</v>
      </c>
      <c r="F28" s="83">
        <v>1.9124115509657679E-3</v>
      </c>
      <c r="G28" s="84"/>
      <c r="H28" s="84">
        <f>ROUND(F28*G28,2)</f>
        <v>0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1.9124115509657679E-3</v>
      </c>
      <c r="G29" s="89"/>
      <c r="H29" s="84">
        <f>ROUND(F29*G29,2)</f>
        <v>0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125</v>
      </c>
      <c r="D33" s="134" t="s">
        <v>116</v>
      </c>
      <c r="E33" s="88" t="s">
        <v>26</v>
      </c>
      <c r="F33" s="98">
        <v>1.0040160642570281E-2</v>
      </c>
      <c r="G33" s="84"/>
      <c r="H33" s="84">
        <f t="shared" ref="H33:H34" si="1">ROUND(F33*G33,2)</f>
        <v>0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/>
      <c r="H34" s="84">
        <f t="shared" si="1"/>
        <v>0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0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125</v>
      </c>
      <c r="D38" s="134" t="s">
        <v>116</v>
      </c>
      <c r="E38" s="88" t="s">
        <v>26</v>
      </c>
      <c r="F38" s="83">
        <v>1.5060240963855423E-2</v>
      </c>
      <c r="G38" s="84"/>
      <c r="H38" s="84">
        <f t="shared" ref="H38:H39" si="2">ROUND(F38*G38,2)</f>
        <v>0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/>
      <c r="H39" s="84">
        <f t="shared" si="2"/>
        <v>0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0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106</v>
      </c>
      <c r="B42" s="90"/>
      <c r="C42" s="81" t="s">
        <v>107</v>
      </c>
      <c r="D42" s="127" t="s">
        <v>117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107</v>
      </c>
      <c r="C43" s="91"/>
      <c r="D43" s="92" t="s">
        <v>109</v>
      </c>
      <c r="E43" s="93" t="s">
        <v>9</v>
      </c>
      <c r="F43" s="83">
        <v>4</v>
      </c>
      <c r="G43" s="142"/>
      <c r="H43" s="84">
        <f>ROUND(F43*G43,2)</f>
        <v>0</v>
      </c>
      <c r="J43" s="128"/>
    </row>
    <row r="44" spans="1:10" x14ac:dyDescent="0.25">
      <c r="A44" s="85"/>
      <c r="B44" s="90" t="s">
        <v>107</v>
      </c>
      <c r="C44" s="91"/>
      <c r="D44" s="92" t="s">
        <v>110</v>
      </c>
      <c r="E44" s="93" t="s">
        <v>9</v>
      </c>
      <c r="F44" s="83">
        <v>1</v>
      </c>
      <c r="G44" s="142"/>
      <c r="H44" s="84">
        <f t="shared" ref="H44:H45" si="3">ROUND(F44*G44,2)</f>
        <v>0</v>
      </c>
    </row>
    <row r="45" spans="1:10" x14ac:dyDescent="0.25">
      <c r="A45" s="85"/>
      <c r="B45" s="90" t="s">
        <v>107</v>
      </c>
      <c r="C45" s="91"/>
      <c r="D45" s="92" t="s">
        <v>111</v>
      </c>
      <c r="E45" s="93" t="s">
        <v>9</v>
      </c>
      <c r="F45" s="83">
        <v>1</v>
      </c>
      <c r="G45" s="142"/>
      <c r="H45" s="84">
        <f t="shared" si="3"/>
        <v>0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0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121</v>
      </c>
      <c r="B48" s="90"/>
      <c r="C48" s="81" t="s">
        <v>108</v>
      </c>
      <c r="D48" s="127" t="s">
        <v>122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/>
      <c r="H49" s="139">
        <f>ROUND(F49*G49,2)</f>
        <v>0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/>
      <c r="H50" s="139">
        <f>ROUND(F50*G50,2)</f>
        <v>0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0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6"/>
  <sheetViews>
    <sheetView zoomScale="70" zoomScaleNormal="70" workbookViewId="0">
      <selection activeCell="I5" sqref="I5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119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130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0</v>
      </c>
      <c r="D11" s="63">
        <f>$C$11/7</f>
        <v>0</v>
      </c>
      <c r="E11" s="63">
        <f>$C$11/7</f>
        <v>0</v>
      </c>
      <c r="F11" s="63">
        <f t="shared" ref="F11:J11" si="0">$C$11/7</f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>SUM(D11:J11)</f>
        <v>0</v>
      </c>
      <c r="N11" s="67"/>
    </row>
    <row r="12" spans="1:15" s="45" customFormat="1" ht="35.1" customHeight="1" x14ac:dyDescent="0.2">
      <c r="A12" s="47" t="s">
        <v>7</v>
      </c>
      <c r="B12" s="48" t="s">
        <v>103</v>
      </c>
      <c r="C12" s="60">
        <f>ANALÍTICO!I16</f>
        <v>0</v>
      </c>
      <c r="D12" s="63">
        <f t="shared" ref="D12:D14" si="1">$C12/7/2</f>
        <v>0</v>
      </c>
      <c r="E12" s="63">
        <f t="shared" ref="E12:E14" si="2">$C12/6</f>
        <v>0</v>
      </c>
      <c r="F12" s="63">
        <f t="shared" ref="F12:I14" si="3">$C12/6</f>
        <v>0</v>
      </c>
      <c r="G12" s="63">
        <f t="shared" si="3"/>
        <v>0</v>
      </c>
      <c r="H12" s="63">
        <f t="shared" si="3"/>
        <v>0</v>
      </c>
      <c r="I12" s="63">
        <f t="shared" si="3"/>
        <v>0</v>
      </c>
      <c r="J12" s="63">
        <f t="shared" ref="J12" si="4">C12-SUM(D12:I12)</f>
        <v>0</v>
      </c>
      <c r="K12" s="63">
        <f t="shared" ref="K12" si="5">SUM(D12:J12)</f>
        <v>0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101</v>
      </c>
      <c r="C13" s="51">
        <f>ANALÍTICO!I22</f>
        <v>0</v>
      </c>
      <c r="D13" s="52">
        <f>$C13/7/2</f>
        <v>0</v>
      </c>
      <c r="E13" s="52">
        <f>$C13/6</f>
        <v>0</v>
      </c>
      <c r="F13" s="52">
        <f t="shared" si="3"/>
        <v>0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52">
        <f>C13-SUM(D13:I13)</f>
        <v>0</v>
      </c>
      <c r="K13" s="52">
        <f t="shared" ref="K13:K17" si="6">SUM(D13:J13)</f>
        <v>0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104</v>
      </c>
      <c r="C14" s="51">
        <f>ANALÍTICO!I25</f>
        <v>0</v>
      </c>
      <c r="D14" s="52">
        <f t="shared" si="1"/>
        <v>0</v>
      </c>
      <c r="E14" s="52">
        <f t="shared" si="2"/>
        <v>0</v>
      </c>
      <c r="F14" s="52">
        <f t="shared" si="3"/>
        <v>0</v>
      </c>
      <c r="G14" s="52">
        <f t="shared" si="3"/>
        <v>0</v>
      </c>
      <c r="H14" s="52">
        <f t="shared" si="3"/>
        <v>0</v>
      </c>
      <c r="I14" s="52">
        <f t="shared" si="3"/>
        <v>0</v>
      </c>
      <c r="J14" s="52">
        <f t="shared" ref="J14" si="7">C14-SUM(D14:I14)</f>
        <v>0</v>
      </c>
      <c r="K14" s="52">
        <f t="shared" si="6"/>
        <v>0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120</v>
      </c>
      <c r="C15" s="51">
        <f>ANALÍTICO!I29</f>
        <v>0</v>
      </c>
      <c r="D15" s="52">
        <f>$C15/7</f>
        <v>0</v>
      </c>
      <c r="E15" s="52">
        <f t="shared" ref="E15:J15" si="8">$C15/7</f>
        <v>0</v>
      </c>
      <c r="F15" s="52">
        <f t="shared" si="8"/>
        <v>0</v>
      </c>
      <c r="G15" s="52">
        <f t="shared" si="8"/>
        <v>0</v>
      </c>
      <c r="H15" s="52">
        <f t="shared" si="8"/>
        <v>0</v>
      </c>
      <c r="I15" s="52">
        <f t="shared" si="8"/>
        <v>0</v>
      </c>
      <c r="J15" s="52">
        <f t="shared" si="8"/>
        <v>0</v>
      </c>
      <c r="K15" s="52">
        <f t="shared" si="6"/>
        <v>0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0</v>
      </c>
      <c r="D16" s="52">
        <f>SUM(D11:D15)</f>
        <v>0</v>
      </c>
      <c r="E16" s="52">
        <f t="shared" ref="E16:J16" si="9">SUM(E11:E15)</f>
        <v>0</v>
      </c>
      <c r="F16" s="52">
        <f t="shared" si="9"/>
        <v>0</v>
      </c>
      <c r="G16" s="52">
        <f t="shared" si="9"/>
        <v>0</v>
      </c>
      <c r="H16" s="52">
        <f t="shared" si="9"/>
        <v>0</v>
      </c>
      <c r="I16" s="52">
        <f t="shared" si="9"/>
        <v>0</v>
      </c>
      <c r="J16" s="52">
        <f t="shared" si="9"/>
        <v>0</v>
      </c>
      <c r="K16" s="51">
        <f>C16</f>
        <v>0</v>
      </c>
      <c r="M16" s="45"/>
    </row>
    <row r="17" spans="1:11" ht="35.1" customHeight="1" x14ac:dyDescent="0.25">
      <c r="A17" s="49"/>
      <c r="B17" s="50" t="s">
        <v>40</v>
      </c>
      <c r="C17" s="28" t="e">
        <f>C16/C16</f>
        <v>#DIV/0!</v>
      </c>
      <c r="D17" s="27" t="e">
        <f>D16/$C$16</f>
        <v>#DIV/0!</v>
      </c>
      <c r="E17" s="27" t="e">
        <f t="shared" ref="E17:J17" si="10">E16/$C$16</f>
        <v>#DIV/0!</v>
      </c>
      <c r="F17" s="27" t="e">
        <f t="shared" si="10"/>
        <v>#DIV/0!</v>
      </c>
      <c r="G17" s="27" t="e">
        <f t="shared" si="10"/>
        <v>#DIV/0!</v>
      </c>
      <c r="H17" s="27" t="e">
        <f t="shared" si="10"/>
        <v>#DIV/0!</v>
      </c>
      <c r="I17" s="27" t="e">
        <f t="shared" si="10"/>
        <v>#DIV/0!</v>
      </c>
      <c r="J17" s="27" t="e">
        <f t="shared" si="10"/>
        <v>#DIV/0!</v>
      </c>
      <c r="K17" s="28" t="e">
        <f t="shared" si="6"/>
        <v>#DIV/0!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2667000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lastPrinted>2024-08-30T11:44:47Z</cp:lastPrinted>
  <dcterms:created xsi:type="dcterms:W3CDTF">2009-11-03T19:36:00Z</dcterms:created>
  <dcterms:modified xsi:type="dcterms:W3CDTF">2024-09-11T14:50:24Z</dcterms:modified>
</cp:coreProperties>
</file>