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05" yWindow="-105" windowWidth="22275" windowHeight="13275"/>
  </bookViews>
  <sheets>
    <sheet name="Almoxarifado" sheetId="1" r:id="rId1"/>
  </sheets>
  <definedNames>
    <definedName name="_xlnm.Print_Area" localSheetId="0">Almoxarifado!$A$1:$AS$196</definedName>
    <definedName name="_xlnm.Print_Titles" localSheetId="0">Almoxarifado!$1:$2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3" i="1" l="1"/>
  <c r="W183" i="1"/>
  <c r="W28" i="1"/>
  <c r="W18" i="1"/>
  <c r="AQ183" i="1" l="1"/>
  <c r="AP3" i="1"/>
  <c r="AO3" i="1"/>
  <c r="AM3" i="1"/>
  <c r="AN3" i="1"/>
  <c r="AK3" i="1"/>
  <c r="AI3" i="1"/>
  <c r="AJ3" i="1"/>
  <c r="AL3" i="1"/>
  <c r="AE3" i="1"/>
  <c r="AG3" i="1"/>
  <c r="AB3" i="1"/>
  <c r="AF3" i="1"/>
  <c r="AH3" i="1"/>
  <c r="AD3" i="1"/>
  <c r="AA3" i="1"/>
  <c r="AC3" i="1"/>
  <c r="Z3" i="1"/>
  <c r="Y183" i="1"/>
  <c r="Y28" i="1"/>
  <c r="AQ28" i="1" s="1"/>
  <c r="Y18" i="1"/>
  <c r="AQ18" i="1" s="1"/>
  <c r="W19" i="1"/>
  <c r="W97" i="1"/>
  <c r="AP18" i="1" l="1"/>
  <c r="AO18" i="1"/>
  <c r="AN18" i="1"/>
  <c r="AM18" i="1"/>
  <c r="AL18" i="1"/>
  <c r="AH18" i="1"/>
  <c r="AJ18" i="1"/>
  <c r="AK18" i="1"/>
  <c r="AI18" i="1"/>
  <c r="AG18" i="1"/>
  <c r="AE18" i="1"/>
  <c r="Z18" i="1"/>
  <c r="AC18" i="1"/>
  <c r="AA18" i="1"/>
  <c r="AD18" i="1"/>
  <c r="AF18" i="1"/>
  <c r="AB18" i="1"/>
  <c r="AP28" i="1"/>
  <c r="AM28" i="1"/>
  <c r="AN28" i="1"/>
  <c r="AJ28" i="1"/>
  <c r="AK28" i="1"/>
  <c r="AO28" i="1"/>
  <c r="AF28" i="1"/>
  <c r="AL28" i="1"/>
  <c r="AI28" i="1"/>
  <c r="AC28" i="1"/>
  <c r="AG28" i="1"/>
  <c r="AE28" i="1"/>
  <c r="AB28" i="1"/>
  <c r="AH28" i="1"/>
  <c r="AD28" i="1"/>
  <c r="AA28" i="1"/>
  <c r="Z28" i="1"/>
  <c r="AP183" i="1"/>
  <c r="AO183" i="1"/>
  <c r="AN183" i="1"/>
  <c r="AJ183" i="1"/>
  <c r="AM183" i="1"/>
  <c r="AL183" i="1"/>
  <c r="AK183" i="1"/>
  <c r="AI183" i="1"/>
  <c r="AH183" i="1"/>
  <c r="AF183" i="1"/>
  <c r="AG183" i="1"/>
  <c r="AB183" i="1"/>
  <c r="AC183" i="1"/>
  <c r="AE183" i="1"/>
  <c r="AA183" i="1"/>
  <c r="Z183" i="1"/>
  <c r="AD183" i="1"/>
  <c r="Y19" i="1"/>
  <c r="AQ19" i="1" s="1"/>
  <c r="Y97" i="1"/>
  <c r="AQ97" i="1" s="1"/>
  <c r="W3" i="1"/>
  <c r="AQ3" i="1" s="1"/>
  <c r="W5" i="1"/>
  <c r="W6" i="1"/>
  <c r="W7" i="1"/>
  <c r="W8" i="1"/>
  <c r="W9" i="1"/>
  <c r="W10" i="1"/>
  <c r="W11" i="1"/>
  <c r="W12" i="1"/>
  <c r="W13" i="1"/>
  <c r="W14" i="1"/>
  <c r="W15" i="1"/>
  <c r="W16" i="1"/>
  <c r="W17" i="1"/>
  <c r="W20" i="1"/>
  <c r="W21" i="1"/>
  <c r="W22" i="1"/>
  <c r="W23" i="1"/>
  <c r="W24" i="1"/>
  <c r="W25" i="1"/>
  <c r="W26" i="1"/>
  <c r="W30" i="1"/>
  <c r="W31" i="1"/>
  <c r="W32" i="1"/>
  <c r="W33" i="1"/>
  <c r="W34" i="1"/>
  <c r="W36" i="1"/>
  <c r="W37" i="1"/>
  <c r="W39" i="1"/>
  <c r="W40" i="1"/>
  <c r="W41" i="1"/>
  <c r="W42" i="1"/>
  <c r="W46" i="1"/>
  <c r="W47" i="1"/>
  <c r="W48" i="1"/>
  <c r="W50" i="1"/>
  <c r="W51" i="1"/>
  <c r="W52" i="1"/>
  <c r="W53" i="1"/>
  <c r="W54" i="1"/>
  <c r="W55" i="1"/>
  <c r="W56" i="1"/>
  <c r="W57" i="1"/>
  <c r="W58" i="1"/>
  <c r="W59" i="1"/>
  <c r="W60" i="1"/>
  <c r="W61" i="1"/>
  <c r="W62" i="1"/>
  <c r="W63" i="1"/>
  <c r="W65" i="1"/>
  <c r="W66" i="1"/>
  <c r="W67" i="1"/>
  <c r="W68" i="1"/>
  <c r="W69" i="1"/>
  <c r="W70" i="1"/>
  <c r="W71" i="1"/>
  <c r="W72" i="1"/>
  <c r="W73" i="1"/>
  <c r="W77" i="1"/>
  <c r="W78" i="1"/>
  <c r="W79" i="1"/>
  <c r="W81" i="1"/>
  <c r="W82" i="1"/>
  <c r="W86" i="1"/>
  <c r="W87" i="1"/>
  <c r="W88" i="1"/>
  <c r="W89" i="1"/>
  <c r="W91" i="1"/>
  <c r="W92" i="1"/>
  <c r="W93" i="1"/>
  <c r="W94" i="1"/>
  <c r="W95" i="1"/>
  <c r="W96" i="1"/>
  <c r="W98" i="1"/>
  <c r="W99" i="1"/>
  <c r="W100" i="1"/>
  <c r="W101" i="1"/>
  <c r="W102" i="1"/>
  <c r="W103" i="1"/>
  <c r="W104" i="1"/>
  <c r="W105" i="1"/>
  <c r="W106" i="1"/>
  <c r="W107" i="1"/>
  <c r="W108" i="1"/>
  <c r="W109" i="1"/>
  <c r="W110" i="1"/>
  <c r="W111" i="1"/>
  <c r="W112"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6" i="1"/>
  <c r="W147" i="1"/>
  <c r="W148" i="1"/>
  <c r="W149" i="1"/>
  <c r="W150" i="1"/>
  <c r="W152" i="1"/>
  <c r="W153" i="1"/>
  <c r="W154" i="1"/>
  <c r="W156" i="1"/>
  <c r="W155" i="1"/>
  <c r="W157" i="1"/>
  <c r="W158" i="1"/>
  <c r="W159" i="1"/>
  <c r="W161" i="1"/>
  <c r="W162" i="1"/>
  <c r="W160" i="1"/>
  <c r="W163" i="1"/>
  <c r="W164" i="1"/>
  <c r="W165" i="1"/>
  <c r="W166" i="1"/>
  <c r="W167" i="1"/>
  <c r="W168" i="1"/>
  <c r="W169" i="1"/>
  <c r="W170" i="1"/>
  <c r="W171" i="1"/>
  <c r="W172" i="1"/>
  <c r="W173" i="1"/>
  <c r="W174" i="1"/>
  <c r="W175" i="1"/>
  <c r="W176" i="1"/>
  <c r="W177" i="1"/>
  <c r="W178" i="1"/>
  <c r="W179" i="1"/>
  <c r="W180" i="1"/>
  <c r="W181" i="1"/>
  <c r="W182" i="1"/>
  <c r="W184" i="1"/>
  <c r="W185" i="1"/>
  <c r="W186" i="1"/>
  <c r="W187" i="1"/>
  <c r="W188" i="1"/>
  <c r="W189" i="1"/>
  <c r="W190" i="1"/>
  <c r="W191" i="1"/>
  <c r="W192" i="1"/>
  <c r="W193" i="1"/>
  <c r="W194" i="1"/>
  <c r="W195" i="1"/>
  <c r="W4" i="1"/>
  <c r="W49" i="1"/>
  <c r="W145" i="1"/>
  <c r="W64" i="1"/>
  <c r="W84" i="1"/>
  <c r="W90" i="1"/>
  <c r="W43" i="1"/>
  <c r="W44" i="1"/>
  <c r="W45" i="1"/>
  <c r="W35" i="1"/>
  <c r="W27" i="1"/>
  <c r="W29" i="1"/>
  <c r="W38" i="1"/>
  <c r="W113" i="1"/>
  <c r="W151" i="1"/>
  <c r="AO97" i="1" l="1"/>
  <c r="AP97" i="1"/>
  <c r="AL97" i="1"/>
  <c r="AN97" i="1"/>
  <c r="AJ97" i="1"/>
  <c r="AM97" i="1"/>
  <c r="AI97" i="1"/>
  <c r="AK97" i="1"/>
  <c r="AH97" i="1"/>
  <c r="AG97" i="1"/>
  <c r="AE97" i="1"/>
  <c r="AF97" i="1"/>
  <c r="AD97" i="1"/>
  <c r="AB97" i="1"/>
  <c r="AC97" i="1"/>
  <c r="AA97" i="1"/>
  <c r="Z97" i="1"/>
  <c r="AP19" i="1"/>
  <c r="AO19" i="1"/>
  <c r="AN19" i="1"/>
  <c r="AL19" i="1"/>
  <c r="AM19" i="1"/>
  <c r="AI19" i="1"/>
  <c r="AG19" i="1"/>
  <c r="AK19" i="1"/>
  <c r="AH19" i="1"/>
  <c r="AE19" i="1"/>
  <c r="AD19" i="1"/>
  <c r="AF19" i="1"/>
  <c r="AA19" i="1"/>
  <c r="Z19" i="1"/>
  <c r="AJ19" i="1"/>
  <c r="AC19" i="1"/>
  <c r="AB19" i="1"/>
  <c r="Y151" i="1" l="1"/>
  <c r="AQ151" i="1" s="1"/>
  <c r="Y38" i="1"/>
  <c r="AQ38" i="1" s="1"/>
  <c r="Y113" i="1"/>
  <c r="AQ113" i="1" s="1"/>
  <c r="AP113" i="1" l="1"/>
  <c r="AL113" i="1"/>
  <c r="AO113" i="1"/>
  <c r="AN113" i="1"/>
  <c r="AM113" i="1"/>
  <c r="AJ113" i="1"/>
  <c r="AH113" i="1"/>
  <c r="AG113" i="1"/>
  <c r="AI113" i="1"/>
  <c r="AD113" i="1"/>
  <c r="AK113" i="1"/>
  <c r="AF113" i="1"/>
  <c r="AE113" i="1"/>
  <c r="AC113" i="1"/>
  <c r="AB113" i="1"/>
  <c r="Z113" i="1"/>
  <c r="AA113" i="1"/>
  <c r="AP151" i="1"/>
  <c r="AO151" i="1"/>
  <c r="AN151" i="1"/>
  <c r="AL151" i="1"/>
  <c r="AK151" i="1"/>
  <c r="AI151" i="1"/>
  <c r="AJ151" i="1"/>
  <c r="AM151" i="1"/>
  <c r="AG151" i="1"/>
  <c r="AH151" i="1"/>
  <c r="AE151" i="1"/>
  <c r="AA151" i="1"/>
  <c r="Z151" i="1"/>
  <c r="AF151" i="1"/>
  <c r="AB151" i="1"/>
  <c r="AD151" i="1"/>
  <c r="AC151" i="1"/>
  <c r="AP38" i="1"/>
  <c r="AO38" i="1"/>
  <c r="AN38" i="1"/>
  <c r="AM38" i="1"/>
  <c r="AL38" i="1"/>
  <c r="AG38" i="1"/>
  <c r="AI38" i="1"/>
  <c r="AH38" i="1"/>
  <c r="AJ38" i="1"/>
  <c r="AK38" i="1"/>
  <c r="AF38" i="1"/>
  <c r="AC38" i="1"/>
  <c r="AE38" i="1"/>
  <c r="AD38" i="1"/>
  <c r="Z38" i="1"/>
  <c r="AB38" i="1"/>
  <c r="AA38" i="1"/>
  <c r="Y35" i="1" l="1"/>
  <c r="AQ35" i="1" s="1"/>
  <c r="Y44" i="1"/>
  <c r="AQ44" i="1" s="1"/>
  <c r="Y29" i="1"/>
  <c r="AQ29" i="1" s="1"/>
  <c r="Y45" i="1"/>
  <c r="AQ45" i="1" s="1"/>
  <c r="Y43" i="1"/>
  <c r="AQ43" i="1" s="1"/>
  <c r="Y27" i="1"/>
  <c r="AQ27" i="1" s="1"/>
  <c r="AP27" i="1" l="1"/>
  <c r="AO27" i="1"/>
  <c r="AM27" i="1"/>
  <c r="AN27" i="1"/>
  <c r="AJ27" i="1"/>
  <c r="AK27" i="1"/>
  <c r="AL27" i="1"/>
  <c r="AI27" i="1"/>
  <c r="AH27" i="1"/>
  <c r="AB27" i="1"/>
  <c r="AG27" i="1"/>
  <c r="AE27" i="1"/>
  <c r="AF27" i="1"/>
  <c r="AD27" i="1"/>
  <c r="AA27" i="1"/>
  <c r="Z27" i="1"/>
  <c r="AC27" i="1"/>
  <c r="AP29" i="1"/>
  <c r="AL29" i="1"/>
  <c r="AN29" i="1"/>
  <c r="AM29" i="1"/>
  <c r="AO29" i="1"/>
  <c r="AI29" i="1"/>
  <c r="AJ29" i="1"/>
  <c r="AK29" i="1"/>
  <c r="AG29" i="1"/>
  <c r="AH29" i="1"/>
  <c r="AD29" i="1"/>
  <c r="AF29" i="1"/>
  <c r="AE29" i="1"/>
  <c r="AB29" i="1"/>
  <c r="AC29" i="1"/>
  <c r="AA29" i="1"/>
  <c r="Z29" i="1"/>
  <c r="AP43" i="1"/>
  <c r="AO43" i="1"/>
  <c r="AN43" i="1"/>
  <c r="AM43" i="1"/>
  <c r="AI43" i="1"/>
  <c r="AL43" i="1"/>
  <c r="AK43" i="1"/>
  <c r="AG43" i="1"/>
  <c r="AJ43" i="1"/>
  <c r="AD43" i="1"/>
  <c r="AA43" i="1"/>
  <c r="Z43" i="1"/>
  <c r="AH43" i="1"/>
  <c r="AF43" i="1"/>
  <c r="AE43" i="1"/>
  <c r="AB43" i="1"/>
  <c r="AC43" i="1"/>
  <c r="AP45" i="1"/>
  <c r="AK45" i="1"/>
  <c r="AL45" i="1"/>
  <c r="AJ45" i="1"/>
  <c r="AO45" i="1"/>
  <c r="AN45" i="1"/>
  <c r="AM45" i="1"/>
  <c r="AI45" i="1"/>
  <c r="AG45" i="1"/>
  <c r="AF45" i="1"/>
  <c r="AE45" i="1"/>
  <c r="AH45" i="1"/>
  <c r="AD45" i="1"/>
  <c r="AC45" i="1"/>
  <c r="AB45" i="1"/>
  <c r="AA45" i="1"/>
  <c r="Z45" i="1"/>
  <c r="AP44" i="1"/>
  <c r="AO44" i="1"/>
  <c r="AL44" i="1"/>
  <c r="AM44" i="1"/>
  <c r="AN44" i="1"/>
  <c r="AH44" i="1"/>
  <c r="AK44" i="1"/>
  <c r="AJ44" i="1"/>
  <c r="AI44" i="1"/>
  <c r="AE44" i="1"/>
  <c r="AB44" i="1"/>
  <c r="AA44" i="1"/>
  <c r="AF44" i="1"/>
  <c r="AD44" i="1"/>
  <c r="AG44" i="1"/>
  <c r="Z44" i="1"/>
  <c r="AC44" i="1"/>
  <c r="AO35" i="1"/>
  <c r="AN35" i="1"/>
  <c r="AP35" i="1"/>
  <c r="AM35" i="1"/>
  <c r="AK35" i="1"/>
  <c r="AL35" i="1"/>
  <c r="AH35" i="1"/>
  <c r="AJ35" i="1"/>
  <c r="AG35" i="1"/>
  <c r="AE35" i="1"/>
  <c r="AF35" i="1"/>
  <c r="AD35" i="1"/>
  <c r="AI35" i="1"/>
  <c r="AB35" i="1"/>
  <c r="AA35" i="1"/>
  <c r="Z35" i="1"/>
  <c r="AC35" i="1"/>
  <c r="Y4" i="1" l="1"/>
  <c r="AQ4" i="1" s="1"/>
  <c r="Y49" i="1"/>
  <c r="AQ49" i="1" s="1"/>
  <c r="Y145" i="1"/>
  <c r="AQ145" i="1" s="1"/>
  <c r="Y64" i="1"/>
  <c r="AQ64" i="1" s="1"/>
  <c r="Y84" i="1"/>
  <c r="AQ84" i="1" s="1"/>
  <c r="Y90" i="1"/>
  <c r="AQ90" i="1" s="1"/>
  <c r="AO90" i="1" l="1"/>
  <c r="AN90" i="1"/>
  <c r="AM90" i="1"/>
  <c r="AP90" i="1"/>
  <c r="AK90" i="1"/>
  <c r="AL90" i="1"/>
  <c r="AH90" i="1"/>
  <c r="AJ90" i="1"/>
  <c r="AI90" i="1"/>
  <c r="AG90" i="1"/>
  <c r="Z90" i="1"/>
  <c r="AC90" i="1"/>
  <c r="AD90" i="1"/>
  <c r="AE90" i="1"/>
  <c r="AA90" i="1"/>
  <c r="AF90" i="1"/>
  <c r="AB90" i="1"/>
  <c r="AP84" i="1"/>
  <c r="AO84" i="1"/>
  <c r="AL84" i="1"/>
  <c r="AK84" i="1"/>
  <c r="AN84" i="1"/>
  <c r="AM84" i="1"/>
  <c r="AJ84" i="1"/>
  <c r="AI84" i="1"/>
  <c r="AH84" i="1"/>
  <c r="AF84" i="1"/>
  <c r="AE84" i="1"/>
  <c r="AD84" i="1"/>
  <c r="AC84" i="1"/>
  <c r="AG84" i="1"/>
  <c r="Z84" i="1"/>
  <c r="AA84" i="1"/>
  <c r="AB84" i="1"/>
  <c r="AP64" i="1"/>
  <c r="AN64" i="1"/>
  <c r="AL64" i="1"/>
  <c r="AO64" i="1"/>
  <c r="AM64" i="1"/>
  <c r="AG64" i="1"/>
  <c r="AK64" i="1"/>
  <c r="AF64" i="1"/>
  <c r="AH64" i="1"/>
  <c r="AJ64" i="1"/>
  <c r="AI64" i="1"/>
  <c r="AC64" i="1"/>
  <c r="AE64" i="1"/>
  <c r="AB64" i="1"/>
  <c r="AD64" i="1"/>
  <c r="Z64" i="1"/>
  <c r="AA64" i="1"/>
  <c r="AO145" i="1"/>
  <c r="AP145" i="1"/>
  <c r="AM145" i="1"/>
  <c r="AN145" i="1"/>
  <c r="AJ145" i="1"/>
  <c r="AL145" i="1"/>
  <c r="AK145" i="1"/>
  <c r="AI145" i="1"/>
  <c r="AG145" i="1"/>
  <c r="AH145" i="1"/>
  <c r="AE145" i="1"/>
  <c r="AD145" i="1"/>
  <c r="AC145" i="1"/>
  <c r="AF145" i="1"/>
  <c r="AB145" i="1"/>
  <c r="Z145" i="1"/>
  <c r="AA145" i="1"/>
  <c r="AO49" i="1"/>
  <c r="AP49" i="1"/>
  <c r="AM49" i="1"/>
  <c r="AN49" i="1"/>
  <c r="AL49" i="1"/>
  <c r="AJ49" i="1"/>
  <c r="AH49" i="1"/>
  <c r="AI49" i="1"/>
  <c r="AK49" i="1"/>
  <c r="AF49" i="1"/>
  <c r="AE49" i="1"/>
  <c r="AG49" i="1"/>
  <c r="AD49" i="1"/>
  <c r="AA49" i="1"/>
  <c r="AC49" i="1"/>
  <c r="Z49" i="1"/>
  <c r="AB49" i="1"/>
  <c r="AP4" i="1"/>
  <c r="AO4" i="1"/>
  <c r="AK4" i="1"/>
  <c r="AL4" i="1"/>
  <c r="AM4" i="1"/>
  <c r="AN4" i="1"/>
  <c r="AI4" i="1"/>
  <c r="AJ4" i="1"/>
  <c r="AH4" i="1"/>
  <c r="AF4" i="1"/>
  <c r="AC4" i="1"/>
  <c r="AE4" i="1"/>
  <c r="AG4" i="1"/>
  <c r="AA4" i="1"/>
  <c r="AD4" i="1"/>
  <c r="Z4" i="1"/>
  <c r="AB4" i="1"/>
  <c r="Y9" i="1" l="1"/>
  <c r="AQ9" i="1" s="1"/>
  <c r="AP9" i="1" l="1"/>
  <c r="AK9" i="1"/>
  <c r="AJ9" i="1"/>
  <c r="AN9" i="1"/>
  <c r="AO9" i="1"/>
  <c r="AM9" i="1"/>
  <c r="AI9" i="1"/>
  <c r="AL9" i="1"/>
  <c r="AH9" i="1"/>
  <c r="AF9" i="1"/>
  <c r="AE9" i="1"/>
  <c r="AG9" i="1"/>
  <c r="AD9" i="1"/>
  <c r="AC9" i="1"/>
  <c r="AB9" i="1"/>
  <c r="AA9" i="1"/>
  <c r="Z9" i="1"/>
  <c r="F85" i="1"/>
  <c r="W85" i="1" s="1"/>
  <c r="Y85" i="1"/>
  <c r="F83" i="1"/>
  <c r="W83" i="1" s="1"/>
  <c r="F80" i="1"/>
  <c r="W80" i="1" s="1"/>
  <c r="F75" i="1"/>
  <c r="W75" i="1" s="1"/>
  <c r="F76" i="1"/>
  <c r="W76" i="1" s="1"/>
  <c r="F74" i="1"/>
  <c r="W74" i="1" s="1"/>
  <c r="AQ85" i="1" l="1"/>
  <c r="AQ76" i="1"/>
  <c r="AO85" i="1"/>
  <c r="AP85" i="1"/>
  <c r="AL85" i="1"/>
  <c r="AM85" i="1"/>
  <c r="AN85" i="1"/>
  <c r="AK85" i="1"/>
  <c r="AJ85" i="1"/>
  <c r="AG85" i="1"/>
  <c r="AF85" i="1"/>
  <c r="AH85" i="1"/>
  <c r="AI85" i="1"/>
  <c r="AE85" i="1"/>
  <c r="AD85" i="1"/>
  <c r="AC85" i="1"/>
  <c r="AB85" i="1"/>
  <c r="AA85" i="1"/>
  <c r="Z85" i="1"/>
  <c r="W196" i="1"/>
  <c r="Y5" i="1"/>
  <c r="AQ5" i="1" s="1"/>
  <c r="Y6" i="1"/>
  <c r="AQ6" i="1" s="1"/>
  <c r="Y7" i="1"/>
  <c r="AQ7" i="1" s="1"/>
  <c r="Y8" i="1"/>
  <c r="AQ8" i="1" s="1"/>
  <c r="Y10" i="1"/>
  <c r="AQ10" i="1" s="1"/>
  <c r="Y11" i="1"/>
  <c r="AQ11" i="1" s="1"/>
  <c r="Y12" i="1"/>
  <c r="AQ12" i="1" s="1"/>
  <c r="Y13" i="1"/>
  <c r="AQ13" i="1" s="1"/>
  <c r="Y14" i="1"/>
  <c r="AQ14" i="1" s="1"/>
  <c r="Y15" i="1"/>
  <c r="AQ15" i="1" s="1"/>
  <c r="Y16" i="1"/>
  <c r="AQ16" i="1" s="1"/>
  <c r="Y17" i="1"/>
  <c r="AQ17" i="1" s="1"/>
  <c r="Y20" i="1"/>
  <c r="AQ20" i="1" s="1"/>
  <c r="Y21" i="1"/>
  <c r="AQ21" i="1" s="1"/>
  <c r="Y22" i="1"/>
  <c r="AQ22" i="1" s="1"/>
  <c r="Y23" i="1"/>
  <c r="AQ23" i="1" s="1"/>
  <c r="Y25" i="1"/>
  <c r="AQ25" i="1" s="1"/>
  <c r="Y24" i="1"/>
  <c r="AQ24" i="1" s="1"/>
  <c r="Y26" i="1"/>
  <c r="AQ26" i="1" s="1"/>
  <c r="Y30" i="1"/>
  <c r="AQ30" i="1" s="1"/>
  <c r="Y31" i="1"/>
  <c r="AQ31" i="1" s="1"/>
  <c r="Y32" i="1"/>
  <c r="AQ32" i="1" s="1"/>
  <c r="Y33" i="1"/>
  <c r="AQ33" i="1" s="1"/>
  <c r="Y34" i="1"/>
  <c r="AQ34" i="1" s="1"/>
  <c r="Y36" i="1"/>
  <c r="AQ36" i="1" s="1"/>
  <c r="Y37" i="1"/>
  <c r="AQ37" i="1" s="1"/>
  <c r="Y39" i="1"/>
  <c r="AQ39" i="1" s="1"/>
  <c r="Y40" i="1"/>
  <c r="AQ40" i="1" s="1"/>
  <c r="Y41" i="1"/>
  <c r="AQ41" i="1" s="1"/>
  <c r="Y42" i="1"/>
  <c r="AQ42" i="1" s="1"/>
  <c r="Y48" i="1"/>
  <c r="AQ48" i="1" s="1"/>
  <c r="Y59" i="1"/>
  <c r="AQ59" i="1" s="1"/>
  <c r="Y47" i="1"/>
  <c r="AQ47" i="1" s="1"/>
  <c r="Y46" i="1"/>
  <c r="AQ46" i="1" s="1"/>
  <c r="Y52" i="1"/>
  <c r="AQ52" i="1" s="1"/>
  <c r="Y51" i="1"/>
  <c r="AQ51" i="1" s="1"/>
  <c r="Y55" i="1"/>
  <c r="AQ55" i="1" s="1"/>
  <c r="Y54" i="1"/>
  <c r="AQ54" i="1" s="1"/>
  <c r="Y57" i="1"/>
  <c r="AQ57" i="1" s="1"/>
  <c r="Y56" i="1"/>
  <c r="AQ56" i="1" s="1"/>
  <c r="Y58" i="1"/>
  <c r="AQ58" i="1" s="1"/>
  <c r="Y50" i="1"/>
  <c r="AQ50" i="1" s="1"/>
  <c r="Y53" i="1"/>
  <c r="AQ53" i="1" s="1"/>
  <c r="Y60" i="1"/>
  <c r="AQ60" i="1" s="1"/>
  <c r="Y61" i="1"/>
  <c r="AQ61" i="1" s="1"/>
  <c r="Y63" i="1"/>
  <c r="AQ63" i="1" s="1"/>
  <c r="Y62" i="1"/>
  <c r="AQ62" i="1" s="1"/>
  <c r="Y65" i="1"/>
  <c r="AQ65" i="1" s="1"/>
  <c r="Y66" i="1"/>
  <c r="AQ66" i="1" s="1"/>
  <c r="Y67" i="1"/>
  <c r="AQ67" i="1" s="1"/>
  <c r="Y99" i="1"/>
  <c r="AQ99" i="1" s="1"/>
  <c r="Y69" i="1"/>
  <c r="AQ69" i="1" s="1"/>
  <c r="Y70" i="1"/>
  <c r="AQ70" i="1" s="1"/>
  <c r="Y71" i="1"/>
  <c r="AQ71" i="1" s="1"/>
  <c r="Y73" i="1"/>
  <c r="AQ73" i="1" s="1"/>
  <c r="Y74" i="1"/>
  <c r="AQ74" i="1" s="1"/>
  <c r="Y75" i="1"/>
  <c r="AQ75" i="1" s="1"/>
  <c r="Y76" i="1"/>
  <c r="Y77" i="1"/>
  <c r="AQ77" i="1" s="1"/>
  <c r="Y78" i="1"/>
  <c r="AQ78" i="1" s="1"/>
  <c r="Y79" i="1"/>
  <c r="AQ79" i="1" s="1"/>
  <c r="Y80" i="1"/>
  <c r="AQ80" i="1" s="1"/>
  <c r="Y81" i="1"/>
  <c r="AQ81" i="1" s="1"/>
  <c r="Y82" i="1"/>
  <c r="AQ82" i="1" s="1"/>
  <c r="Y83" i="1"/>
  <c r="AQ83" i="1" s="1"/>
  <c r="Y68" i="1"/>
  <c r="AQ68" i="1" s="1"/>
  <c r="Y86" i="1"/>
  <c r="AQ86" i="1" s="1"/>
  <c r="Y88" i="1"/>
  <c r="AQ88" i="1" s="1"/>
  <c r="Y89" i="1"/>
  <c r="AQ89" i="1" s="1"/>
  <c r="Y91" i="1"/>
  <c r="AQ91" i="1" s="1"/>
  <c r="Y92" i="1"/>
  <c r="AQ92" i="1" s="1"/>
  <c r="Y94" i="1"/>
  <c r="AQ94" i="1" s="1"/>
  <c r="Y93" i="1"/>
  <c r="AQ93" i="1" s="1"/>
  <c r="Y95" i="1"/>
  <c r="AQ95" i="1" s="1"/>
  <c r="Y96" i="1"/>
  <c r="AQ96" i="1" s="1"/>
  <c r="Y98" i="1"/>
  <c r="AQ98" i="1" s="1"/>
  <c r="Y107" i="1"/>
  <c r="AQ107" i="1" s="1"/>
  <c r="Y87" i="1"/>
  <c r="AQ87" i="1" s="1"/>
  <c r="Y100" i="1"/>
  <c r="AQ100" i="1" s="1"/>
  <c r="Y101" i="1"/>
  <c r="AQ101" i="1" s="1"/>
  <c r="Y102" i="1"/>
  <c r="AQ102" i="1" s="1"/>
  <c r="Y103" i="1"/>
  <c r="AQ103" i="1" s="1"/>
  <c r="Y104" i="1"/>
  <c r="AQ104" i="1" s="1"/>
  <c r="Y105" i="1"/>
  <c r="AQ105" i="1" s="1"/>
  <c r="Y72" i="1"/>
  <c r="AQ72" i="1" s="1"/>
  <c r="Y106" i="1"/>
  <c r="AQ106" i="1" s="1"/>
  <c r="Y108" i="1"/>
  <c r="AQ108" i="1" s="1"/>
  <c r="Y109" i="1"/>
  <c r="AQ109" i="1" s="1"/>
  <c r="Y110" i="1"/>
  <c r="AQ110" i="1" s="1"/>
  <c r="Y112" i="1"/>
  <c r="AQ112" i="1" s="1"/>
  <c r="Y111" i="1"/>
  <c r="AQ111" i="1" s="1"/>
  <c r="Y115" i="1"/>
  <c r="AQ115" i="1" s="1"/>
  <c r="Y114" i="1"/>
  <c r="AQ114" i="1" s="1"/>
  <c r="Y116" i="1"/>
  <c r="AQ116" i="1" s="1"/>
  <c r="Y117" i="1"/>
  <c r="AQ117" i="1" s="1"/>
  <c r="Y118" i="1"/>
  <c r="AQ118" i="1" s="1"/>
  <c r="Y119" i="1"/>
  <c r="AQ119" i="1" s="1"/>
  <c r="Y121" i="1"/>
  <c r="AQ121" i="1" s="1"/>
  <c r="Y122" i="1"/>
  <c r="AQ122" i="1" s="1"/>
  <c r="Y120" i="1"/>
  <c r="AQ120" i="1" s="1"/>
  <c r="Y123" i="1"/>
  <c r="AQ123" i="1" s="1"/>
  <c r="Y124" i="1"/>
  <c r="AQ124" i="1" s="1"/>
  <c r="Y125" i="1"/>
  <c r="AQ125" i="1" s="1"/>
  <c r="Y126" i="1"/>
  <c r="AQ126" i="1" s="1"/>
  <c r="Y127" i="1"/>
  <c r="AQ127" i="1" s="1"/>
  <c r="Y128" i="1"/>
  <c r="AQ128" i="1" s="1"/>
  <c r="Y130" i="1"/>
  <c r="AQ130" i="1" s="1"/>
  <c r="Y129" i="1"/>
  <c r="AQ129" i="1" s="1"/>
  <c r="Y131" i="1"/>
  <c r="AQ131" i="1" s="1"/>
  <c r="Y133" i="1"/>
  <c r="AQ133" i="1" s="1"/>
  <c r="Y132" i="1"/>
  <c r="AQ132" i="1" s="1"/>
  <c r="Y135" i="1"/>
  <c r="AQ135" i="1" s="1"/>
  <c r="Y136" i="1"/>
  <c r="AQ136" i="1" s="1"/>
  <c r="Y137" i="1"/>
  <c r="AQ137" i="1" s="1"/>
  <c r="Y138" i="1"/>
  <c r="AQ138" i="1" s="1"/>
  <c r="Y140" i="1"/>
  <c r="AQ140" i="1" s="1"/>
  <c r="Y139" i="1"/>
  <c r="AQ139" i="1" s="1"/>
  <c r="Y141" i="1"/>
  <c r="AQ141" i="1" s="1"/>
  <c r="Y134" i="1"/>
  <c r="AQ134" i="1" s="1"/>
  <c r="Y142" i="1"/>
  <c r="AQ142" i="1" s="1"/>
  <c r="Y144" i="1"/>
  <c r="AQ144" i="1" s="1"/>
  <c r="Y143" i="1"/>
  <c r="AQ143" i="1" s="1"/>
  <c r="Y146" i="1"/>
  <c r="AQ146" i="1" s="1"/>
  <c r="Y147" i="1"/>
  <c r="AQ147" i="1" s="1"/>
  <c r="Y148" i="1"/>
  <c r="AQ148" i="1" s="1"/>
  <c r="Y149" i="1"/>
  <c r="AQ149" i="1" s="1"/>
  <c r="Y150" i="1"/>
  <c r="AQ150" i="1" s="1"/>
  <c r="Y152" i="1"/>
  <c r="AQ152" i="1" s="1"/>
  <c r="Y153" i="1"/>
  <c r="AQ153" i="1" s="1"/>
  <c r="Y154" i="1"/>
  <c r="AQ154" i="1" s="1"/>
  <c r="Y155" i="1"/>
  <c r="AQ155" i="1" s="1"/>
  <c r="Y156" i="1"/>
  <c r="AQ156" i="1" s="1"/>
  <c r="Y157" i="1"/>
  <c r="AQ157" i="1" s="1"/>
  <c r="Y158" i="1"/>
  <c r="AQ158" i="1" s="1"/>
  <c r="Y159" i="1"/>
  <c r="AQ159" i="1" s="1"/>
  <c r="Y162" i="1"/>
  <c r="AQ162" i="1" s="1"/>
  <c r="Y160" i="1"/>
  <c r="AQ160" i="1" s="1"/>
  <c r="Y161" i="1"/>
  <c r="AQ161" i="1" s="1"/>
  <c r="Y163" i="1"/>
  <c r="AQ163" i="1" s="1"/>
  <c r="Y164" i="1"/>
  <c r="AQ164" i="1" s="1"/>
  <c r="Y167" i="1"/>
  <c r="AQ167" i="1" s="1"/>
  <c r="Y166" i="1"/>
  <c r="AQ166" i="1" s="1"/>
  <c r="Y168" i="1"/>
  <c r="AQ168" i="1" s="1"/>
  <c r="Y165" i="1"/>
  <c r="AQ165" i="1" s="1"/>
  <c r="Y169" i="1"/>
  <c r="AQ169" i="1" s="1"/>
  <c r="Y170" i="1"/>
  <c r="AQ170" i="1" s="1"/>
  <c r="Y176" i="1"/>
  <c r="AQ176" i="1" s="1"/>
  <c r="Y171" i="1"/>
  <c r="AQ171" i="1" s="1"/>
  <c r="Y172" i="1"/>
  <c r="AQ172" i="1" s="1"/>
  <c r="Y173" i="1"/>
  <c r="AQ173" i="1" s="1"/>
  <c r="Y174" i="1"/>
  <c r="AQ174" i="1" s="1"/>
  <c r="Y175" i="1"/>
  <c r="AQ175" i="1" s="1"/>
  <c r="Y177" i="1"/>
  <c r="AQ177" i="1" s="1"/>
  <c r="Y178" i="1"/>
  <c r="AQ178" i="1" s="1"/>
  <c r="Y179" i="1"/>
  <c r="AQ179" i="1" s="1"/>
  <c r="Y181" i="1"/>
  <c r="AQ181" i="1" s="1"/>
  <c r="Y182" i="1"/>
  <c r="AQ182" i="1" s="1"/>
  <c r="Y184" i="1"/>
  <c r="AQ184" i="1" s="1"/>
  <c r="Y185" i="1"/>
  <c r="AQ185" i="1" s="1"/>
  <c r="Y186" i="1"/>
  <c r="AQ186" i="1" s="1"/>
  <c r="Y187" i="1"/>
  <c r="AQ187" i="1" s="1"/>
  <c r="Y180" i="1"/>
  <c r="AQ180" i="1" s="1"/>
  <c r="Y188" i="1"/>
  <c r="AQ188" i="1" s="1"/>
  <c r="Y190" i="1"/>
  <c r="AQ190" i="1" s="1"/>
  <c r="Y189" i="1"/>
  <c r="AQ189" i="1" s="1"/>
  <c r="Y191" i="1"/>
  <c r="AQ191" i="1" s="1"/>
  <c r="Y192" i="1"/>
  <c r="AQ192" i="1" s="1"/>
  <c r="Y193" i="1"/>
  <c r="AQ193" i="1" s="1"/>
  <c r="Y194" i="1"/>
  <c r="AQ194" i="1" s="1"/>
  <c r="Y195" i="1"/>
  <c r="AQ195" i="1" s="1"/>
  <c r="AP149" i="1" l="1"/>
  <c r="AL149" i="1"/>
  <c r="AO149" i="1"/>
  <c r="AN149" i="1"/>
  <c r="AJ149" i="1"/>
  <c r="AM149" i="1"/>
  <c r="AG149" i="1"/>
  <c r="AK149" i="1"/>
  <c r="AI149" i="1"/>
  <c r="AH149" i="1"/>
  <c r="AE149" i="1"/>
  <c r="AD149" i="1"/>
  <c r="AF149" i="1"/>
  <c r="AC149" i="1"/>
  <c r="AA149" i="1"/>
  <c r="Z149" i="1"/>
  <c r="AB149" i="1"/>
  <c r="AO42" i="1"/>
  <c r="AN42" i="1"/>
  <c r="AM42" i="1"/>
  <c r="AP42" i="1"/>
  <c r="AI42" i="1"/>
  <c r="AH42" i="1"/>
  <c r="AL42" i="1"/>
  <c r="AK42" i="1"/>
  <c r="AJ42" i="1"/>
  <c r="AG42" i="1"/>
  <c r="Z42" i="1"/>
  <c r="AF42" i="1"/>
  <c r="AE42" i="1"/>
  <c r="AB42" i="1"/>
  <c r="AC42" i="1"/>
  <c r="AA42" i="1"/>
  <c r="AD42" i="1"/>
  <c r="AN24" i="1"/>
  <c r="AP24" i="1"/>
  <c r="AO24" i="1"/>
  <c r="AK24" i="1"/>
  <c r="AL24" i="1"/>
  <c r="AM24" i="1"/>
  <c r="AJ24" i="1"/>
  <c r="AI24" i="1"/>
  <c r="AH24" i="1"/>
  <c r="AF24" i="1"/>
  <c r="AE24" i="1"/>
  <c r="AG24" i="1"/>
  <c r="AD24" i="1"/>
  <c r="AC24" i="1"/>
  <c r="AB24" i="1"/>
  <c r="AA24" i="1"/>
  <c r="Z24" i="1"/>
  <c r="AO11" i="1"/>
  <c r="AN11" i="1"/>
  <c r="AP11" i="1"/>
  <c r="AK11" i="1"/>
  <c r="AL11" i="1"/>
  <c r="AM11" i="1"/>
  <c r="AI11" i="1"/>
  <c r="AJ11" i="1"/>
  <c r="AE11" i="1"/>
  <c r="AG11" i="1"/>
  <c r="AD11" i="1"/>
  <c r="AB11" i="1"/>
  <c r="AH11" i="1"/>
  <c r="AF11" i="1"/>
  <c r="Z11" i="1"/>
  <c r="AC11" i="1"/>
  <c r="AA11" i="1"/>
  <c r="AP187" i="1"/>
  <c r="AO187" i="1"/>
  <c r="AN187" i="1"/>
  <c r="AM187" i="1"/>
  <c r="AI187" i="1"/>
  <c r="AL187" i="1"/>
  <c r="AK187" i="1"/>
  <c r="AJ187" i="1"/>
  <c r="AG187" i="1"/>
  <c r="AH187" i="1"/>
  <c r="AA187" i="1"/>
  <c r="AF187" i="1"/>
  <c r="AE187" i="1"/>
  <c r="AD187" i="1"/>
  <c r="AC187" i="1"/>
  <c r="AB187" i="1"/>
  <c r="Z187" i="1"/>
  <c r="AP172" i="1"/>
  <c r="AM172" i="1"/>
  <c r="AN172" i="1"/>
  <c r="AJ172" i="1"/>
  <c r="AK172" i="1"/>
  <c r="AL172" i="1"/>
  <c r="AO172" i="1"/>
  <c r="AF172" i="1"/>
  <c r="AI172" i="1"/>
  <c r="AH172" i="1"/>
  <c r="AC172" i="1"/>
  <c r="AG172" i="1"/>
  <c r="AE172" i="1"/>
  <c r="AA172" i="1"/>
  <c r="AB172" i="1"/>
  <c r="AD172" i="1"/>
  <c r="Z172" i="1"/>
  <c r="AP160" i="1"/>
  <c r="AM160" i="1"/>
  <c r="AO160" i="1"/>
  <c r="AN160" i="1"/>
  <c r="AL160" i="1"/>
  <c r="AJ160" i="1"/>
  <c r="AG160" i="1"/>
  <c r="AF160" i="1"/>
  <c r="AI160" i="1"/>
  <c r="AK160" i="1"/>
  <c r="AH160" i="1"/>
  <c r="AC160" i="1"/>
  <c r="AE160" i="1"/>
  <c r="AA160" i="1"/>
  <c r="AD160" i="1"/>
  <c r="Z160" i="1"/>
  <c r="AB160" i="1"/>
  <c r="AP148" i="1"/>
  <c r="AL148" i="1"/>
  <c r="AO148" i="1"/>
  <c r="AM148" i="1"/>
  <c r="AJ148" i="1"/>
  <c r="AN148" i="1"/>
  <c r="AK148" i="1"/>
  <c r="AG148" i="1"/>
  <c r="AF148" i="1"/>
  <c r="AI148" i="1"/>
  <c r="AH148" i="1"/>
  <c r="AC148" i="1"/>
  <c r="AE148" i="1"/>
  <c r="AD148" i="1"/>
  <c r="AB148" i="1"/>
  <c r="Z148" i="1"/>
  <c r="AA148" i="1"/>
  <c r="AP136" i="1"/>
  <c r="AN136" i="1"/>
  <c r="AL136" i="1"/>
  <c r="AK136" i="1"/>
  <c r="AO136" i="1"/>
  <c r="AM136" i="1"/>
  <c r="AJ136" i="1"/>
  <c r="AG136" i="1"/>
  <c r="AF136" i="1"/>
  <c r="AI136" i="1"/>
  <c r="AH136" i="1"/>
  <c r="AC136" i="1"/>
  <c r="AD136" i="1"/>
  <c r="AE136" i="1"/>
  <c r="AB136" i="1"/>
  <c r="AA136" i="1"/>
  <c r="Z136" i="1"/>
  <c r="AP123" i="1"/>
  <c r="AO123" i="1"/>
  <c r="AL123" i="1"/>
  <c r="AN123" i="1"/>
  <c r="AK123" i="1"/>
  <c r="AJ123" i="1"/>
  <c r="AM123" i="1"/>
  <c r="AH123" i="1"/>
  <c r="AI123" i="1"/>
  <c r="AF123" i="1"/>
  <c r="AE123" i="1"/>
  <c r="AG123" i="1"/>
  <c r="AD123" i="1"/>
  <c r="AB123" i="1"/>
  <c r="Z123" i="1"/>
  <c r="AC123" i="1"/>
  <c r="AA123" i="1"/>
  <c r="AP110" i="1"/>
  <c r="AO110" i="1"/>
  <c r="AL110" i="1"/>
  <c r="AN110" i="1"/>
  <c r="AM110" i="1"/>
  <c r="AK110" i="1"/>
  <c r="AJ110" i="1"/>
  <c r="AH110" i="1"/>
  <c r="AI110" i="1"/>
  <c r="AG110" i="1"/>
  <c r="AF110" i="1"/>
  <c r="AD110" i="1"/>
  <c r="AC110" i="1"/>
  <c r="AB110" i="1"/>
  <c r="AE110" i="1"/>
  <c r="AA110" i="1"/>
  <c r="Z110" i="1"/>
  <c r="AO107" i="1"/>
  <c r="AN107" i="1"/>
  <c r="AM107" i="1"/>
  <c r="AP107" i="1"/>
  <c r="AK107" i="1"/>
  <c r="AJ107" i="1"/>
  <c r="AL107" i="1"/>
  <c r="AH107" i="1"/>
  <c r="AG107" i="1"/>
  <c r="AI107" i="1"/>
  <c r="AE107" i="1"/>
  <c r="AF107" i="1"/>
  <c r="AD107" i="1"/>
  <c r="AB107" i="1"/>
  <c r="AA107" i="1"/>
  <c r="Z107" i="1"/>
  <c r="AC107" i="1"/>
  <c r="AO83" i="1"/>
  <c r="AL83" i="1"/>
  <c r="AP83" i="1"/>
  <c r="AM83" i="1"/>
  <c r="AN83" i="1"/>
  <c r="AJ83" i="1"/>
  <c r="AK83" i="1"/>
  <c r="AI83" i="1"/>
  <c r="AG83" i="1"/>
  <c r="AH83" i="1"/>
  <c r="AE83" i="1"/>
  <c r="AD83" i="1"/>
  <c r="AB83" i="1"/>
  <c r="AF83" i="1"/>
  <c r="AC83" i="1"/>
  <c r="Z83" i="1"/>
  <c r="AA83" i="1"/>
  <c r="AP70" i="1"/>
  <c r="AN70" i="1"/>
  <c r="AO70" i="1"/>
  <c r="AL70" i="1"/>
  <c r="AK70" i="1"/>
  <c r="AM70" i="1"/>
  <c r="AJ70" i="1"/>
  <c r="AI70" i="1"/>
  <c r="AG70" i="1"/>
  <c r="AF70" i="1"/>
  <c r="AE70" i="1"/>
  <c r="AD70" i="1"/>
  <c r="AH70" i="1"/>
  <c r="AC70" i="1"/>
  <c r="Z70" i="1"/>
  <c r="AA70" i="1"/>
  <c r="AB70" i="1"/>
  <c r="AP58" i="1"/>
  <c r="AN58" i="1"/>
  <c r="AL58" i="1"/>
  <c r="AK58" i="1"/>
  <c r="AO58" i="1"/>
  <c r="AJ58" i="1"/>
  <c r="AI58" i="1"/>
  <c r="AG58" i="1"/>
  <c r="AF58" i="1"/>
  <c r="AM58" i="1"/>
  <c r="AH58" i="1"/>
  <c r="AD58" i="1"/>
  <c r="AC58" i="1"/>
  <c r="AE58" i="1"/>
  <c r="Z58" i="1"/>
  <c r="AA58" i="1"/>
  <c r="AB58" i="1"/>
  <c r="AP41" i="1"/>
  <c r="AL41" i="1"/>
  <c r="AM41" i="1"/>
  <c r="AO41" i="1"/>
  <c r="AN41" i="1"/>
  <c r="AK41" i="1"/>
  <c r="AJ41" i="1"/>
  <c r="AI41" i="1"/>
  <c r="AH41" i="1"/>
  <c r="AD41" i="1"/>
  <c r="AG41" i="1"/>
  <c r="AF41" i="1"/>
  <c r="AE41" i="1"/>
  <c r="AB41" i="1"/>
  <c r="AC41" i="1"/>
  <c r="Z41" i="1"/>
  <c r="AA41" i="1"/>
  <c r="AO25" i="1"/>
  <c r="AP25" i="1"/>
  <c r="AN25" i="1"/>
  <c r="AK25" i="1"/>
  <c r="AL25" i="1"/>
  <c r="AG25" i="1"/>
  <c r="AJ25" i="1"/>
  <c r="AI25" i="1"/>
  <c r="AM25" i="1"/>
  <c r="AH25" i="1"/>
  <c r="AE25" i="1"/>
  <c r="AF25" i="1"/>
  <c r="AD25" i="1"/>
  <c r="AB25" i="1"/>
  <c r="AC25" i="1"/>
  <c r="AA25" i="1"/>
  <c r="Z25" i="1"/>
  <c r="AP10" i="1"/>
  <c r="AN10" i="1"/>
  <c r="AK10" i="1"/>
  <c r="AM10" i="1"/>
  <c r="AO10" i="1"/>
  <c r="AJ10" i="1"/>
  <c r="AL10" i="1"/>
  <c r="AH10" i="1"/>
  <c r="AI10" i="1"/>
  <c r="AF10" i="1"/>
  <c r="AG10" i="1"/>
  <c r="AD10" i="1"/>
  <c r="AE10" i="1"/>
  <c r="AC10" i="1"/>
  <c r="AB10" i="1"/>
  <c r="AA10" i="1"/>
  <c r="Z10" i="1"/>
  <c r="AP173" i="1"/>
  <c r="AL173" i="1"/>
  <c r="AO173" i="1"/>
  <c r="AM173" i="1"/>
  <c r="AN173" i="1"/>
  <c r="AJ173" i="1"/>
  <c r="AG173" i="1"/>
  <c r="AI173" i="1"/>
  <c r="AH173" i="1"/>
  <c r="AK173" i="1"/>
  <c r="AD173" i="1"/>
  <c r="AF173" i="1"/>
  <c r="AE173" i="1"/>
  <c r="AC173" i="1"/>
  <c r="AA173" i="1"/>
  <c r="AB173" i="1"/>
  <c r="Z173" i="1"/>
  <c r="AP68" i="1"/>
  <c r="AO68" i="1"/>
  <c r="AM68" i="1"/>
  <c r="AJ68" i="1"/>
  <c r="AH68" i="1"/>
  <c r="AL68" i="1"/>
  <c r="AN68" i="1"/>
  <c r="AI68" i="1"/>
  <c r="AK68" i="1"/>
  <c r="AG68" i="1"/>
  <c r="AE68" i="1"/>
  <c r="AF68" i="1"/>
  <c r="AB68" i="1"/>
  <c r="AA68" i="1"/>
  <c r="AD68" i="1"/>
  <c r="AC68" i="1"/>
  <c r="Z68" i="1"/>
  <c r="AP147" i="1"/>
  <c r="AO147" i="1"/>
  <c r="AM147" i="1"/>
  <c r="AN147" i="1"/>
  <c r="AJ147" i="1"/>
  <c r="AK147" i="1"/>
  <c r="AI147" i="1"/>
  <c r="AL147" i="1"/>
  <c r="AH147" i="1"/>
  <c r="AF147" i="1"/>
  <c r="AG147" i="1"/>
  <c r="AE147" i="1"/>
  <c r="AD147" i="1"/>
  <c r="AA147" i="1"/>
  <c r="AC147" i="1"/>
  <c r="AB147" i="1"/>
  <c r="Z147" i="1"/>
  <c r="AP82" i="1"/>
  <c r="AN82" i="1"/>
  <c r="AK82" i="1"/>
  <c r="AM82" i="1"/>
  <c r="AO82" i="1"/>
  <c r="AL82" i="1"/>
  <c r="AJ82" i="1"/>
  <c r="AG82" i="1"/>
  <c r="AH82" i="1"/>
  <c r="AF82" i="1"/>
  <c r="AI82" i="1"/>
  <c r="AD82" i="1"/>
  <c r="AC82" i="1"/>
  <c r="AE82" i="1"/>
  <c r="AB82" i="1"/>
  <c r="Z82" i="1"/>
  <c r="AA82" i="1"/>
  <c r="AP56" i="1"/>
  <c r="AO56" i="1"/>
  <c r="AN56" i="1"/>
  <c r="AM56" i="1"/>
  <c r="AK56" i="1"/>
  <c r="AH56" i="1"/>
  <c r="AJ56" i="1"/>
  <c r="AG56" i="1"/>
  <c r="AL56" i="1"/>
  <c r="AE56" i="1"/>
  <c r="AI56" i="1"/>
  <c r="AF56" i="1"/>
  <c r="AB56" i="1"/>
  <c r="AA56" i="1"/>
  <c r="Z56" i="1"/>
  <c r="AC56" i="1"/>
  <c r="AD56" i="1"/>
  <c r="AP40" i="1"/>
  <c r="AM40" i="1"/>
  <c r="AO40" i="1"/>
  <c r="AN40" i="1"/>
  <c r="AK40" i="1"/>
  <c r="AL40" i="1"/>
  <c r="AJ40" i="1"/>
  <c r="AF40" i="1"/>
  <c r="AI40" i="1"/>
  <c r="AH40" i="1"/>
  <c r="AC40" i="1"/>
  <c r="AG40" i="1"/>
  <c r="AE40" i="1"/>
  <c r="Z40" i="1"/>
  <c r="AA40" i="1"/>
  <c r="AD40" i="1"/>
  <c r="AB40" i="1"/>
  <c r="AO23" i="1"/>
  <c r="AN23" i="1"/>
  <c r="AP23" i="1"/>
  <c r="AM23" i="1"/>
  <c r="AK23" i="1"/>
  <c r="AL23" i="1"/>
  <c r="AJ23" i="1"/>
  <c r="AH23" i="1"/>
  <c r="AE23" i="1"/>
  <c r="AG23" i="1"/>
  <c r="AI23" i="1"/>
  <c r="AF23" i="1"/>
  <c r="AD23" i="1"/>
  <c r="AB23" i="1"/>
  <c r="AC23" i="1"/>
  <c r="AA23" i="1"/>
  <c r="Z23" i="1"/>
  <c r="AP8" i="1"/>
  <c r="AO8" i="1"/>
  <c r="AK8" i="1"/>
  <c r="AN8" i="1"/>
  <c r="AI8" i="1"/>
  <c r="AL8" i="1"/>
  <c r="AM8" i="1"/>
  <c r="AH8" i="1"/>
  <c r="AE8" i="1"/>
  <c r="AJ8" i="1"/>
  <c r="AB8" i="1"/>
  <c r="AA8" i="1"/>
  <c r="AF8" i="1"/>
  <c r="AG8" i="1"/>
  <c r="AD8" i="1"/>
  <c r="AC8" i="1"/>
  <c r="Z8" i="1"/>
  <c r="AP185" i="1"/>
  <c r="AL185" i="1"/>
  <c r="AM185" i="1"/>
  <c r="AO185" i="1"/>
  <c r="AJ185" i="1"/>
  <c r="AN185" i="1"/>
  <c r="AK185" i="1"/>
  <c r="AG185" i="1"/>
  <c r="AH185" i="1"/>
  <c r="AD185" i="1"/>
  <c r="AF185" i="1"/>
  <c r="AI185" i="1"/>
  <c r="AC185" i="1"/>
  <c r="AE185" i="1"/>
  <c r="AA185" i="1"/>
  <c r="Z185" i="1"/>
  <c r="AB185" i="1"/>
  <c r="AP176" i="1"/>
  <c r="AO176" i="1"/>
  <c r="AL176" i="1"/>
  <c r="AN176" i="1"/>
  <c r="AH176" i="1"/>
  <c r="AM176" i="1"/>
  <c r="AK176" i="1"/>
  <c r="AJ176" i="1"/>
  <c r="AI176" i="1"/>
  <c r="AF176" i="1"/>
  <c r="AE176" i="1"/>
  <c r="AG176" i="1"/>
  <c r="AB176" i="1"/>
  <c r="AA176" i="1"/>
  <c r="AD176" i="1"/>
  <c r="Z176" i="1"/>
  <c r="AC176" i="1"/>
  <c r="AP159" i="1"/>
  <c r="AO159" i="1"/>
  <c r="AM159" i="1"/>
  <c r="AN159" i="1"/>
  <c r="AL159" i="1"/>
  <c r="AJ159" i="1"/>
  <c r="AK159" i="1"/>
  <c r="AI159" i="1"/>
  <c r="AH159" i="1"/>
  <c r="AF159" i="1"/>
  <c r="AG159" i="1"/>
  <c r="AD159" i="1"/>
  <c r="AE159" i="1"/>
  <c r="Z159" i="1"/>
  <c r="AA159" i="1"/>
  <c r="AC159" i="1"/>
  <c r="AB159" i="1"/>
  <c r="AP146" i="1"/>
  <c r="AO146" i="1"/>
  <c r="AM146" i="1"/>
  <c r="AN146" i="1"/>
  <c r="AJ146" i="1"/>
  <c r="AL146" i="1"/>
  <c r="AK146" i="1"/>
  <c r="AI146" i="1"/>
  <c r="AH146" i="1"/>
  <c r="AF146" i="1"/>
  <c r="AG146" i="1"/>
  <c r="AA146" i="1"/>
  <c r="AC146" i="1"/>
  <c r="AE146" i="1"/>
  <c r="AD146" i="1"/>
  <c r="AB146" i="1"/>
  <c r="Z146" i="1"/>
  <c r="AP132" i="1"/>
  <c r="AO132" i="1"/>
  <c r="AM132" i="1"/>
  <c r="AK132" i="1"/>
  <c r="AN132" i="1"/>
  <c r="AJ132" i="1"/>
  <c r="AL132" i="1"/>
  <c r="AI132" i="1"/>
  <c r="AF132" i="1"/>
  <c r="AG132" i="1"/>
  <c r="AH132" i="1"/>
  <c r="AC132" i="1"/>
  <c r="AD132" i="1"/>
  <c r="AA132" i="1"/>
  <c r="AE132" i="1"/>
  <c r="Z132" i="1"/>
  <c r="AB132" i="1"/>
  <c r="AP122" i="1"/>
  <c r="AO122" i="1"/>
  <c r="AL122" i="1"/>
  <c r="AN122" i="1"/>
  <c r="AM122" i="1"/>
  <c r="AK122" i="1"/>
  <c r="AJ122" i="1"/>
  <c r="AI122" i="1"/>
  <c r="AF122" i="1"/>
  <c r="AH122" i="1"/>
  <c r="AG122" i="1"/>
  <c r="AD122" i="1"/>
  <c r="AC122" i="1"/>
  <c r="AB122" i="1"/>
  <c r="AA122" i="1"/>
  <c r="Z122" i="1"/>
  <c r="AE122" i="1"/>
  <c r="AP108" i="1"/>
  <c r="AO108" i="1"/>
  <c r="AN108" i="1"/>
  <c r="AM108" i="1"/>
  <c r="AK108" i="1"/>
  <c r="AJ108" i="1"/>
  <c r="AL108" i="1"/>
  <c r="AH108" i="1"/>
  <c r="AI108" i="1"/>
  <c r="AF108" i="1"/>
  <c r="AG108" i="1"/>
  <c r="AE108" i="1"/>
  <c r="AC108" i="1"/>
  <c r="AD108" i="1"/>
  <c r="AB108" i="1"/>
  <c r="Z108" i="1"/>
  <c r="AA108" i="1"/>
  <c r="AP96" i="1"/>
  <c r="AO96" i="1"/>
  <c r="AL96" i="1"/>
  <c r="AM96" i="1"/>
  <c r="AK96" i="1"/>
  <c r="AN96" i="1"/>
  <c r="AJ96" i="1"/>
  <c r="AF96" i="1"/>
  <c r="AH96" i="1"/>
  <c r="AG96" i="1"/>
  <c r="AI96" i="1"/>
  <c r="AC96" i="1"/>
  <c r="AB96" i="1"/>
  <c r="AE96" i="1"/>
  <c r="AA96" i="1"/>
  <c r="Z96" i="1"/>
  <c r="AD96" i="1"/>
  <c r="AP81" i="1"/>
  <c r="AK81" i="1"/>
  <c r="AM81" i="1"/>
  <c r="AJ81" i="1"/>
  <c r="AO81" i="1"/>
  <c r="AN81" i="1"/>
  <c r="AL81" i="1"/>
  <c r="AI81" i="1"/>
  <c r="AH81" i="1"/>
  <c r="AF81" i="1"/>
  <c r="AE81" i="1"/>
  <c r="AD81" i="1"/>
  <c r="AC81" i="1"/>
  <c r="AB81" i="1"/>
  <c r="AG81" i="1"/>
  <c r="Z81" i="1"/>
  <c r="AA81" i="1"/>
  <c r="AP99" i="1"/>
  <c r="AO99" i="1"/>
  <c r="AL99" i="1"/>
  <c r="AM99" i="1"/>
  <c r="AN99" i="1"/>
  <c r="AK99" i="1"/>
  <c r="AJ99" i="1"/>
  <c r="AH99" i="1"/>
  <c r="AG99" i="1"/>
  <c r="AE99" i="1"/>
  <c r="AI99" i="1"/>
  <c r="AF99" i="1"/>
  <c r="AD99" i="1"/>
  <c r="AA99" i="1"/>
  <c r="Z99" i="1"/>
  <c r="AC99" i="1"/>
  <c r="AB99" i="1"/>
  <c r="AP57" i="1"/>
  <c r="AL57" i="1"/>
  <c r="AK57" i="1"/>
  <c r="AJ57" i="1"/>
  <c r="AN57" i="1"/>
  <c r="AM57" i="1"/>
  <c r="AO57" i="1"/>
  <c r="AI57" i="1"/>
  <c r="AF57" i="1"/>
  <c r="AE57" i="1"/>
  <c r="AH57" i="1"/>
  <c r="AD57" i="1"/>
  <c r="AC57" i="1"/>
  <c r="AB57" i="1"/>
  <c r="AG57" i="1"/>
  <c r="Z57" i="1"/>
  <c r="AA57" i="1"/>
  <c r="AP39" i="1"/>
  <c r="AO39" i="1"/>
  <c r="AK39" i="1"/>
  <c r="AM39" i="1"/>
  <c r="AL39" i="1"/>
  <c r="AJ39" i="1"/>
  <c r="AN39" i="1"/>
  <c r="AG39" i="1"/>
  <c r="AB39" i="1"/>
  <c r="AE39" i="1"/>
  <c r="AF39" i="1"/>
  <c r="AH39" i="1"/>
  <c r="AI39" i="1"/>
  <c r="AD39" i="1"/>
  <c r="AC39" i="1"/>
  <c r="Z39" i="1"/>
  <c r="AA39" i="1"/>
  <c r="AP22" i="1"/>
  <c r="AN22" i="1"/>
  <c r="AK22" i="1"/>
  <c r="AM22" i="1"/>
  <c r="AO22" i="1"/>
  <c r="AL22" i="1"/>
  <c r="AI22" i="1"/>
  <c r="AJ22" i="1"/>
  <c r="AF22" i="1"/>
  <c r="AG22" i="1"/>
  <c r="AH22" i="1"/>
  <c r="AD22" i="1"/>
  <c r="AC22" i="1"/>
  <c r="AE22" i="1"/>
  <c r="AB22" i="1"/>
  <c r="Z22" i="1"/>
  <c r="AA22" i="1"/>
  <c r="AP7" i="1"/>
  <c r="AO7" i="1"/>
  <c r="AN7" i="1"/>
  <c r="AL7" i="1"/>
  <c r="AM7" i="1"/>
  <c r="AK7" i="1"/>
  <c r="AG7" i="1"/>
  <c r="AI7" i="1"/>
  <c r="AJ7" i="1"/>
  <c r="AD7" i="1"/>
  <c r="AE7" i="1"/>
  <c r="AA7" i="1"/>
  <c r="Z7" i="1"/>
  <c r="AH7" i="1"/>
  <c r="AF7" i="1"/>
  <c r="AB7" i="1"/>
  <c r="AC7" i="1"/>
  <c r="AP180" i="1"/>
  <c r="AO180" i="1"/>
  <c r="AM180" i="1"/>
  <c r="AL180" i="1"/>
  <c r="AK180" i="1"/>
  <c r="AN180" i="1"/>
  <c r="AH180" i="1"/>
  <c r="AJ180" i="1"/>
  <c r="AI180" i="1"/>
  <c r="AF180" i="1"/>
  <c r="AG180" i="1"/>
  <c r="AE180" i="1"/>
  <c r="AC180" i="1"/>
  <c r="AD180" i="1"/>
  <c r="AA180" i="1"/>
  <c r="Z180" i="1"/>
  <c r="AB180" i="1"/>
  <c r="AP87" i="1"/>
  <c r="AO87" i="1"/>
  <c r="AM87" i="1"/>
  <c r="AN87" i="1"/>
  <c r="AK87" i="1"/>
  <c r="AL87" i="1"/>
  <c r="AH87" i="1"/>
  <c r="AJ87" i="1"/>
  <c r="AI87" i="1"/>
  <c r="AG87" i="1"/>
  <c r="AF87" i="1"/>
  <c r="AE87" i="1"/>
  <c r="AD87" i="1"/>
  <c r="AB87" i="1"/>
  <c r="AA87" i="1"/>
  <c r="Z87" i="1"/>
  <c r="AC87" i="1"/>
  <c r="AO162" i="1"/>
  <c r="AN162" i="1"/>
  <c r="AM162" i="1"/>
  <c r="AL162" i="1"/>
  <c r="AP162" i="1"/>
  <c r="AJ162" i="1"/>
  <c r="AK162" i="1"/>
  <c r="AI162" i="1"/>
  <c r="AH162" i="1"/>
  <c r="AE162" i="1"/>
  <c r="Z162" i="1"/>
  <c r="AG162" i="1"/>
  <c r="AC162" i="1"/>
  <c r="AD162" i="1"/>
  <c r="AF162" i="1"/>
  <c r="AA162" i="1"/>
  <c r="AB162" i="1"/>
  <c r="AP195" i="1"/>
  <c r="AO195" i="1"/>
  <c r="AN195" i="1"/>
  <c r="AK195" i="1"/>
  <c r="AL195" i="1"/>
  <c r="AJ195" i="1"/>
  <c r="AM195" i="1"/>
  <c r="AF195" i="1"/>
  <c r="AG195" i="1"/>
  <c r="AI195" i="1"/>
  <c r="AH195" i="1"/>
  <c r="AB195" i="1"/>
  <c r="AD195" i="1"/>
  <c r="Z195" i="1"/>
  <c r="AE195" i="1"/>
  <c r="AA195" i="1"/>
  <c r="AC195" i="1"/>
  <c r="AO133" i="1"/>
  <c r="AP133" i="1"/>
  <c r="AM133" i="1"/>
  <c r="AJ133" i="1"/>
  <c r="AL133" i="1"/>
  <c r="AK133" i="1"/>
  <c r="AN133" i="1"/>
  <c r="AI133" i="1"/>
  <c r="AH133" i="1"/>
  <c r="AG133" i="1"/>
  <c r="AF133" i="1"/>
  <c r="AD133" i="1"/>
  <c r="AE133" i="1"/>
  <c r="AA133" i="1"/>
  <c r="AC133" i="1"/>
  <c r="AB133" i="1"/>
  <c r="Z133" i="1"/>
  <c r="AP67" i="1"/>
  <c r="AO67" i="1"/>
  <c r="AN67" i="1"/>
  <c r="AM67" i="1"/>
  <c r="AI67" i="1"/>
  <c r="AJ67" i="1"/>
  <c r="AL67" i="1"/>
  <c r="AK67" i="1"/>
  <c r="AH67" i="1"/>
  <c r="AF67" i="1"/>
  <c r="AG67" i="1"/>
  <c r="AD67" i="1"/>
  <c r="AE67" i="1"/>
  <c r="AA67" i="1"/>
  <c r="Z67" i="1"/>
  <c r="AC67" i="1"/>
  <c r="AB67" i="1"/>
  <c r="AP6" i="1"/>
  <c r="AO6" i="1"/>
  <c r="AN6" i="1"/>
  <c r="AM6" i="1"/>
  <c r="AL6" i="1"/>
  <c r="AK6" i="1"/>
  <c r="AH6" i="1"/>
  <c r="AI6" i="1"/>
  <c r="AJ6" i="1"/>
  <c r="AG6" i="1"/>
  <c r="AE6" i="1"/>
  <c r="Z6" i="1"/>
  <c r="AF6" i="1"/>
  <c r="AB6" i="1"/>
  <c r="AC6" i="1"/>
  <c r="AD6" i="1"/>
  <c r="AA6" i="1"/>
  <c r="AO131" i="1"/>
  <c r="AN131" i="1"/>
  <c r="AP131" i="1"/>
  <c r="AJ131" i="1"/>
  <c r="AM131" i="1"/>
  <c r="AK131" i="1"/>
  <c r="AI131" i="1"/>
  <c r="AH131" i="1"/>
  <c r="AL131" i="1"/>
  <c r="AG131" i="1"/>
  <c r="AF131" i="1"/>
  <c r="AD131" i="1"/>
  <c r="AE131" i="1"/>
  <c r="AC131" i="1"/>
  <c r="AA131" i="1"/>
  <c r="Z131" i="1"/>
  <c r="AB131" i="1"/>
  <c r="AO66" i="1"/>
  <c r="AN66" i="1"/>
  <c r="AM66" i="1"/>
  <c r="AP66" i="1"/>
  <c r="AJ66" i="1"/>
  <c r="AL66" i="1"/>
  <c r="AK66" i="1"/>
  <c r="AF66" i="1"/>
  <c r="AG66" i="1"/>
  <c r="AI66" i="1"/>
  <c r="AH66" i="1"/>
  <c r="Z66" i="1"/>
  <c r="AD66" i="1"/>
  <c r="AC66" i="1"/>
  <c r="AA66" i="1"/>
  <c r="AE66" i="1"/>
  <c r="AB66" i="1"/>
  <c r="AO181" i="1"/>
  <c r="AP181" i="1"/>
  <c r="AN181" i="1"/>
  <c r="AM181" i="1"/>
  <c r="AL181" i="1"/>
  <c r="AK181" i="1"/>
  <c r="AJ181" i="1"/>
  <c r="AG181" i="1"/>
  <c r="AI181" i="1"/>
  <c r="AH181" i="1"/>
  <c r="AE181" i="1"/>
  <c r="AD181" i="1"/>
  <c r="AC181" i="1"/>
  <c r="AB181" i="1"/>
  <c r="AF181" i="1"/>
  <c r="AA181" i="1"/>
  <c r="Z181" i="1"/>
  <c r="AP165" i="1"/>
  <c r="AJ165" i="1"/>
  <c r="AL165" i="1"/>
  <c r="AM165" i="1"/>
  <c r="AO165" i="1"/>
  <c r="AN165" i="1"/>
  <c r="AK165" i="1"/>
  <c r="AI165" i="1"/>
  <c r="AF165" i="1"/>
  <c r="AD165" i="1"/>
  <c r="AC165" i="1"/>
  <c r="AB165" i="1"/>
  <c r="AH165" i="1"/>
  <c r="AG165" i="1"/>
  <c r="AE165" i="1"/>
  <c r="AA165" i="1"/>
  <c r="Z165" i="1"/>
  <c r="AP156" i="1"/>
  <c r="AO156" i="1"/>
  <c r="AN156" i="1"/>
  <c r="AK156" i="1"/>
  <c r="AM156" i="1"/>
  <c r="AI156" i="1"/>
  <c r="AH156" i="1"/>
  <c r="AJ156" i="1"/>
  <c r="AL156" i="1"/>
  <c r="AF156" i="1"/>
  <c r="AE156" i="1"/>
  <c r="AC156" i="1"/>
  <c r="AD156" i="1"/>
  <c r="Z156" i="1"/>
  <c r="AB156" i="1"/>
  <c r="AG156" i="1"/>
  <c r="AA156" i="1"/>
  <c r="AN142" i="1"/>
  <c r="AP142" i="1"/>
  <c r="AO142" i="1"/>
  <c r="AK142" i="1"/>
  <c r="AL142" i="1"/>
  <c r="AJ142" i="1"/>
  <c r="AI142" i="1"/>
  <c r="AM142" i="1"/>
  <c r="AG142" i="1"/>
  <c r="AF142" i="1"/>
  <c r="AE142" i="1"/>
  <c r="AD142" i="1"/>
  <c r="AC142" i="1"/>
  <c r="AH142" i="1"/>
  <c r="Z142" i="1"/>
  <c r="AB142" i="1"/>
  <c r="AA142" i="1"/>
  <c r="AP129" i="1"/>
  <c r="AK129" i="1"/>
  <c r="AJ129" i="1"/>
  <c r="AN129" i="1"/>
  <c r="AO129" i="1"/>
  <c r="AM129" i="1"/>
  <c r="AI129" i="1"/>
  <c r="AL129" i="1"/>
  <c r="AF129" i="1"/>
  <c r="AE129" i="1"/>
  <c r="AG129" i="1"/>
  <c r="AD129" i="1"/>
  <c r="AH129" i="1"/>
  <c r="AC129" i="1"/>
  <c r="AB129" i="1"/>
  <c r="Z129" i="1"/>
  <c r="AA129" i="1"/>
  <c r="AP118" i="1"/>
  <c r="AN118" i="1"/>
  <c r="AK118" i="1"/>
  <c r="AL118" i="1"/>
  <c r="AJ118" i="1"/>
  <c r="AO118" i="1"/>
  <c r="AM118" i="1"/>
  <c r="AH118" i="1"/>
  <c r="AI118" i="1"/>
  <c r="AG118" i="1"/>
  <c r="AF118" i="1"/>
  <c r="AD118" i="1"/>
  <c r="AC118" i="1"/>
  <c r="AA118" i="1"/>
  <c r="AE118" i="1"/>
  <c r="AB118" i="1"/>
  <c r="Z118" i="1"/>
  <c r="AP105" i="1"/>
  <c r="AN105" i="1"/>
  <c r="AK105" i="1"/>
  <c r="AJ105" i="1"/>
  <c r="AO105" i="1"/>
  <c r="AM105" i="1"/>
  <c r="AL105" i="1"/>
  <c r="AI105" i="1"/>
  <c r="AH105" i="1"/>
  <c r="AF105" i="1"/>
  <c r="AE105" i="1"/>
  <c r="AD105" i="1"/>
  <c r="AC105" i="1"/>
  <c r="AB105" i="1"/>
  <c r="AG105" i="1"/>
  <c r="AA105" i="1"/>
  <c r="Z105" i="1"/>
  <c r="AP94" i="1"/>
  <c r="AN94" i="1"/>
  <c r="AM94" i="1"/>
  <c r="AK94" i="1"/>
  <c r="AO94" i="1"/>
  <c r="AJ94" i="1"/>
  <c r="AL94" i="1"/>
  <c r="AH94" i="1"/>
  <c r="AG94" i="1"/>
  <c r="AF94" i="1"/>
  <c r="AI94" i="1"/>
  <c r="AE94" i="1"/>
  <c r="AD94" i="1"/>
  <c r="AC94" i="1"/>
  <c r="AB94" i="1"/>
  <c r="AA94" i="1"/>
  <c r="Z94" i="1"/>
  <c r="AO78" i="1"/>
  <c r="AN78" i="1"/>
  <c r="AM78" i="1"/>
  <c r="AP78" i="1"/>
  <c r="AJ78" i="1"/>
  <c r="AK78" i="1"/>
  <c r="AH78" i="1"/>
  <c r="AL78" i="1"/>
  <c r="AI78" i="1"/>
  <c r="AE78" i="1"/>
  <c r="Z78" i="1"/>
  <c r="AG78" i="1"/>
  <c r="AF78" i="1"/>
  <c r="AB78" i="1"/>
  <c r="AC78" i="1"/>
  <c r="AD78" i="1"/>
  <c r="AA78" i="1"/>
  <c r="AP65" i="1"/>
  <c r="AL65" i="1"/>
  <c r="AN65" i="1"/>
  <c r="AO65" i="1"/>
  <c r="AM65" i="1"/>
  <c r="AJ65" i="1"/>
  <c r="AG65" i="1"/>
  <c r="AK65" i="1"/>
  <c r="AH65" i="1"/>
  <c r="AD65" i="1"/>
  <c r="AI65" i="1"/>
  <c r="AE65" i="1"/>
  <c r="AF65" i="1"/>
  <c r="AB65" i="1"/>
  <c r="AC65" i="1"/>
  <c r="AA65" i="1"/>
  <c r="Z65" i="1"/>
  <c r="AP51" i="1"/>
  <c r="AO51" i="1"/>
  <c r="AN51" i="1"/>
  <c r="AM51" i="1"/>
  <c r="AK51" i="1"/>
  <c r="AG51" i="1"/>
  <c r="AJ51" i="1"/>
  <c r="AH51" i="1"/>
  <c r="AL51" i="1"/>
  <c r="AI51" i="1"/>
  <c r="AB51" i="1"/>
  <c r="AF51" i="1"/>
  <c r="AE51" i="1"/>
  <c r="AD51" i="1"/>
  <c r="AA51" i="1"/>
  <c r="Z51" i="1"/>
  <c r="AC51" i="1"/>
  <c r="AP34" i="1"/>
  <c r="AN34" i="1"/>
  <c r="AO34" i="1"/>
  <c r="AK34" i="1"/>
  <c r="AL34" i="1"/>
  <c r="AM34" i="1"/>
  <c r="AH34" i="1"/>
  <c r="AJ34" i="1"/>
  <c r="AF34" i="1"/>
  <c r="AI34" i="1"/>
  <c r="AE34" i="1"/>
  <c r="AD34" i="1"/>
  <c r="AC34" i="1"/>
  <c r="AG34" i="1"/>
  <c r="AB34" i="1"/>
  <c r="AA34" i="1"/>
  <c r="Z34" i="1"/>
  <c r="AP17" i="1"/>
  <c r="AL17" i="1"/>
  <c r="AM17" i="1"/>
  <c r="AO17" i="1"/>
  <c r="AN17" i="1"/>
  <c r="AI17" i="1"/>
  <c r="AJ17" i="1"/>
  <c r="AK17" i="1"/>
  <c r="AH17" i="1"/>
  <c r="AE17" i="1"/>
  <c r="AD17" i="1"/>
  <c r="AF17" i="1"/>
  <c r="AA17" i="1"/>
  <c r="AB17" i="1"/>
  <c r="AG17" i="1"/>
  <c r="AC17" i="1"/>
  <c r="Z17" i="1"/>
  <c r="AP137" i="1"/>
  <c r="AL137" i="1"/>
  <c r="AN137" i="1"/>
  <c r="AO137" i="1"/>
  <c r="AK137" i="1"/>
  <c r="AM137" i="1"/>
  <c r="AG137" i="1"/>
  <c r="AJ137" i="1"/>
  <c r="AD137" i="1"/>
  <c r="AE137" i="1"/>
  <c r="AI137" i="1"/>
  <c r="AH137" i="1"/>
  <c r="AF137" i="1"/>
  <c r="AB137" i="1"/>
  <c r="AC137" i="1"/>
  <c r="AA137" i="1"/>
  <c r="Z137" i="1"/>
  <c r="AO109" i="1"/>
  <c r="AP109" i="1"/>
  <c r="AL109" i="1"/>
  <c r="AN109" i="1"/>
  <c r="AM109" i="1"/>
  <c r="AK109" i="1"/>
  <c r="AJ109" i="1"/>
  <c r="AG109" i="1"/>
  <c r="AE109" i="1"/>
  <c r="AD109" i="1"/>
  <c r="AH109" i="1"/>
  <c r="AI109" i="1"/>
  <c r="AF109" i="1"/>
  <c r="AC109" i="1"/>
  <c r="AB109" i="1"/>
  <c r="AA109" i="1"/>
  <c r="Z109" i="1"/>
  <c r="AP92" i="1"/>
  <c r="AO92" i="1"/>
  <c r="AN92" i="1"/>
  <c r="AJ92" i="1"/>
  <c r="AH92" i="1"/>
  <c r="AK92" i="1"/>
  <c r="AM92" i="1"/>
  <c r="AG92" i="1"/>
  <c r="AE92" i="1"/>
  <c r="AI92" i="1"/>
  <c r="AL92" i="1"/>
  <c r="AF92" i="1"/>
  <c r="AB92" i="1"/>
  <c r="AA92" i="1"/>
  <c r="AC92" i="1"/>
  <c r="AD92" i="1"/>
  <c r="Z92" i="1"/>
  <c r="AP33" i="1"/>
  <c r="AK33" i="1"/>
  <c r="AJ33" i="1"/>
  <c r="AN33" i="1"/>
  <c r="AL33" i="1"/>
  <c r="AI33" i="1"/>
  <c r="AM33" i="1"/>
  <c r="AO33" i="1"/>
  <c r="AF33" i="1"/>
  <c r="AG33" i="1"/>
  <c r="AE33" i="1"/>
  <c r="AD33" i="1"/>
  <c r="AH33" i="1"/>
  <c r="AC33" i="1"/>
  <c r="AB33" i="1"/>
  <c r="AA33" i="1"/>
  <c r="Z33" i="1"/>
  <c r="AP16" i="1"/>
  <c r="AK16" i="1"/>
  <c r="AM16" i="1"/>
  <c r="AO16" i="1"/>
  <c r="AN16" i="1"/>
  <c r="AI16" i="1"/>
  <c r="AL16" i="1"/>
  <c r="AJ16" i="1"/>
  <c r="AF16" i="1"/>
  <c r="AG16" i="1"/>
  <c r="AH16" i="1"/>
  <c r="AC16" i="1"/>
  <c r="AA16" i="1"/>
  <c r="AE16" i="1"/>
  <c r="AD16" i="1"/>
  <c r="AB16" i="1"/>
  <c r="Z16" i="1"/>
  <c r="AP124" i="1"/>
  <c r="AL124" i="1"/>
  <c r="AN124" i="1"/>
  <c r="AO124" i="1"/>
  <c r="AK124" i="1"/>
  <c r="AG124" i="1"/>
  <c r="AF124" i="1"/>
  <c r="AM124" i="1"/>
  <c r="AJ124" i="1"/>
  <c r="AC124" i="1"/>
  <c r="AI124" i="1"/>
  <c r="AE124" i="1"/>
  <c r="AB124" i="1"/>
  <c r="AH124" i="1"/>
  <c r="AD124" i="1"/>
  <c r="Z124" i="1"/>
  <c r="AA124" i="1"/>
  <c r="AM186" i="1"/>
  <c r="AO186" i="1"/>
  <c r="AJ186" i="1"/>
  <c r="AP186" i="1"/>
  <c r="AL186" i="1"/>
  <c r="AK186" i="1"/>
  <c r="AI186" i="1"/>
  <c r="AN186" i="1"/>
  <c r="AH186" i="1"/>
  <c r="AE186" i="1"/>
  <c r="Z186" i="1"/>
  <c r="AF186" i="1"/>
  <c r="AG186" i="1"/>
  <c r="AC186" i="1"/>
  <c r="AD186" i="1"/>
  <c r="AA186" i="1"/>
  <c r="AB186" i="1"/>
  <c r="AP98" i="1"/>
  <c r="AO98" i="1"/>
  <c r="AL98" i="1"/>
  <c r="AN98" i="1"/>
  <c r="AM98" i="1"/>
  <c r="AI98" i="1"/>
  <c r="AJ98" i="1"/>
  <c r="AK98" i="1"/>
  <c r="AH98" i="1"/>
  <c r="AG98" i="1"/>
  <c r="AE98" i="1"/>
  <c r="AF98" i="1"/>
  <c r="Z98" i="1"/>
  <c r="AB98" i="1"/>
  <c r="AD98" i="1"/>
  <c r="AA98" i="1"/>
  <c r="AC98" i="1"/>
  <c r="AO143" i="1"/>
  <c r="AP143" i="1"/>
  <c r="AL143" i="1"/>
  <c r="AK143" i="1"/>
  <c r="AN143" i="1"/>
  <c r="AJ143" i="1"/>
  <c r="AH143" i="1"/>
  <c r="AM143" i="1"/>
  <c r="AG143" i="1"/>
  <c r="AF143" i="1"/>
  <c r="AI143" i="1"/>
  <c r="AE143" i="1"/>
  <c r="AD143" i="1"/>
  <c r="AB143" i="1"/>
  <c r="Z143" i="1"/>
  <c r="AA143" i="1"/>
  <c r="AC143" i="1"/>
  <c r="AP80" i="1"/>
  <c r="AO80" i="1"/>
  <c r="AM80" i="1"/>
  <c r="AN80" i="1"/>
  <c r="AL80" i="1"/>
  <c r="AJ80" i="1"/>
  <c r="AH80" i="1"/>
  <c r="AG80" i="1"/>
  <c r="AK80" i="1"/>
  <c r="AE80" i="1"/>
  <c r="AI80" i="1"/>
  <c r="AB80" i="1"/>
  <c r="AA80" i="1"/>
  <c r="AF80" i="1"/>
  <c r="AD80" i="1"/>
  <c r="AC80" i="1"/>
  <c r="Z80" i="1"/>
  <c r="AP21" i="1"/>
  <c r="AK21" i="1"/>
  <c r="AJ21" i="1"/>
  <c r="AL21" i="1"/>
  <c r="AM21" i="1"/>
  <c r="AO21" i="1"/>
  <c r="AN21" i="1"/>
  <c r="AI21" i="1"/>
  <c r="AH21" i="1"/>
  <c r="AF21" i="1"/>
  <c r="AE21" i="1"/>
  <c r="AG21" i="1"/>
  <c r="AD21" i="1"/>
  <c r="AC21" i="1"/>
  <c r="AB21" i="1"/>
  <c r="AA21" i="1"/>
  <c r="Z21" i="1"/>
  <c r="AP182" i="1"/>
  <c r="AN182" i="1"/>
  <c r="AO182" i="1"/>
  <c r="AM182" i="1"/>
  <c r="AL182" i="1"/>
  <c r="AK182" i="1"/>
  <c r="AJ182" i="1"/>
  <c r="AI182" i="1"/>
  <c r="AH182" i="1"/>
  <c r="AF182" i="1"/>
  <c r="AG182" i="1"/>
  <c r="AE182" i="1"/>
  <c r="AC182" i="1"/>
  <c r="AB182" i="1"/>
  <c r="Z182" i="1"/>
  <c r="AD182" i="1"/>
  <c r="AA182" i="1"/>
  <c r="AP161" i="1"/>
  <c r="AL161" i="1"/>
  <c r="AM161" i="1"/>
  <c r="AO161" i="1"/>
  <c r="AN161" i="1"/>
  <c r="AJ161" i="1"/>
  <c r="AG161" i="1"/>
  <c r="AI161" i="1"/>
  <c r="AK161" i="1"/>
  <c r="AD161" i="1"/>
  <c r="AF161" i="1"/>
  <c r="AH161" i="1"/>
  <c r="AA161" i="1"/>
  <c r="AB161" i="1"/>
  <c r="AC161" i="1"/>
  <c r="Z161" i="1"/>
  <c r="AE161" i="1"/>
  <c r="AP50" i="1"/>
  <c r="AO50" i="1"/>
  <c r="AN50" i="1"/>
  <c r="AL50" i="1"/>
  <c r="AM50" i="1"/>
  <c r="AJ50" i="1"/>
  <c r="AH50" i="1"/>
  <c r="AF50" i="1"/>
  <c r="AE50" i="1"/>
  <c r="AK50" i="1"/>
  <c r="AG50" i="1"/>
  <c r="AI50" i="1"/>
  <c r="AD50" i="1"/>
  <c r="AC50" i="1"/>
  <c r="AA50" i="1"/>
  <c r="AB50" i="1"/>
  <c r="Z50" i="1"/>
  <c r="AP135" i="1"/>
  <c r="AO135" i="1"/>
  <c r="AL135" i="1"/>
  <c r="AM135" i="1"/>
  <c r="AK135" i="1"/>
  <c r="AJ135" i="1"/>
  <c r="AN135" i="1"/>
  <c r="AI135" i="1"/>
  <c r="AE135" i="1"/>
  <c r="AH135" i="1"/>
  <c r="AF135" i="1"/>
  <c r="AD135" i="1"/>
  <c r="AG135" i="1"/>
  <c r="AA135" i="1"/>
  <c r="Z135" i="1"/>
  <c r="AC135" i="1"/>
  <c r="AB135" i="1"/>
  <c r="AP170" i="1"/>
  <c r="AN170" i="1"/>
  <c r="AO170" i="1"/>
  <c r="AJ170" i="1"/>
  <c r="AK170" i="1"/>
  <c r="AM170" i="1"/>
  <c r="AI170" i="1"/>
  <c r="AH170" i="1"/>
  <c r="AG170" i="1"/>
  <c r="AL170" i="1"/>
  <c r="AF170" i="1"/>
  <c r="AE170" i="1"/>
  <c r="AB170" i="1"/>
  <c r="AD170" i="1"/>
  <c r="AA170" i="1"/>
  <c r="AC170" i="1"/>
  <c r="Z170" i="1"/>
  <c r="AO121" i="1"/>
  <c r="AP121" i="1"/>
  <c r="AN121" i="1"/>
  <c r="AM121" i="1"/>
  <c r="AK121" i="1"/>
  <c r="AL121" i="1"/>
  <c r="AJ121" i="1"/>
  <c r="AH121" i="1"/>
  <c r="AI121" i="1"/>
  <c r="AG121" i="1"/>
  <c r="AE121" i="1"/>
  <c r="AD121" i="1"/>
  <c r="AF121" i="1"/>
  <c r="AA121" i="1"/>
  <c r="AC121" i="1"/>
  <c r="Z121" i="1"/>
  <c r="AB121" i="1"/>
  <c r="AO54" i="1"/>
  <c r="AN54" i="1"/>
  <c r="AM54" i="1"/>
  <c r="AP54" i="1"/>
  <c r="AK54" i="1"/>
  <c r="AI54" i="1"/>
  <c r="AJ54" i="1"/>
  <c r="AL54" i="1"/>
  <c r="AH54" i="1"/>
  <c r="AE54" i="1"/>
  <c r="Z54" i="1"/>
  <c r="AG54" i="1"/>
  <c r="AC54" i="1"/>
  <c r="AD54" i="1"/>
  <c r="AA54" i="1"/>
  <c r="AB54" i="1"/>
  <c r="AF54" i="1"/>
  <c r="AO157" i="1"/>
  <c r="AP157" i="1"/>
  <c r="AN157" i="1"/>
  <c r="AL157" i="1"/>
  <c r="AJ157" i="1"/>
  <c r="AM157" i="1"/>
  <c r="AK157" i="1"/>
  <c r="AH157" i="1"/>
  <c r="AG157" i="1"/>
  <c r="AE157" i="1"/>
  <c r="AD157" i="1"/>
  <c r="AI157" i="1"/>
  <c r="AF157" i="1"/>
  <c r="AC157" i="1"/>
  <c r="AA157" i="1"/>
  <c r="Z157" i="1"/>
  <c r="AB157" i="1"/>
  <c r="AP93" i="1"/>
  <c r="AM93" i="1"/>
  <c r="AK93" i="1"/>
  <c r="AJ93" i="1"/>
  <c r="AN93" i="1"/>
  <c r="AO93" i="1"/>
  <c r="AI93" i="1"/>
  <c r="AL93" i="1"/>
  <c r="AF93" i="1"/>
  <c r="AE93" i="1"/>
  <c r="AD93" i="1"/>
  <c r="AC93" i="1"/>
  <c r="AB93" i="1"/>
  <c r="AG93" i="1"/>
  <c r="AA93" i="1"/>
  <c r="AH93" i="1"/>
  <c r="Z93" i="1"/>
  <c r="AP55" i="1"/>
  <c r="AO55" i="1"/>
  <c r="AN55" i="1"/>
  <c r="AM55" i="1"/>
  <c r="AK55" i="1"/>
  <c r="AI55" i="1"/>
  <c r="AJ55" i="1"/>
  <c r="AG55" i="1"/>
  <c r="AL55" i="1"/>
  <c r="AH55" i="1"/>
  <c r="AD55" i="1"/>
  <c r="AF55" i="1"/>
  <c r="AA55" i="1"/>
  <c r="Z55" i="1"/>
  <c r="AE55" i="1"/>
  <c r="AC55" i="1"/>
  <c r="AB55" i="1"/>
  <c r="AP5" i="1"/>
  <c r="AL5" i="1"/>
  <c r="AN5" i="1"/>
  <c r="AO5" i="1"/>
  <c r="AM5" i="1"/>
  <c r="AK5" i="1"/>
  <c r="AJ5" i="1"/>
  <c r="AH5" i="1"/>
  <c r="AI5" i="1"/>
  <c r="AG5" i="1"/>
  <c r="AD5" i="1"/>
  <c r="AF5" i="1"/>
  <c r="AB5" i="1"/>
  <c r="AC5" i="1"/>
  <c r="AA5" i="1"/>
  <c r="Z5" i="1"/>
  <c r="AE5" i="1"/>
  <c r="AO193" i="1"/>
  <c r="AP193" i="1"/>
  <c r="AM193" i="1"/>
  <c r="AK193" i="1"/>
  <c r="AL193" i="1"/>
  <c r="AN193" i="1"/>
  <c r="AJ193" i="1"/>
  <c r="AH193" i="1"/>
  <c r="AG193" i="1"/>
  <c r="AI193" i="1"/>
  <c r="AE193" i="1"/>
  <c r="AD193" i="1"/>
  <c r="AC193" i="1"/>
  <c r="AB193" i="1"/>
  <c r="Z193" i="1"/>
  <c r="AF193" i="1"/>
  <c r="AA193" i="1"/>
  <c r="AO179" i="1"/>
  <c r="AP179" i="1"/>
  <c r="AN179" i="1"/>
  <c r="AM179" i="1"/>
  <c r="AL179" i="1"/>
  <c r="AK179" i="1"/>
  <c r="AH179" i="1"/>
  <c r="AJ179" i="1"/>
  <c r="AG179" i="1"/>
  <c r="AI179" i="1"/>
  <c r="AF179" i="1"/>
  <c r="AE179" i="1"/>
  <c r="AD179" i="1"/>
  <c r="AA179" i="1"/>
  <c r="Z179" i="1"/>
  <c r="AC179" i="1"/>
  <c r="AB179" i="1"/>
  <c r="AP134" i="1"/>
  <c r="AO134" i="1"/>
  <c r="AM134" i="1"/>
  <c r="AN134" i="1"/>
  <c r="AJ134" i="1"/>
  <c r="AK134" i="1"/>
  <c r="AL134" i="1"/>
  <c r="AI134" i="1"/>
  <c r="AH134" i="1"/>
  <c r="AG134" i="1"/>
  <c r="AF134" i="1"/>
  <c r="AD134" i="1"/>
  <c r="AE134" i="1"/>
  <c r="AA134" i="1"/>
  <c r="AC134" i="1"/>
  <c r="AB134" i="1"/>
  <c r="Z134" i="1"/>
  <c r="AP117" i="1"/>
  <c r="AK117" i="1"/>
  <c r="AJ117" i="1"/>
  <c r="AO117" i="1"/>
  <c r="AN117" i="1"/>
  <c r="AI117" i="1"/>
  <c r="AM117" i="1"/>
  <c r="AL117" i="1"/>
  <c r="AH117" i="1"/>
  <c r="AF117" i="1"/>
  <c r="AE117" i="1"/>
  <c r="AD117" i="1"/>
  <c r="AG117" i="1"/>
  <c r="AC117" i="1"/>
  <c r="AB117" i="1"/>
  <c r="Z117" i="1"/>
  <c r="AA117" i="1"/>
  <c r="AP62" i="1"/>
  <c r="AO62" i="1"/>
  <c r="AN62" i="1"/>
  <c r="AM62" i="1"/>
  <c r="AL62" i="1"/>
  <c r="AK62" i="1"/>
  <c r="AJ62" i="1"/>
  <c r="AH62" i="1"/>
  <c r="AI62" i="1"/>
  <c r="AG62" i="1"/>
  <c r="AF62" i="1"/>
  <c r="AB62" i="1"/>
  <c r="AD62" i="1"/>
  <c r="AC62" i="1"/>
  <c r="AE62" i="1"/>
  <c r="Z62" i="1"/>
  <c r="AA62" i="1"/>
  <c r="AK166" i="1"/>
  <c r="AP166" i="1"/>
  <c r="AN166" i="1"/>
  <c r="AL166" i="1"/>
  <c r="AM166" i="1"/>
  <c r="AO166" i="1"/>
  <c r="AH166" i="1"/>
  <c r="AG166" i="1"/>
  <c r="AF166" i="1"/>
  <c r="AI166" i="1"/>
  <c r="AJ166" i="1"/>
  <c r="AE166" i="1"/>
  <c r="AD166" i="1"/>
  <c r="AC166" i="1"/>
  <c r="AB166" i="1"/>
  <c r="Z166" i="1"/>
  <c r="AA166" i="1"/>
  <c r="AP116" i="1"/>
  <c r="AO116" i="1"/>
  <c r="AN116" i="1"/>
  <c r="AH116" i="1"/>
  <c r="AL116" i="1"/>
  <c r="AK116" i="1"/>
  <c r="AM116" i="1"/>
  <c r="AI116" i="1"/>
  <c r="AE116" i="1"/>
  <c r="AG116" i="1"/>
  <c r="AB116" i="1"/>
  <c r="AA116" i="1"/>
  <c r="AF116" i="1"/>
  <c r="AJ116" i="1"/>
  <c r="AD116" i="1"/>
  <c r="AC116" i="1"/>
  <c r="Z116" i="1"/>
  <c r="AP63" i="1"/>
  <c r="AO63" i="1"/>
  <c r="AN63" i="1"/>
  <c r="AL63" i="1"/>
  <c r="AK63" i="1"/>
  <c r="AM63" i="1"/>
  <c r="AJ63" i="1"/>
  <c r="AI63" i="1"/>
  <c r="AG63" i="1"/>
  <c r="AE63" i="1"/>
  <c r="AB63" i="1"/>
  <c r="AH63" i="1"/>
  <c r="AF63" i="1"/>
  <c r="AD63" i="1"/>
  <c r="AA63" i="1"/>
  <c r="Z63" i="1"/>
  <c r="AC63" i="1"/>
  <c r="AP46" i="1"/>
  <c r="AN46" i="1"/>
  <c r="AK46" i="1"/>
  <c r="AL46" i="1"/>
  <c r="AM46" i="1"/>
  <c r="AO46" i="1"/>
  <c r="AI46" i="1"/>
  <c r="AG46" i="1"/>
  <c r="AF46" i="1"/>
  <c r="AJ46" i="1"/>
  <c r="AD46" i="1"/>
  <c r="AC46" i="1"/>
  <c r="AH46" i="1"/>
  <c r="AA46" i="1"/>
  <c r="AB46" i="1"/>
  <c r="AE46" i="1"/>
  <c r="Z46" i="1"/>
  <c r="AP15" i="1"/>
  <c r="AO15" i="1"/>
  <c r="AM15" i="1"/>
  <c r="AN15" i="1"/>
  <c r="AL15" i="1"/>
  <c r="AJ15" i="1"/>
  <c r="AK15" i="1"/>
  <c r="AH15" i="1"/>
  <c r="AB15" i="1"/>
  <c r="AF15" i="1"/>
  <c r="AG15" i="1"/>
  <c r="AI15" i="1"/>
  <c r="AE15" i="1"/>
  <c r="AD15" i="1"/>
  <c r="AC15" i="1"/>
  <c r="AA15" i="1"/>
  <c r="Z15" i="1"/>
  <c r="AP189" i="1"/>
  <c r="AL189" i="1"/>
  <c r="AJ189" i="1"/>
  <c r="AO189" i="1"/>
  <c r="AN189" i="1"/>
  <c r="AM189" i="1"/>
  <c r="AI189" i="1"/>
  <c r="AK189" i="1"/>
  <c r="AF189" i="1"/>
  <c r="AH189" i="1"/>
  <c r="AG189" i="1"/>
  <c r="AC189" i="1"/>
  <c r="AB189" i="1"/>
  <c r="AE189" i="1"/>
  <c r="Z189" i="1"/>
  <c r="AD189" i="1"/>
  <c r="AA189" i="1"/>
  <c r="AP177" i="1"/>
  <c r="AO177" i="1"/>
  <c r="AJ177" i="1"/>
  <c r="AL177" i="1"/>
  <c r="AN177" i="1"/>
  <c r="AI177" i="1"/>
  <c r="AK177" i="1"/>
  <c r="AF177" i="1"/>
  <c r="AM177" i="1"/>
  <c r="AH177" i="1"/>
  <c r="AG177" i="1"/>
  <c r="AC177" i="1"/>
  <c r="AB177" i="1"/>
  <c r="AA177" i="1"/>
  <c r="AD177" i="1"/>
  <c r="AE177" i="1"/>
  <c r="Z177" i="1"/>
  <c r="AO167" i="1"/>
  <c r="AN167" i="1"/>
  <c r="AP167" i="1"/>
  <c r="AM167" i="1"/>
  <c r="AK167" i="1"/>
  <c r="AL167" i="1"/>
  <c r="AH167" i="1"/>
  <c r="AG167" i="1"/>
  <c r="AJ167" i="1"/>
  <c r="AE167" i="1"/>
  <c r="AF167" i="1"/>
  <c r="AD167" i="1"/>
  <c r="AI167" i="1"/>
  <c r="AB167" i="1"/>
  <c r="AC167" i="1"/>
  <c r="Z167" i="1"/>
  <c r="AA167" i="1"/>
  <c r="AP153" i="1"/>
  <c r="AN153" i="1"/>
  <c r="AK153" i="1"/>
  <c r="AJ153" i="1"/>
  <c r="AO153" i="1"/>
  <c r="AM153" i="1"/>
  <c r="AI153" i="1"/>
  <c r="AH153" i="1"/>
  <c r="AF153" i="1"/>
  <c r="AE153" i="1"/>
  <c r="AL153" i="1"/>
  <c r="AG153" i="1"/>
  <c r="AD153" i="1"/>
  <c r="AC153" i="1"/>
  <c r="AB153" i="1"/>
  <c r="AA153" i="1"/>
  <c r="Z153" i="1"/>
  <c r="AP139" i="1"/>
  <c r="AO139" i="1"/>
  <c r="AN139" i="1"/>
  <c r="AL139" i="1"/>
  <c r="AM139" i="1"/>
  <c r="AI139" i="1"/>
  <c r="AK139" i="1"/>
  <c r="AH139" i="1"/>
  <c r="AJ139" i="1"/>
  <c r="AF139" i="1"/>
  <c r="AE139" i="1"/>
  <c r="AG139" i="1"/>
  <c r="AA139" i="1"/>
  <c r="Z139" i="1"/>
  <c r="AB139" i="1"/>
  <c r="AD139" i="1"/>
  <c r="AC139" i="1"/>
  <c r="AP127" i="1"/>
  <c r="AO127" i="1"/>
  <c r="AN127" i="1"/>
  <c r="AM127" i="1"/>
  <c r="AI127" i="1"/>
  <c r="AL127" i="1"/>
  <c r="AJ127" i="1"/>
  <c r="AK127" i="1"/>
  <c r="AH127" i="1"/>
  <c r="AF127" i="1"/>
  <c r="AA127" i="1"/>
  <c r="Z127" i="1"/>
  <c r="AE127" i="1"/>
  <c r="AG127" i="1"/>
  <c r="AC127" i="1"/>
  <c r="AB127" i="1"/>
  <c r="AD127" i="1"/>
  <c r="AO114" i="1"/>
  <c r="AN114" i="1"/>
  <c r="AM114" i="1"/>
  <c r="AP114" i="1"/>
  <c r="AK114" i="1"/>
  <c r="AJ114" i="1"/>
  <c r="AH114" i="1"/>
  <c r="AL114" i="1"/>
  <c r="AI114" i="1"/>
  <c r="AG114" i="1"/>
  <c r="Z114" i="1"/>
  <c r="AF114" i="1"/>
  <c r="AE114" i="1"/>
  <c r="AD114" i="1"/>
  <c r="AC114" i="1"/>
  <c r="AB114" i="1"/>
  <c r="AA114" i="1"/>
  <c r="AO102" i="1"/>
  <c r="AN102" i="1"/>
  <c r="AM102" i="1"/>
  <c r="AP102" i="1"/>
  <c r="AK102" i="1"/>
  <c r="AL102" i="1"/>
  <c r="AI102" i="1"/>
  <c r="AJ102" i="1"/>
  <c r="AF102" i="1"/>
  <c r="Z102" i="1"/>
  <c r="AH102" i="1"/>
  <c r="AG102" i="1"/>
  <c r="AA102" i="1"/>
  <c r="AE102" i="1"/>
  <c r="AC102" i="1"/>
  <c r="AB102" i="1"/>
  <c r="AD102" i="1"/>
  <c r="AP89" i="1"/>
  <c r="AL89" i="1"/>
  <c r="AN89" i="1"/>
  <c r="AO89" i="1"/>
  <c r="AK89" i="1"/>
  <c r="AG89" i="1"/>
  <c r="AJ89" i="1"/>
  <c r="AI89" i="1"/>
  <c r="AM89" i="1"/>
  <c r="AD89" i="1"/>
  <c r="AH89" i="1"/>
  <c r="AF89" i="1"/>
  <c r="AE89" i="1"/>
  <c r="AA89" i="1"/>
  <c r="Z89" i="1"/>
  <c r="AB89" i="1"/>
  <c r="AC89" i="1"/>
  <c r="AP75" i="1"/>
  <c r="AO75" i="1"/>
  <c r="AN75" i="1"/>
  <c r="AM75" i="1"/>
  <c r="AK75" i="1"/>
  <c r="AL75" i="1"/>
  <c r="AJ75" i="1"/>
  <c r="AH75" i="1"/>
  <c r="AI75" i="1"/>
  <c r="AF75" i="1"/>
  <c r="AG75" i="1"/>
  <c r="AE75" i="1"/>
  <c r="AD75" i="1"/>
  <c r="AA75" i="1"/>
  <c r="AC75" i="1"/>
  <c r="AB75" i="1"/>
  <c r="Z75" i="1"/>
  <c r="AO61" i="1"/>
  <c r="AP61" i="1"/>
  <c r="AN61" i="1"/>
  <c r="AM61" i="1"/>
  <c r="AL61" i="1"/>
  <c r="AK61" i="1"/>
  <c r="AH61" i="1"/>
  <c r="AJ61" i="1"/>
  <c r="AI61" i="1"/>
  <c r="AG61" i="1"/>
  <c r="AF61" i="1"/>
  <c r="AD61" i="1"/>
  <c r="AE61" i="1"/>
  <c r="AB61" i="1"/>
  <c r="AA61" i="1"/>
  <c r="AC61" i="1"/>
  <c r="Z61" i="1"/>
  <c r="AO47" i="1"/>
  <c r="AN47" i="1"/>
  <c r="AL47" i="1"/>
  <c r="AM47" i="1"/>
  <c r="AP47" i="1"/>
  <c r="AK47" i="1"/>
  <c r="AI47" i="1"/>
  <c r="AJ47" i="1"/>
  <c r="AG47" i="1"/>
  <c r="AD47" i="1"/>
  <c r="AB47" i="1"/>
  <c r="AH47" i="1"/>
  <c r="AF47" i="1"/>
  <c r="AE47" i="1"/>
  <c r="AA47" i="1"/>
  <c r="AC47" i="1"/>
  <c r="Z47" i="1"/>
  <c r="AP31" i="1"/>
  <c r="AO31" i="1"/>
  <c r="AN31" i="1"/>
  <c r="AL31" i="1"/>
  <c r="AM31" i="1"/>
  <c r="AG31" i="1"/>
  <c r="AJ31" i="1"/>
  <c r="AK31" i="1"/>
  <c r="AI31" i="1"/>
  <c r="AF31" i="1"/>
  <c r="AD31" i="1"/>
  <c r="AH31" i="1"/>
  <c r="AA31" i="1"/>
  <c r="Z31" i="1"/>
  <c r="AE31" i="1"/>
  <c r="AC31" i="1"/>
  <c r="AB31" i="1"/>
  <c r="AP14" i="1"/>
  <c r="AO14" i="1"/>
  <c r="AN14" i="1"/>
  <c r="AM14" i="1"/>
  <c r="AL14" i="1"/>
  <c r="AJ14" i="1"/>
  <c r="AK14" i="1"/>
  <c r="AI14" i="1"/>
  <c r="AF14" i="1"/>
  <c r="AG14" i="1"/>
  <c r="AH14" i="1"/>
  <c r="AE14" i="1"/>
  <c r="AD14" i="1"/>
  <c r="AC14" i="1"/>
  <c r="AB14" i="1"/>
  <c r="Z14" i="1"/>
  <c r="AA14" i="1"/>
  <c r="AP112" i="1"/>
  <c r="AO112" i="1"/>
  <c r="AL112" i="1"/>
  <c r="AN112" i="1"/>
  <c r="AM112" i="1"/>
  <c r="AG112" i="1"/>
  <c r="AI112" i="1"/>
  <c r="AF112" i="1"/>
  <c r="AK112" i="1"/>
  <c r="AH112" i="1"/>
  <c r="AC112" i="1"/>
  <c r="AE112" i="1"/>
  <c r="AJ112" i="1"/>
  <c r="Z112" i="1"/>
  <c r="AD112" i="1"/>
  <c r="AB112" i="1"/>
  <c r="AA112" i="1"/>
  <c r="AP120" i="1"/>
  <c r="AO120" i="1"/>
  <c r="AM120" i="1"/>
  <c r="AK120" i="1"/>
  <c r="AL120" i="1"/>
  <c r="AJ120" i="1"/>
  <c r="AN120" i="1"/>
  <c r="AH120" i="1"/>
  <c r="AI120" i="1"/>
  <c r="AF120" i="1"/>
  <c r="AG120" i="1"/>
  <c r="AC120" i="1"/>
  <c r="AB120" i="1"/>
  <c r="AA120" i="1"/>
  <c r="AD120" i="1"/>
  <c r="AE120" i="1"/>
  <c r="Z120" i="1"/>
  <c r="AP184" i="1"/>
  <c r="AM184" i="1"/>
  <c r="AN184" i="1"/>
  <c r="AJ184" i="1"/>
  <c r="AL184" i="1"/>
  <c r="AK184" i="1"/>
  <c r="AO184" i="1"/>
  <c r="AI184" i="1"/>
  <c r="AF184" i="1"/>
  <c r="AC184" i="1"/>
  <c r="AG184" i="1"/>
  <c r="AE184" i="1"/>
  <c r="AB184" i="1"/>
  <c r="AA184" i="1"/>
  <c r="AH184" i="1"/>
  <c r="Z184" i="1"/>
  <c r="AD184" i="1"/>
  <c r="AP106" i="1"/>
  <c r="AN106" i="1"/>
  <c r="AO106" i="1"/>
  <c r="AM106" i="1"/>
  <c r="AK106" i="1"/>
  <c r="AJ106" i="1"/>
  <c r="AL106" i="1"/>
  <c r="AG106" i="1"/>
  <c r="AI106" i="1"/>
  <c r="AF106" i="1"/>
  <c r="AD106" i="1"/>
  <c r="AC106" i="1"/>
  <c r="AH106" i="1"/>
  <c r="AE106" i="1"/>
  <c r="AB106" i="1"/>
  <c r="Z106" i="1"/>
  <c r="AA106" i="1"/>
  <c r="AO169" i="1"/>
  <c r="AP169" i="1"/>
  <c r="AN169" i="1"/>
  <c r="AK169" i="1"/>
  <c r="AI169" i="1"/>
  <c r="AJ169" i="1"/>
  <c r="AH169" i="1"/>
  <c r="AM169" i="1"/>
  <c r="AG169" i="1"/>
  <c r="AL169" i="1"/>
  <c r="AF169" i="1"/>
  <c r="AE169" i="1"/>
  <c r="AD169" i="1"/>
  <c r="Z169" i="1"/>
  <c r="AB169" i="1"/>
  <c r="AC169" i="1"/>
  <c r="AA169" i="1"/>
  <c r="AP144" i="1"/>
  <c r="AO144" i="1"/>
  <c r="AK144" i="1"/>
  <c r="AN144" i="1"/>
  <c r="AJ144" i="1"/>
  <c r="AL144" i="1"/>
  <c r="AM144" i="1"/>
  <c r="AI144" i="1"/>
  <c r="AH144" i="1"/>
  <c r="AF144" i="1"/>
  <c r="AE144" i="1"/>
  <c r="AG144" i="1"/>
  <c r="AC144" i="1"/>
  <c r="AB144" i="1"/>
  <c r="AD144" i="1"/>
  <c r="Z144" i="1"/>
  <c r="AA144" i="1"/>
  <c r="AP72" i="1"/>
  <c r="AO72" i="1"/>
  <c r="AN72" i="1"/>
  <c r="AL72" i="1"/>
  <c r="AK72" i="1"/>
  <c r="AM72" i="1"/>
  <c r="AI72" i="1"/>
  <c r="AJ72" i="1"/>
  <c r="AF72" i="1"/>
  <c r="AG72" i="1"/>
  <c r="AH72" i="1"/>
  <c r="AE72" i="1"/>
  <c r="AD72" i="1"/>
  <c r="AC72" i="1"/>
  <c r="AB72" i="1"/>
  <c r="Z72" i="1"/>
  <c r="AA72" i="1"/>
  <c r="AP20" i="1"/>
  <c r="AO20" i="1"/>
  <c r="AI20" i="1"/>
  <c r="AL20" i="1"/>
  <c r="AN20" i="1"/>
  <c r="AH20" i="1"/>
  <c r="AM20" i="1"/>
  <c r="AJ20" i="1"/>
  <c r="AK20" i="1"/>
  <c r="AE20" i="1"/>
  <c r="AG20" i="1"/>
  <c r="AF20" i="1"/>
  <c r="AB20" i="1"/>
  <c r="AA20" i="1"/>
  <c r="AC20" i="1"/>
  <c r="AD20" i="1"/>
  <c r="Z20" i="1"/>
  <c r="AO155" i="1"/>
  <c r="AN155" i="1"/>
  <c r="AM155" i="1"/>
  <c r="AP155" i="1"/>
  <c r="AK155" i="1"/>
  <c r="AL155" i="1"/>
  <c r="AI155" i="1"/>
  <c r="AJ155" i="1"/>
  <c r="AG155" i="1"/>
  <c r="AE155" i="1"/>
  <c r="AD155" i="1"/>
  <c r="AF155" i="1"/>
  <c r="AB155" i="1"/>
  <c r="AC155" i="1"/>
  <c r="AH155" i="1"/>
  <c r="AA155" i="1"/>
  <c r="Z155" i="1"/>
  <c r="AP52" i="1"/>
  <c r="AO52" i="1"/>
  <c r="AJ52" i="1"/>
  <c r="AN52" i="1"/>
  <c r="AM52" i="1"/>
  <c r="AK52" i="1"/>
  <c r="AI52" i="1"/>
  <c r="AG52" i="1"/>
  <c r="AF52" i="1"/>
  <c r="AH52" i="1"/>
  <c r="AL52" i="1"/>
  <c r="AC52" i="1"/>
  <c r="AD52" i="1"/>
  <c r="AE52" i="1"/>
  <c r="AA52" i="1"/>
  <c r="AB52" i="1"/>
  <c r="Z52" i="1"/>
  <c r="AO191" i="1"/>
  <c r="AP191" i="1"/>
  <c r="AL191" i="1"/>
  <c r="AM191" i="1"/>
  <c r="AK191" i="1"/>
  <c r="AN191" i="1"/>
  <c r="AI191" i="1"/>
  <c r="AG191" i="1"/>
  <c r="AE191" i="1"/>
  <c r="AH191" i="1"/>
  <c r="AD191" i="1"/>
  <c r="AF191" i="1"/>
  <c r="AJ191" i="1"/>
  <c r="AA191" i="1"/>
  <c r="AC191" i="1"/>
  <c r="AB191" i="1"/>
  <c r="Z191" i="1"/>
  <c r="AN154" i="1"/>
  <c r="AK154" i="1"/>
  <c r="AP154" i="1"/>
  <c r="AM154" i="1"/>
  <c r="AO154" i="1"/>
  <c r="AL154" i="1"/>
  <c r="AH154" i="1"/>
  <c r="AJ154" i="1"/>
  <c r="AG154" i="1"/>
  <c r="AF154" i="1"/>
  <c r="AE154" i="1"/>
  <c r="AD154" i="1"/>
  <c r="AC154" i="1"/>
  <c r="AI154" i="1"/>
  <c r="AB154" i="1"/>
  <c r="AA154" i="1"/>
  <c r="Z154" i="1"/>
  <c r="AP128" i="1"/>
  <c r="AO128" i="1"/>
  <c r="AN128" i="1"/>
  <c r="AM128" i="1"/>
  <c r="AH128" i="1"/>
  <c r="AL128" i="1"/>
  <c r="AK128" i="1"/>
  <c r="AJ128" i="1"/>
  <c r="AE128" i="1"/>
  <c r="AG128" i="1"/>
  <c r="AF128" i="1"/>
  <c r="AB128" i="1"/>
  <c r="AA128" i="1"/>
  <c r="Z128" i="1"/>
  <c r="AC128" i="1"/>
  <c r="AI128" i="1"/>
  <c r="AD128" i="1"/>
  <c r="AP91" i="1"/>
  <c r="AO91" i="1"/>
  <c r="AN91" i="1"/>
  <c r="AJ91" i="1"/>
  <c r="AI91" i="1"/>
  <c r="AK91" i="1"/>
  <c r="AM91" i="1"/>
  <c r="AH91" i="1"/>
  <c r="AL91" i="1"/>
  <c r="AE91" i="1"/>
  <c r="AG91" i="1"/>
  <c r="AF91" i="1"/>
  <c r="AA91" i="1"/>
  <c r="Z91" i="1"/>
  <c r="AB91" i="1"/>
  <c r="AC91" i="1"/>
  <c r="AD91" i="1"/>
  <c r="AP152" i="1"/>
  <c r="AO152" i="1"/>
  <c r="AL152" i="1"/>
  <c r="AM152" i="1"/>
  <c r="AN152" i="1"/>
  <c r="AK152" i="1"/>
  <c r="AH152" i="1"/>
  <c r="AJ152" i="1"/>
  <c r="AG152" i="1"/>
  <c r="AB152" i="1"/>
  <c r="AA152" i="1"/>
  <c r="AI152" i="1"/>
  <c r="AF152" i="1"/>
  <c r="AE152" i="1"/>
  <c r="AD152" i="1"/>
  <c r="Z152" i="1"/>
  <c r="AC152" i="1"/>
  <c r="AP101" i="1"/>
  <c r="AL101" i="1"/>
  <c r="AM101" i="1"/>
  <c r="AO101" i="1"/>
  <c r="AN101" i="1"/>
  <c r="AJ101" i="1"/>
  <c r="AH101" i="1"/>
  <c r="AG101" i="1"/>
  <c r="AI101" i="1"/>
  <c r="AK101" i="1"/>
  <c r="AD101" i="1"/>
  <c r="AE101" i="1"/>
  <c r="AF101" i="1"/>
  <c r="AC101" i="1"/>
  <c r="AB101" i="1"/>
  <c r="AA101" i="1"/>
  <c r="Z101" i="1"/>
  <c r="AP60" i="1"/>
  <c r="AO60" i="1"/>
  <c r="AL60" i="1"/>
  <c r="AK60" i="1"/>
  <c r="AM60" i="1"/>
  <c r="AN60" i="1"/>
  <c r="AJ60" i="1"/>
  <c r="AI60" i="1"/>
  <c r="AF60" i="1"/>
  <c r="AD60" i="1"/>
  <c r="AC60" i="1"/>
  <c r="AG60" i="1"/>
  <c r="AB60" i="1"/>
  <c r="AA60" i="1"/>
  <c r="AH60" i="1"/>
  <c r="AE60" i="1"/>
  <c r="Z60" i="1"/>
  <c r="AO59" i="1"/>
  <c r="AL59" i="1"/>
  <c r="AN59" i="1"/>
  <c r="AP59" i="1"/>
  <c r="AK59" i="1"/>
  <c r="AJ59" i="1"/>
  <c r="AI59" i="1"/>
  <c r="AG59" i="1"/>
  <c r="AM59" i="1"/>
  <c r="AH59" i="1"/>
  <c r="AF59" i="1"/>
  <c r="AD59" i="1"/>
  <c r="AE59" i="1"/>
  <c r="AB59" i="1"/>
  <c r="AC59" i="1"/>
  <c r="Z59" i="1"/>
  <c r="AA59" i="1"/>
  <c r="AO30" i="1"/>
  <c r="AN30" i="1"/>
  <c r="AM30" i="1"/>
  <c r="AP30" i="1"/>
  <c r="AI30" i="1"/>
  <c r="AH30" i="1"/>
  <c r="AJ30" i="1"/>
  <c r="AK30" i="1"/>
  <c r="AL30" i="1"/>
  <c r="AF30" i="1"/>
  <c r="Z30" i="1"/>
  <c r="AG30" i="1"/>
  <c r="AE30" i="1"/>
  <c r="AA30" i="1"/>
  <c r="AD30" i="1"/>
  <c r="AC30" i="1"/>
  <c r="AB30" i="1"/>
  <c r="AO13" i="1"/>
  <c r="AP13" i="1"/>
  <c r="AN13" i="1"/>
  <c r="AL13" i="1"/>
  <c r="AJ13" i="1"/>
  <c r="AM13" i="1"/>
  <c r="AK13" i="1"/>
  <c r="AG13" i="1"/>
  <c r="AH13" i="1"/>
  <c r="AI13" i="1"/>
  <c r="AF13" i="1"/>
  <c r="AE13" i="1"/>
  <c r="AD13" i="1"/>
  <c r="AC13" i="1"/>
  <c r="Z13" i="1"/>
  <c r="AA13" i="1"/>
  <c r="AB13" i="1"/>
  <c r="AO71" i="1"/>
  <c r="AP71" i="1"/>
  <c r="AL71" i="1"/>
  <c r="AM71" i="1"/>
  <c r="AK71" i="1"/>
  <c r="AJ71" i="1"/>
  <c r="AN71" i="1"/>
  <c r="AG71" i="1"/>
  <c r="AH71" i="1"/>
  <c r="AF71" i="1"/>
  <c r="AE71" i="1"/>
  <c r="AD71" i="1"/>
  <c r="AB71" i="1"/>
  <c r="AI71" i="1"/>
  <c r="AA71" i="1"/>
  <c r="AC71" i="1"/>
  <c r="Z71" i="1"/>
  <c r="AP171" i="1"/>
  <c r="AO171" i="1"/>
  <c r="AM171" i="1"/>
  <c r="AJ171" i="1"/>
  <c r="AN171" i="1"/>
  <c r="AK171" i="1"/>
  <c r="AL171" i="1"/>
  <c r="AI171" i="1"/>
  <c r="AG171" i="1"/>
  <c r="AH171" i="1"/>
  <c r="AF171" i="1"/>
  <c r="AE171" i="1"/>
  <c r="AD171" i="1"/>
  <c r="AC171" i="1"/>
  <c r="AB171" i="1"/>
  <c r="Z171" i="1"/>
  <c r="AA171" i="1"/>
  <c r="AP69" i="1"/>
  <c r="AK69" i="1"/>
  <c r="AJ69" i="1"/>
  <c r="AM69" i="1"/>
  <c r="AN69" i="1"/>
  <c r="AO69" i="1"/>
  <c r="AI69" i="1"/>
  <c r="AF69" i="1"/>
  <c r="AL69" i="1"/>
  <c r="AH69" i="1"/>
  <c r="AE69" i="1"/>
  <c r="AD69" i="1"/>
  <c r="AC69" i="1"/>
  <c r="AB69" i="1"/>
  <c r="AG69" i="1"/>
  <c r="AA69" i="1"/>
  <c r="Z69" i="1"/>
  <c r="AP158" i="1"/>
  <c r="AM158" i="1"/>
  <c r="AO158" i="1"/>
  <c r="AN158" i="1"/>
  <c r="AL158" i="1"/>
  <c r="AJ158" i="1"/>
  <c r="AK158" i="1"/>
  <c r="AI158" i="1"/>
  <c r="AF158" i="1"/>
  <c r="AH158" i="1"/>
  <c r="AG158" i="1"/>
  <c r="AE158" i="1"/>
  <c r="AD158" i="1"/>
  <c r="AC158" i="1"/>
  <c r="Z158" i="1"/>
  <c r="AA158" i="1"/>
  <c r="AB158" i="1"/>
  <c r="AO95" i="1"/>
  <c r="AM95" i="1"/>
  <c r="AP95" i="1"/>
  <c r="AN95" i="1"/>
  <c r="AJ95" i="1"/>
  <c r="AK95" i="1"/>
  <c r="AL95" i="1"/>
  <c r="AH95" i="1"/>
  <c r="AG95" i="1"/>
  <c r="AE95" i="1"/>
  <c r="AF95" i="1"/>
  <c r="AD95" i="1"/>
  <c r="AI95" i="1"/>
  <c r="AB95" i="1"/>
  <c r="AC95" i="1"/>
  <c r="AA95" i="1"/>
  <c r="Z95" i="1"/>
  <c r="AO37" i="1"/>
  <c r="AP37" i="1"/>
  <c r="AN37" i="1"/>
  <c r="AL37" i="1"/>
  <c r="AM37" i="1"/>
  <c r="AK37" i="1"/>
  <c r="AI37" i="1"/>
  <c r="AH37" i="1"/>
  <c r="AJ37" i="1"/>
  <c r="AG37" i="1"/>
  <c r="AE37" i="1"/>
  <c r="AD37" i="1"/>
  <c r="AC37" i="1"/>
  <c r="AF37" i="1"/>
  <c r="AB37" i="1"/>
  <c r="Z37" i="1"/>
  <c r="AA37" i="1"/>
  <c r="AP194" i="1"/>
  <c r="AN194" i="1"/>
  <c r="AK194" i="1"/>
  <c r="AO194" i="1"/>
  <c r="AL194" i="1"/>
  <c r="AI194" i="1"/>
  <c r="AM194" i="1"/>
  <c r="AF194" i="1"/>
  <c r="AJ194" i="1"/>
  <c r="AH194" i="1"/>
  <c r="AE194" i="1"/>
  <c r="AD194" i="1"/>
  <c r="AG194" i="1"/>
  <c r="AC194" i="1"/>
  <c r="AA194" i="1"/>
  <c r="AB194" i="1"/>
  <c r="Z194" i="1"/>
  <c r="AO119" i="1"/>
  <c r="AM119" i="1"/>
  <c r="AP119" i="1"/>
  <c r="AN119" i="1"/>
  <c r="AK119" i="1"/>
  <c r="AL119" i="1"/>
  <c r="AJ119" i="1"/>
  <c r="AI119" i="1"/>
  <c r="AG119" i="1"/>
  <c r="AH119" i="1"/>
  <c r="AD119" i="1"/>
  <c r="AF119" i="1"/>
  <c r="AE119" i="1"/>
  <c r="AA119" i="1"/>
  <c r="AC119" i="1"/>
  <c r="AB119" i="1"/>
  <c r="Z119" i="1"/>
  <c r="AP79" i="1"/>
  <c r="AO79" i="1"/>
  <c r="AN79" i="1"/>
  <c r="AL79" i="1"/>
  <c r="AJ79" i="1"/>
  <c r="AI79" i="1"/>
  <c r="AM79" i="1"/>
  <c r="AK79" i="1"/>
  <c r="AE79" i="1"/>
  <c r="AD79" i="1"/>
  <c r="AA79" i="1"/>
  <c r="Z79" i="1"/>
  <c r="AG79" i="1"/>
  <c r="AF79" i="1"/>
  <c r="AH79" i="1"/>
  <c r="AB79" i="1"/>
  <c r="AC79" i="1"/>
  <c r="AN36" i="1"/>
  <c r="AP36" i="1"/>
  <c r="AO36" i="1"/>
  <c r="AK36" i="1"/>
  <c r="AM36" i="1"/>
  <c r="AJ36" i="1"/>
  <c r="AL36" i="1"/>
  <c r="AF36" i="1"/>
  <c r="AG36" i="1"/>
  <c r="AE36" i="1"/>
  <c r="AH36" i="1"/>
  <c r="AD36" i="1"/>
  <c r="AI36" i="1"/>
  <c r="AC36" i="1"/>
  <c r="AB36" i="1"/>
  <c r="AA36" i="1"/>
  <c r="Z36" i="1"/>
  <c r="AP192" i="1"/>
  <c r="AO192" i="1"/>
  <c r="AM192" i="1"/>
  <c r="AN192" i="1"/>
  <c r="AJ192" i="1"/>
  <c r="AH192" i="1"/>
  <c r="AL192" i="1"/>
  <c r="AK192" i="1"/>
  <c r="AI192" i="1"/>
  <c r="AF192" i="1"/>
  <c r="AG192" i="1"/>
  <c r="AE192" i="1"/>
  <c r="AC192" i="1"/>
  <c r="AD192" i="1"/>
  <c r="AB192" i="1"/>
  <c r="Z192" i="1"/>
  <c r="AA192" i="1"/>
  <c r="AP168" i="1"/>
  <c r="AO168" i="1"/>
  <c r="AN168" i="1"/>
  <c r="AK168" i="1"/>
  <c r="AL168" i="1"/>
  <c r="AJ168" i="1"/>
  <c r="AM168" i="1"/>
  <c r="AF168" i="1"/>
  <c r="AI168" i="1"/>
  <c r="AE168" i="1"/>
  <c r="AH168" i="1"/>
  <c r="AC168" i="1"/>
  <c r="AG168" i="1"/>
  <c r="AB168" i="1"/>
  <c r="AD168" i="1"/>
  <c r="Z168" i="1"/>
  <c r="AA168" i="1"/>
  <c r="AP130" i="1"/>
  <c r="AN130" i="1"/>
  <c r="AK130" i="1"/>
  <c r="AO130" i="1"/>
  <c r="AM130" i="1"/>
  <c r="AI130" i="1"/>
  <c r="AH130" i="1"/>
  <c r="AL130" i="1"/>
  <c r="AG130" i="1"/>
  <c r="AJ130" i="1"/>
  <c r="AF130" i="1"/>
  <c r="AD130" i="1"/>
  <c r="AC130" i="1"/>
  <c r="AE130" i="1"/>
  <c r="AA130" i="1"/>
  <c r="Z130" i="1"/>
  <c r="AB130" i="1"/>
  <c r="AP104" i="1"/>
  <c r="AO104" i="1"/>
  <c r="AJ104" i="1"/>
  <c r="AN104" i="1"/>
  <c r="AM104" i="1"/>
  <c r="AK104" i="1"/>
  <c r="AL104" i="1"/>
  <c r="AH104" i="1"/>
  <c r="AI104" i="1"/>
  <c r="AE104" i="1"/>
  <c r="AF104" i="1"/>
  <c r="AB104" i="1"/>
  <c r="AA104" i="1"/>
  <c r="AG104" i="1"/>
  <c r="Z104" i="1"/>
  <c r="AC104" i="1"/>
  <c r="AD104" i="1"/>
  <c r="AP77" i="1"/>
  <c r="AL77" i="1"/>
  <c r="AO77" i="1"/>
  <c r="AM77" i="1"/>
  <c r="AK77" i="1"/>
  <c r="AN77" i="1"/>
  <c r="AG77" i="1"/>
  <c r="AH77" i="1"/>
  <c r="AI77" i="1"/>
  <c r="AE77" i="1"/>
  <c r="AD77" i="1"/>
  <c r="AF77" i="1"/>
  <c r="AJ77" i="1"/>
  <c r="AB77" i="1"/>
  <c r="AC77" i="1"/>
  <c r="AA77" i="1"/>
  <c r="Z77" i="1"/>
  <c r="AK178" i="1"/>
  <c r="AO178" i="1"/>
  <c r="AL178" i="1"/>
  <c r="AM178" i="1"/>
  <c r="AP178" i="1"/>
  <c r="AN178" i="1"/>
  <c r="AJ178" i="1"/>
  <c r="AG178" i="1"/>
  <c r="AI178" i="1"/>
  <c r="AF178" i="1"/>
  <c r="AH178" i="1"/>
  <c r="AE178" i="1"/>
  <c r="AD178" i="1"/>
  <c r="AC178" i="1"/>
  <c r="AA178" i="1"/>
  <c r="Z178" i="1"/>
  <c r="AB178" i="1"/>
  <c r="AP141" i="1"/>
  <c r="AK141" i="1"/>
  <c r="AJ141" i="1"/>
  <c r="AN141" i="1"/>
  <c r="AM141" i="1"/>
  <c r="AL141" i="1"/>
  <c r="AI141" i="1"/>
  <c r="AO141" i="1"/>
  <c r="AH141" i="1"/>
  <c r="AF141" i="1"/>
  <c r="AE141" i="1"/>
  <c r="AD141" i="1"/>
  <c r="AC141" i="1"/>
  <c r="AB141" i="1"/>
  <c r="AG141" i="1"/>
  <c r="AA141" i="1"/>
  <c r="Z141" i="1"/>
  <c r="AP103" i="1"/>
  <c r="AO103" i="1"/>
  <c r="AN103" i="1"/>
  <c r="AM103" i="1"/>
  <c r="AK103" i="1"/>
  <c r="AL103" i="1"/>
  <c r="AI103" i="1"/>
  <c r="AH103" i="1"/>
  <c r="AJ103" i="1"/>
  <c r="AF103" i="1"/>
  <c r="AA103" i="1"/>
  <c r="Z103" i="1"/>
  <c r="AG103" i="1"/>
  <c r="AE103" i="1"/>
  <c r="AC103" i="1"/>
  <c r="AB103" i="1"/>
  <c r="AD103" i="1"/>
  <c r="AP76" i="1"/>
  <c r="AO76" i="1"/>
  <c r="AN76" i="1"/>
  <c r="AM76" i="1"/>
  <c r="AK76" i="1"/>
  <c r="AL76" i="1"/>
  <c r="AG76" i="1"/>
  <c r="AF76" i="1"/>
  <c r="AI76" i="1"/>
  <c r="AJ76" i="1"/>
  <c r="AC76" i="1"/>
  <c r="AH76" i="1"/>
  <c r="AB76" i="1"/>
  <c r="AE76" i="1"/>
  <c r="Z76" i="1"/>
  <c r="AD76" i="1"/>
  <c r="AA76" i="1"/>
  <c r="AP32" i="1"/>
  <c r="AO32" i="1"/>
  <c r="AN32" i="1"/>
  <c r="AL32" i="1"/>
  <c r="AI32" i="1"/>
  <c r="AH32" i="1"/>
  <c r="AM32" i="1"/>
  <c r="AJ32" i="1"/>
  <c r="AG32" i="1"/>
  <c r="AE32" i="1"/>
  <c r="AK32" i="1"/>
  <c r="AF32" i="1"/>
  <c r="AB32" i="1"/>
  <c r="AA32" i="1"/>
  <c r="AD32" i="1"/>
  <c r="AC32" i="1"/>
  <c r="Z32" i="1"/>
  <c r="AP190" i="1"/>
  <c r="AK190" i="1"/>
  <c r="AL190" i="1"/>
  <c r="AO190" i="1"/>
  <c r="AN190" i="1"/>
  <c r="AM190" i="1"/>
  <c r="AG190" i="1"/>
  <c r="AF190" i="1"/>
  <c r="AJ190" i="1"/>
  <c r="AI190" i="1"/>
  <c r="AE190" i="1"/>
  <c r="AH190" i="1"/>
  <c r="AD190" i="1"/>
  <c r="AC190" i="1"/>
  <c r="AA190" i="1"/>
  <c r="Z190" i="1"/>
  <c r="AB190" i="1"/>
  <c r="AP175" i="1"/>
  <c r="AO175" i="1"/>
  <c r="AN175" i="1"/>
  <c r="AL175" i="1"/>
  <c r="AM175" i="1"/>
  <c r="AI175" i="1"/>
  <c r="AJ175" i="1"/>
  <c r="AK175" i="1"/>
  <c r="AH175" i="1"/>
  <c r="AF175" i="1"/>
  <c r="AA175" i="1"/>
  <c r="AD175" i="1"/>
  <c r="AE175" i="1"/>
  <c r="AG175" i="1"/>
  <c r="AB175" i="1"/>
  <c r="AC175" i="1"/>
  <c r="Z175" i="1"/>
  <c r="AP164" i="1"/>
  <c r="AO164" i="1"/>
  <c r="AL164" i="1"/>
  <c r="AN164" i="1"/>
  <c r="AH164" i="1"/>
  <c r="AM164" i="1"/>
  <c r="AI164" i="1"/>
  <c r="AK164" i="1"/>
  <c r="AJ164" i="1"/>
  <c r="AE164" i="1"/>
  <c r="AF164" i="1"/>
  <c r="AB164" i="1"/>
  <c r="AA164" i="1"/>
  <c r="AG164" i="1"/>
  <c r="AC164" i="1"/>
  <c r="Z164" i="1"/>
  <c r="AD164" i="1"/>
  <c r="AP140" i="1"/>
  <c r="AO140" i="1"/>
  <c r="AN140" i="1"/>
  <c r="AL140" i="1"/>
  <c r="AH140" i="1"/>
  <c r="AK140" i="1"/>
  <c r="AM140" i="1"/>
  <c r="AI140" i="1"/>
  <c r="AE140" i="1"/>
  <c r="AJ140" i="1"/>
  <c r="AF140" i="1"/>
  <c r="AB140" i="1"/>
  <c r="AG140" i="1"/>
  <c r="AA140" i="1"/>
  <c r="AD140" i="1"/>
  <c r="AC140" i="1"/>
  <c r="Z140" i="1"/>
  <c r="AO126" i="1"/>
  <c r="AN126" i="1"/>
  <c r="AM126" i="1"/>
  <c r="AL126" i="1"/>
  <c r="AP126" i="1"/>
  <c r="AK126" i="1"/>
  <c r="AH126" i="1"/>
  <c r="AI126" i="1"/>
  <c r="AJ126" i="1"/>
  <c r="AE126" i="1"/>
  <c r="Z126" i="1"/>
  <c r="AG126" i="1"/>
  <c r="AC126" i="1"/>
  <c r="AF126" i="1"/>
  <c r="AB126" i="1"/>
  <c r="AA126" i="1"/>
  <c r="AD126" i="1"/>
  <c r="AP115" i="1"/>
  <c r="AO115" i="1"/>
  <c r="AN115" i="1"/>
  <c r="AM115" i="1"/>
  <c r="AI115" i="1"/>
  <c r="AL115" i="1"/>
  <c r="AK115" i="1"/>
  <c r="AJ115" i="1"/>
  <c r="AH115" i="1"/>
  <c r="AA115" i="1"/>
  <c r="Z115" i="1"/>
  <c r="AF115" i="1"/>
  <c r="AE115" i="1"/>
  <c r="AG115" i="1"/>
  <c r="AD115" i="1"/>
  <c r="AC115" i="1"/>
  <c r="AB115" i="1"/>
  <c r="AP88" i="1"/>
  <c r="AN88" i="1"/>
  <c r="AO88" i="1"/>
  <c r="AM88" i="1"/>
  <c r="AK88" i="1"/>
  <c r="AL88" i="1"/>
  <c r="AJ88" i="1"/>
  <c r="AG88" i="1"/>
  <c r="AH88" i="1"/>
  <c r="AF88" i="1"/>
  <c r="AI88" i="1"/>
  <c r="AC88" i="1"/>
  <c r="AA88" i="1"/>
  <c r="AD88" i="1"/>
  <c r="AE88" i="1"/>
  <c r="AB88" i="1"/>
  <c r="Z88" i="1"/>
  <c r="AP74" i="1"/>
  <c r="AO74" i="1"/>
  <c r="AN74" i="1"/>
  <c r="AM74" i="1"/>
  <c r="AK74" i="1"/>
  <c r="AH74" i="1"/>
  <c r="AI74" i="1"/>
  <c r="AL74" i="1"/>
  <c r="AJ74" i="1"/>
  <c r="AF74" i="1"/>
  <c r="AG74" i="1"/>
  <c r="AE74" i="1"/>
  <c r="AA74" i="1"/>
  <c r="AC74" i="1"/>
  <c r="AD74" i="1"/>
  <c r="AB74" i="1"/>
  <c r="Z74" i="1"/>
  <c r="AP188" i="1"/>
  <c r="AO188" i="1"/>
  <c r="AL188" i="1"/>
  <c r="AM188" i="1"/>
  <c r="AN188" i="1"/>
  <c r="AH188" i="1"/>
  <c r="AJ188" i="1"/>
  <c r="AK188" i="1"/>
  <c r="AI188" i="1"/>
  <c r="AG188" i="1"/>
  <c r="AE188" i="1"/>
  <c r="AB188" i="1"/>
  <c r="AA188" i="1"/>
  <c r="AD188" i="1"/>
  <c r="AF188" i="1"/>
  <c r="AC188" i="1"/>
  <c r="Z188" i="1"/>
  <c r="AO174" i="1"/>
  <c r="AN174" i="1"/>
  <c r="AM174" i="1"/>
  <c r="AP174" i="1"/>
  <c r="AL174" i="1"/>
  <c r="AI174" i="1"/>
  <c r="AE174" i="1"/>
  <c r="AJ174" i="1"/>
  <c r="AG174" i="1"/>
  <c r="AK174" i="1"/>
  <c r="Z174" i="1"/>
  <c r="AH174" i="1"/>
  <c r="AA174" i="1"/>
  <c r="AF174" i="1"/>
  <c r="AC174" i="1"/>
  <c r="AB174" i="1"/>
  <c r="AD174" i="1"/>
  <c r="AP163" i="1"/>
  <c r="AO163" i="1"/>
  <c r="AN163" i="1"/>
  <c r="AL163" i="1"/>
  <c r="AI163" i="1"/>
  <c r="AM163" i="1"/>
  <c r="AK163" i="1"/>
  <c r="AJ163" i="1"/>
  <c r="AF163" i="1"/>
  <c r="AA163" i="1"/>
  <c r="AH163" i="1"/>
  <c r="AG163" i="1"/>
  <c r="AC163" i="1"/>
  <c r="AB163" i="1"/>
  <c r="Z163" i="1"/>
  <c r="AD163" i="1"/>
  <c r="AE163" i="1"/>
  <c r="AO150" i="1"/>
  <c r="AN150" i="1"/>
  <c r="AM150" i="1"/>
  <c r="AL150" i="1"/>
  <c r="AP150" i="1"/>
  <c r="AK150" i="1"/>
  <c r="AI150" i="1"/>
  <c r="AG150" i="1"/>
  <c r="AJ150" i="1"/>
  <c r="AH150" i="1"/>
  <c r="Z150" i="1"/>
  <c r="AF150" i="1"/>
  <c r="AC150" i="1"/>
  <c r="AE150" i="1"/>
  <c r="AD150" i="1"/>
  <c r="AB150" i="1"/>
  <c r="AA150" i="1"/>
  <c r="AO138" i="1"/>
  <c r="AN138" i="1"/>
  <c r="AM138" i="1"/>
  <c r="AL138" i="1"/>
  <c r="AP138" i="1"/>
  <c r="AK138" i="1"/>
  <c r="AJ138" i="1"/>
  <c r="AG138" i="1"/>
  <c r="AI138" i="1"/>
  <c r="Z138" i="1"/>
  <c r="AH138" i="1"/>
  <c r="AB138" i="1"/>
  <c r="AF138" i="1"/>
  <c r="AD138" i="1"/>
  <c r="AE138" i="1"/>
  <c r="AC138" i="1"/>
  <c r="AA138" i="1"/>
  <c r="AP125" i="1"/>
  <c r="AL125" i="1"/>
  <c r="AO125" i="1"/>
  <c r="AM125" i="1"/>
  <c r="AK125" i="1"/>
  <c r="AN125" i="1"/>
  <c r="AI125" i="1"/>
  <c r="AG125" i="1"/>
  <c r="AJ125" i="1"/>
  <c r="AD125" i="1"/>
  <c r="AF125" i="1"/>
  <c r="AH125" i="1"/>
  <c r="AE125" i="1"/>
  <c r="AB125" i="1"/>
  <c r="Z125" i="1"/>
  <c r="AC125" i="1"/>
  <c r="AA125" i="1"/>
  <c r="AP111" i="1"/>
  <c r="AO111" i="1"/>
  <c r="AL111" i="1"/>
  <c r="AN111" i="1"/>
  <c r="AM111" i="1"/>
  <c r="AK111" i="1"/>
  <c r="AI111" i="1"/>
  <c r="AJ111" i="1"/>
  <c r="AG111" i="1"/>
  <c r="AE111" i="1"/>
  <c r="AF111" i="1"/>
  <c r="AH111" i="1"/>
  <c r="AD111" i="1"/>
  <c r="AC111" i="1"/>
  <c r="AB111" i="1"/>
  <c r="AA111" i="1"/>
  <c r="Z111" i="1"/>
  <c r="AP100" i="1"/>
  <c r="AM100" i="1"/>
  <c r="AL100" i="1"/>
  <c r="AO100" i="1"/>
  <c r="AN100" i="1"/>
  <c r="AK100" i="1"/>
  <c r="AH100" i="1"/>
  <c r="AG100" i="1"/>
  <c r="AF100" i="1"/>
  <c r="AI100" i="1"/>
  <c r="AJ100" i="1"/>
  <c r="AC100" i="1"/>
  <c r="AE100" i="1"/>
  <c r="AD100" i="1"/>
  <c r="AA100" i="1"/>
  <c r="Z100" i="1"/>
  <c r="AB100" i="1"/>
  <c r="AP86" i="1"/>
  <c r="AO86" i="1"/>
  <c r="AL86" i="1"/>
  <c r="AM86" i="1"/>
  <c r="AN86" i="1"/>
  <c r="AJ86" i="1"/>
  <c r="AI86" i="1"/>
  <c r="AK86" i="1"/>
  <c r="AG86" i="1"/>
  <c r="AF86" i="1"/>
  <c r="AH86" i="1"/>
  <c r="AE86" i="1"/>
  <c r="AD86" i="1"/>
  <c r="AC86" i="1"/>
  <c r="AA86" i="1"/>
  <c r="AB86" i="1"/>
  <c r="Z86" i="1"/>
  <c r="AO73" i="1"/>
  <c r="AP73" i="1"/>
  <c r="AN73" i="1"/>
  <c r="AL73" i="1"/>
  <c r="AM73" i="1"/>
  <c r="AK73" i="1"/>
  <c r="AI73" i="1"/>
  <c r="AJ73" i="1"/>
  <c r="AG73" i="1"/>
  <c r="AH73" i="1"/>
  <c r="AE73" i="1"/>
  <c r="AD73" i="1"/>
  <c r="AC73" i="1"/>
  <c r="AB73" i="1"/>
  <c r="Z73" i="1"/>
  <c r="AF73" i="1"/>
  <c r="AA73" i="1"/>
  <c r="AP53" i="1"/>
  <c r="AL53" i="1"/>
  <c r="AN53" i="1"/>
  <c r="AM53" i="1"/>
  <c r="AO53" i="1"/>
  <c r="AJ53" i="1"/>
  <c r="AK53" i="1"/>
  <c r="AI53" i="1"/>
  <c r="AH53" i="1"/>
  <c r="AD53" i="1"/>
  <c r="AF53" i="1"/>
  <c r="AE53" i="1"/>
  <c r="AG53" i="1"/>
  <c r="AB53" i="1"/>
  <c r="AC53" i="1"/>
  <c r="Z53" i="1"/>
  <c r="AA53" i="1"/>
  <c r="AN48" i="1"/>
  <c r="AP48" i="1"/>
  <c r="AO48" i="1"/>
  <c r="AK48" i="1"/>
  <c r="AM48" i="1"/>
  <c r="AL48" i="1"/>
  <c r="AH48" i="1"/>
  <c r="AI48" i="1"/>
  <c r="AG48" i="1"/>
  <c r="AF48" i="1"/>
  <c r="AJ48" i="1"/>
  <c r="AD48" i="1"/>
  <c r="AC48" i="1"/>
  <c r="AB48" i="1"/>
  <c r="AE48" i="1"/>
  <c r="AA48" i="1"/>
  <c r="Z48" i="1"/>
  <c r="AP26" i="1"/>
  <c r="AO26" i="1"/>
  <c r="AN26" i="1"/>
  <c r="AL26" i="1"/>
  <c r="AJ26" i="1"/>
  <c r="AK26" i="1"/>
  <c r="AG26" i="1"/>
  <c r="AI26" i="1"/>
  <c r="AH26" i="1"/>
  <c r="AM26" i="1"/>
  <c r="AE26" i="1"/>
  <c r="AF26" i="1"/>
  <c r="Z26" i="1"/>
  <c r="AB26" i="1"/>
  <c r="AD26" i="1"/>
  <c r="AA26" i="1"/>
  <c r="AC26" i="1"/>
  <c r="AN12" i="1"/>
  <c r="AP12" i="1"/>
  <c r="AO12" i="1"/>
  <c r="AL12" i="1"/>
  <c r="AM12" i="1"/>
  <c r="AK12" i="1"/>
  <c r="AG12" i="1"/>
  <c r="AH12" i="1"/>
  <c r="AI12" i="1"/>
  <c r="AF12" i="1"/>
  <c r="AJ12" i="1"/>
  <c r="AE12" i="1"/>
  <c r="AD12" i="1"/>
  <c r="AC12" i="1"/>
  <c r="Z12" i="1"/>
  <c r="AB12" i="1"/>
  <c r="AA12" i="1"/>
  <c r="AQ196" i="1" l="1"/>
  <c r="AE196" i="1"/>
  <c r="AM196" i="1"/>
  <c r="Z196" i="1"/>
  <c r="AO196" i="1"/>
  <c r="AC196" i="1"/>
  <c r="AB196" i="1"/>
  <c r="AP196" i="1"/>
  <c r="AA196" i="1"/>
  <c r="AF196" i="1"/>
  <c r="AD196" i="1"/>
  <c r="AG196" i="1"/>
  <c r="AN196" i="1"/>
  <c r="AL196" i="1"/>
  <c r="AI196" i="1"/>
  <c r="AH196" i="1"/>
  <c r="AJ196" i="1"/>
  <c r="AK196" i="1"/>
  <c r="AQ1" i="1" l="1"/>
  <c r="AF1" i="1"/>
  <c r="AB1" i="1"/>
  <c r="AO1" i="1"/>
  <c r="AD1" i="1"/>
  <c r="AM1" i="1"/>
  <c r="AA1" i="1"/>
  <c r="AP1" i="1"/>
  <c r="AC1" i="1"/>
  <c r="AH1" i="1"/>
  <c r="AI1" i="1"/>
  <c r="AE1" i="1"/>
  <c r="AN1" i="1"/>
  <c r="AK1" i="1"/>
  <c r="AJ1" i="1"/>
  <c r="Z1" i="1"/>
  <c r="AL1" i="1"/>
  <c r="AG1" i="1"/>
</calcChain>
</file>

<file path=xl/sharedStrings.xml><?xml version="1.0" encoding="utf-8"?>
<sst xmlns="http://schemas.openxmlformats.org/spreadsheetml/2006/main" count="1019" uniqueCount="533">
  <si>
    <t>CAT</t>
  </si>
  <si>
    <t>Descrição Resumida</t>
  </si>
  <si>
    <t>Unidade</t>
  </si>
  <si>
    <t>Qde</t>
  </si>
  <si>
    <t>PU</t>
  </si>
  <si>
    <t>Especificações</t>
  </si>
  <si>
    <t>Tipo</t>
  </si>
  <si>
    <t>N</t>
  </si>
  <si>
    <t>Bobina máquina calcular, material papel monolúcido, gramatura 75 g/m2, cor branca, largura 57 mm, comprimento 30 metros.</t>
  </si>
  <si>
    <t>Extrator de grampo, Aço Galvanizado, Tipo: Espátula, Comprimento: 150 MM, Largura: 15 MM</t>
  </si>
  <si>
    <t>Lápis Preto, Madeira De Manejo Sustentável, 2 MM, Dureza Carga: 2b, Características Adicionais: Com Borracha Apagadora</t>
  </si>
  <si>
    <t>Bandeja, formato retangular, comprimento 45 cm, largura 30 cm, material aço inoxidável, cantos arredondados</t>
  </si>
  <si>
    <t>Un</t>
  </si>
  <si>
    <t>Cx</t>
  </si>
  <si>
    <t>Pct</t>
  </si>
  <si>
    <t>Açúcar cristal de primeira qualidade pacote de 1 kg</t>
  </si>
  <si>
    <t>Biscoito Cream Cracker 200g</t>
  </si>
  <si>
    <t>Alimentos</t>
  </si>
  <si>
    <t>Papelaria</t>
  </si>
  <si>
    <t>Chamex</t>
  </si>
  <si>
    <t>União</t>
  </si>
  <si>
    <t>3 Corações</t>
  </si>
  <si>
    <t>Zero Cal</t>
  </si>
  <si>
    <t>Leão</t>
  </si>
  <si>
    <t>Bauducco</t>
  </si>
  <si>
    <t>Utensilios</t>
  </si>
  <si>
    <t>Informatica</t>
  </si>
  <si>
    <t>EPI</t>
  </si>
  <si>
    <t>Fibra limpeza pesada</t>
  </si>
  <si>
    <t>Limpeza</t>
  </si>
  <si>
    <t>Açúcar refinado de primeira qualidade pacote de 1 kg</t>
  </si>
  <si>
    <t>Dispenser</t>
  </si>
  <si>
    <t>Açúcar cristal 1kg</t>
  </si>
  <si>
    <t>Açúcar refinado 1kg</t>
  </si>
  <si>
    <t xml:space="preserve">Coador de café de pano 10 litros </t>
  </si>
  <si>
    <t>Brinox</t>
  </si>
  <si>
    <t>Altacoppo</t>
  </si>
  <si>
    <t xml:space="preserve">Filtro de Malha coador de café de pano para máquina industrial 10 litros </t>
  </si>
  <si>
    <t>Caebi</t>
  </si>
  <si>
    <t>Açucareiro Inox com tampa e colher 300ml Dimensões: 13,8 x 10,4 x 7,8cm</t>
  </si>
  <si>
    <t>Colher Inox café comprimento 8 cm</t>
  </si>
  <si>
    <t>Tramontina</t>
  </si>
  <si>
    <t xml:space="preserve">Copo de vidro, 310 ml, diâmetro boca 65 mm, altura 130 mm,  cor incolor, água/suco/refrigerante, superfície lisa e parede fina, transparente. </t>
  </si>
  <si>
    <t>Nadir Figueiredo</t>
  </si>
  <si>
    <t>Copo de vidro 310 ml</t>
  </si>
  <si>
    <t>Therm</t>
  </si>
  <si>
    <t>Garrafa térmica inox 1L</t>
  </si>
  <si>
    <t>Garrafa térmica inox 1,8L</t>
  </si>
  <si>
    <t>Kitchen</t>
  </si>
  <si>
    <t xml:space="preserve">Mexa Bem </t>
  </si>
  <si>
    <t>Porta-copo inox redondo diâmetro 9 cm</t>
  </si>
  <si>
    <t>Porta-copo inox redondo</t>
  </si>
  <si>
    <t>Xícara para café porcelana</t>
  </si>
  <si>
    <t>Santa Maria</t>
  </si>
  <si>
    <t>Rodo para pia</t>
  </si>
  <si>
    <t>Xícara para café porcelana, cor branca, superfície lisa e parede fina, capacidade 50 ml, formato cilindrico, com pires.</t>
  </si>
  <si>
    <t>Aspen</t>
  </si>
  <si>
    <t>Globo</t>
  </si>
  <si>
    <t>Softpaper</t>
  </si>
  <si>
    <t>Fortcom</t>
  </si>
  <si>
    <t>Lixeira Plástica 15L sem tampa formato cilindrico, dimensões: diâmetro 24cm, altura: 32,5cm, material PP ou PEAD, cores diversas (mínimo branco e preto)</t>
  </si>
  <si>
    <t>Lar Plásticos</t>
  </si>
  <si>
    <t>Porta Guarda-Chuvas Inox cilindrico, dimensões: 20cmx43cm</t>
  </si>
  <si>
    <t>Lixeira Plástica Basculante 60L, material PEAD ou PP, dimensões: 38x38x72cm, cores diversas</t>
  </si>
  <si>
    <t>Capacete segurança com suspensão e jugular, aba frontal, classe A e B</t>
  </si>
  <si>
    <t>3M</t>
  </si>
  <si>
    <t>Cone de Sinalização NBR15071 Laranja e Prata 75cm</t>
  </si>
  <si>
    <t>Plastcor</t>
  </si>
  <si>
    <t>Rl</t>
  </si>
  <si>
    <t>Lençol Descartável Uso Hospitalar; Matéria Prima: 100% Fibra Celulose Natural; Dimensões: 50cmx50m; em Rolo</t>
  </si>
  <si>
    <t>Plumax</t>
  </si>
  <si>
    <t>Descarpack</t>
  </si>
  <si>
    <t>Luvas látex reforçadas multiuso compridas impermeável e reutilizavel</t>
  </si>
  <si>
    <t>Sanro</t>
  </si>
  <si>
    <t>GoSafety</t>
  </si>
  <si>
    <t>Máscara descartável uso geral; material: tnt; tipo fixação: contorno total, com elástico; tamanho: único; características adicionais: tripla camada protetora, clipe nasal; filtro: BFE igual ou maior a 95%, caixa com 50 un</t>
  </si>
  <si>
    <t>Máscara respirador tipo concha sem válvula; material: camadas fibras sintéticas; filtro: eficiência filtração mín. 94% s; classe: pff2, n95 ou equivalente; componente: clipe nasal; tipo fixação: tiras vedação anatômica atrás da orelha; características adicionais: sem válvula; tamanho: adulto; esterilidade: descartável</t>
  </si>
  <si>
    <t>Máscara respirador concha sem válvula</t>
  </si>
  <si>
    <t>Capacete aba frontal classe A/B</t>
  </si>
  <si>
    <t>Apoio punho para teclado com aba</t>
  </si>
  <si>
    <t xml:space="preserve">Apoio Punho Teclado com aba, revestimento: Poliuretano ou Elastômero, Suporte: espuma ou silicone, base emborrachada, Tipo: Ergonômico , Cor: Preta , Dimensões: 500x250x20mm </t>
  </si>
  <si>
    <t>Go tech</t>
  </si>
  <si>
    <t>Realiza</t>
  </si>
  <si>
    <t>Apoio Ergonômico para Pés emborrachado; material estrutura: aço; material bandeja: emborrachada; tipo: ajustável (altura e inclinação); ajuste altura: mínimo de 6,8 a 10 cm; dimensões: 39x26xm</t>
  </si>
  <si>
    <t>Webcam Full HD 1080p, foco automático, transmissão: 30 FPS, microfone estéreo embutido; interface USB, campo de visão CDV diagonal de 70°, alcance de captação do som 1m, cabo de no mínimo 1,5m, 01 ano de garantia.</t>
  </si>
  <si>
    <t>Multilaser</t>
  </si>
  <si>
    <t>Logitech</t>
  </si>
  <si>
    <t>Mouse USB-A com fio, Tamanho: Padrão. Sensor do tipo Laser, resolução mínima de 1000 (mil) DPI, Plug and play, 3 botões e um roda scroll, cabo com mínimo de 1,5 m. Um ano de garantia.</t>
  </si>
  <si>
    <t>Mouse USB-A com fio</t>
  </si>
  <si>
    <t>Mouse Pad ergonômico, material superior e antialérgico, dimensões 230x190x2,5mm, cor: preta, aderente, com apoio ergonômico para o punho em material confortavel com espessura mínima de 20mm.</t>
  </si>
  <si>
    <t>Go Tech</t>
  </si>
  <si>
    <t>Pen Drive USB-A 32 GB, leitura mínimo de 50 MB/seg, gravação mínimo de 20 MB/seg, USB tipo A 3.0 e 2.0; criptografia AES de 128 bits. Garantia do Material: 12 (doze) meses</t>
  </si>
  <si>
    <t>Pen Drive USB-A 128 GB, leitura mínimo de 50 MB/seg, gravação mínimo de 20 MB/seg, USB tipo A 3.0 e 2.0; criptografia AES de 128 bits. Garantia do Material: 12 (doze) meses</t>
  </si>
  <si>
    <t>Duracell</t>
  </si>
  <si>
    <t>Teclado USB-A ABNT-2 com fio</t>
  </si>
  <si>
    <t>Force Line</t>
  </si>
  <si>
    <t>Estabilizador 1000VA Bivolt/ tensão de saída 115V, frequência de saída 60 Hz, cor preta, 6 tomadas,   Proteções: Surtos de Tensão, Sobrecarga e Sub/Sobretensão (Desligamento e Rearme Automático na Saída), proteção IP20, com função de estabilizador e filtro de linha, garantia de 1 ano</t>
  </si>
  <si>
    <t>Ypê</t>
  </si>
  <si>
    <t>Adoçante líquido sucralose 100ml</t>
  </si>
  <si>
    <t>Água sanitária 5L</t>
  </si>
  <si>
    <t>Água sanitária 1L</t>
  </si>
  <si>
    <t xml:space="preserve">Itajá </t>
  </si>
  <si>
    <t>Super Vale</t>
  </si>
  <si>
    <t>Bettanin</t>
  </si>
  <si>
    <t>Toyplast</t>
  </si>
  <si>
    <t>Balde plástico reforçado de 20 litros com alça galvanizada</t>
  </si>
  <si>
    <t>Balde plástico reforçado de 15 litros com alça galvanizada</t>
  </si>
  <si>
    <t>Betttanin</t>
  </si>
  <si>
    <t>Desinfetante 5L</t>
  </si>
  <si>
    <t>Detergente líquido 500mL</t>
  </si>
  <si>
    <t>Escova de mão multiuso</t>
  </si>
  <si>
    <t>Escova para louças</t>
  </si>
  <si>
    <t>Escova para vaso</t>
  </si>
  <si>
    <t>Esponja para louças</t>
  </si>
  <si>
    <t>Estopa Extra Fina Branca 100% algodão, pacote 1KG</t>
  </si>
  <si>
    <t>Mercatex</t>
  </si>
  <si>
    <t>Estopa extra fina</t>
  </si>
  <si>
    <t>Flanela</t>
  </si>
  <si>
    <t>Ever Clean</t>
  </si>
  <si>
    <t>For Clean</t>
  </si>
  <si>
    <t>Profi</t>
  </si>
  <si>
    <t>Limpa vidros 5L</t>
  </si>
  <si>
    <t>Veja</t>
  </si>
  <si>
    <t>Limpador multiuso 500mL</t>
  </si>
  <si>
    <t>Limpador multiuso 5L</t>
  </si>
  <si>
    <t>Pá de lixo com cabo</t>
  </si>
  <si>
    <t>Elite</t>
  </si>
  <si>
    <t>Neve</t>
  </si>
  <si>
    <t>Cristal</t>
  </si>
  <si>
    <t>Rodo 40cm com cabo</t>
  </si>
  <si>
    <t>Rodo 60cm com cabo</t>
  </si>
  <si>
    <t>Rodo 90cm com cabo</t>
  </si>
  <si>
    <t>Pisoclean</t>
  </si>
  <si>
    <t>Sabão em pó 800g</t>
  </si>
  <si>
    <t>Sabão em pó lava roupas 800g, 1a qualidade</t>
  </si>
  <si>
    <t>Sabonete liquido  5L</t>
  </si>
  <si>
    <t>Altz</t>
  </si>
  <si>
    <t>Bombril</t>
  </si>
  <si>
    <t>Suporte plástico para pia</t>
  </si>
  <si>
    <t>Tela odorizadora para mictório com pedra, perfumado</t>
  </si>
  <si>
    <t>Generico</t>
  </si>
  <si>
    <t>Vassoura de pelo sintético rígido de 40 cm, com cabo</t>
  </si>
  <si>
    <t>Vassoura de pêlo sintético rigido de 60 cm, com cabo</t>
  </si>
  <si>
    <t>Vassoura pelo sintetico 40cm</t>
  </si>
  <si>
    <t>Vassoura pelo sintetico 60cm</t>
  </si>
  <si>
    <t>Vassoura pelo piaçava 40cm</t>
  </si>
  <si>
    <t>Apagador Quadro Branco, Material Base: Feltro ou EVA, Material Corpo: Plástico ou EVA, medindo aproximadamente 150x50x20mm</t>
  </si>
  <si>
    <t>Apontador para lápis, material metal, tipo escolar, cor prateado, medindo aproximadamente 25x15mm (CxL), quantidade furos 1, sem depósito</t>
  </si>
  <si>
    <t>Acrimet</t>
  </si>
  <si>
    <t>Bloco adesivo de nota</t>
  </si>
  <si>
    <t>Bloco de aviso autocolante, tipo post-it, medindo aproximadamente 76X102mm, cores diversas. Bloco com 100 folhas.</t>
  </si>
  <si>
    <t>Go Office</t>
  </si>
  <si>
    <t>Bobina para calculadora 57mmx30m</t>
  </si>
  <si>
    <t>Faber-Castell</t>
  </si>
  <si>
    <t>Borracha Apagadora Escrita, Material: Borracha Livre de PVC e atoxico, dimensões aproximadas 42x21x11mm, Cor: Branca, Características Adicionais: Capa Protetora</t>
  </si>
  <si>
    <t>Bank Box</t>
  </si>
  <si>
    <t>Caixa Correspondência (Bandeja Expediente), modelo simples, material em acrílico, cor fumê, tamanho oficio, dimensões: 360x260x40mm, acrílico com 3mm espesura.</t>
  </si>
  <si>
    <t>Caixa correspondência simples</t>
  </si>
  <si>
    <t>Caixa correspondência duplo</t>
  </si>
  <si>
    <t>Caneta esferográfica 1mm</t>
  </si>
  <si>
    <t>Bic</t>
  </si>
  <si>
    <t>Caneta hidrografica 4mm</t>
  </si>
  <si>
    <t>Caneta marca-texto 4mm</t>
  </si>
  <si>
    <t>Caneta marca-texto 4mm, corpo de plástico, cores diversas fluorescente, fibra chanfrada, secagem rápida.</t>
  </si>
  <si>
    <t>Pilot</t>
  </si>
  <si>
    <t>Caneta esferográfica ponta 1mm, tinta azul, preta e vermelha, medindo aprox. 14,5cm, corpo sextavado, transparente, incolor com furo lateral, tampa vazada na parte superior, coluna de tinta transparente com conteúdo mínimo de 10cm, material da ponta em aço inoxidável com esfera de tungstênio.</t>
  </si>
  <si>
    <t>Clipes 1/0 cx100un</t>
  </si>
  <si>
    <t>Clipes 3/0 cx50un</t>
  </si>
  <si>
    <t>Clipes 8/0 cx25un</t>
  </si>
  <si>
    <t>Clipe, tamanho 1/0, material aço galvanizado, formato paralelo, caixa com 100 unidades</t>
  </si>
  <si>
    <t>Clipe, tamanho 3/0, material aço galvanizado, formato paralelo, caixa com 50 unidades</t>
  </si>
  <si>
    <t>Clipe, tamanho 8/0, material aço galvanizado, formato paralelo, caixa com 25 unidades</t>
  </si>
  <si>
    <t>Acc</t>
  </si>
  <si>
    <t>Cola branca líquida atóxica, secagem rápida, tipo escolar, com peso de 40g, com dados de identificação do produto, marca do fabricante e CRQ do químico responsável na embalagem.</t>
  </si>
  <si>
    <t>Cola líquida 40g</t>
  </si>
  <si>
    <t>Cola bastão 10g</t>
  </si>
  <si>
    <t>Cola branca bastão atóxica, secagem rápida, tipo escolar, com peso de 10g, com dados de identificação do produto, marca do fabricante e CRQ do químico responsável na embalagem.</t>
  </si>
  <si>
    <t>Pimaco</t>
  </si>
  <si>
    <t>Cola instantânea 20g</t>
  </si>
  <si>
    <t>Cola instantânea 20g, composição resina epoxi, cor incolor, embalagem plástica com no mínimo 20g.</t>
  </si>
  <si>
    <t>Corretivo líquido branco 18mL, base água, secagem rápida, lavável, inodoro, atóxico,.</t>
  </si>
  <si>
    <t>Cinta elástica 40x4cm para processos, cor branca, costura reforçada, com a composição de 70% poliéster e 30% latex.</t>
  </si>
  <si>
    <t>Cinta elástica 40x4cm</t>
  </si>
  <si>
    <t>Envelope Plástico Vai e Vem 340x240mm. Materia: Plástico Incolor. Características Adicionais: Com Abertura Horizontal, Feche C/ Botão tipo Ilhós Metálico e Cordão de Naylon.</t>
  </si>
  <si>
    <t>Foroni</t>
  </si>
  <si>
    <t>Envelope Ofício Offset Branco Dimensão: 114x229mm PCT 100UN</t>
  </si>
  <si>
    <t>Pentel</t>
  </si>
  <si>
    <t>Fita adesiva kraft 50mmx50m, material papel kraft, tipo gomada, cor marrom, características adicionais reforço em nylon para empacotamento.</t>
  </si>
  <si>
    <t>Fita adesiva kraft 50mmx50m</t>
  </si>
  <si>
    <t>Fita adesiva transparente 19mmx50m, material polipropileno transparente, tipo monoface, cor incolor, aplicação multiuso</t>
  </si>
  <si>
    <t>Fita adesiva transparente 19mmx50m</t>
  </si>
  <si>
    <t>Fita adesiva transparente 50mmx50m</t>
  </si>
  <si>
    <t>Fita adesiva transparente 50mmx50m, material polipropileno transparente, tipo monoface, cor incolor, aplicação multiuso</t>
  </si>
  <si>
    <t>Fita dupla-face 19mmx20m auto-adesiva, adesivo acrílico transparente com propriedade viscoelástica, aplicada sobre liner de polietileno, 1mm espessura.</t>
  </si>
  <si>
    <t>Fita dupla-face 19mmx20m</t>
  </si>
  <si>
    <t>Grafite 2B 0,7mm</t>
  </si>
  <si>
    <t>Grafite 2b para lapiseira 0,7mm, tubo com 12un</t>
  </si>
  <si>
    <t>Grampeador de mesa médio</t>
  </si>
  <si>
    <t>Maped</t>
  </si>
  <si>
    <t>Grampeador de mesa médio, em estrutura metálica, na cor preta, dimensão aproximada: 14x6x4cm  grampos 24/6, 24/8 e 26/6, capacidade para grampear 20 folhas de papel 75 g/m2, Base de Borracha. Grampeamento e Tacheamento.</t>
  </si>
  <si>
    <t>Grampo trançado 02 niquelado caixa c/ 50 unidades</t>
  </si>
  <si>
    <t>Dello</t>
  </si>
  <si>
    <t>Grampo trilho plástico 195x58x7mm, em polipropileno alta resistência, na cor branca ou preta, para papel, para fixar processos  e dossiês, garra macho e fêmea, para o arquivamento de até 500 folhas, caixa com 50 unidades.</t>
  </si>
  <si>
    <t>Lapiseira plastica 0,7mm, c/prendedor, ponta e acionador de metal c/borracha.</t>
  </si>
  <si>
    <t>Papel Embrulho Kraft 66x96cm, gramatura 80g/m2</t>
  </si>
  <si>
    <t>Papel Kraft 66x96cm 80g/m2</t>
  </si>
  <si>
    <t>Pasta suspensa kraft 360x240mmm</t>
  </si>
  <si>
    <t>Pasta aba-elastico A4 50mm, dimensão aproximada 335x245x50mm, material plástico, cor cristal transparente</t>
  </si>
  <si>
    <t>Pasta aba-elastico A4 20mm, dimensão aproximada 335x245x20mm, material plástico, cor cristal transparente</t>
  </si>
  <si>
    <t>Pasta sanfonada A4 12 divisorias dimensão aproximada 330x240mmx30mm, material plástico transparente, cor cristal, características adicionais 12 divisões com abas e elástico.</t>
  </si>
  <si>
    <t>Pasta aba-elastico A4 20mm</t>
  </si>
  <si>
    <t>Pasta aba-elastico A4 50mm</t>
  </si>
  <si>
    <t>Pasta sanfonada A4 12 divisoria</t>
  </si>
  <si>
    <t>Pasta L A4</t>
  </si>
  <si>
    <t>Pasta suspensa kraft 360x240mmm, cor: parda, prendedor interno: trilho, características adicionais: visor, haste plastica, cabide, gancho plástico nas extremidade. Gramatura mínima 170 g/m² a 200g/m² aracterísticas adicionais: visor de acetato, etiqueta branca, grampo trilho plástico, aplicação arquivo de documentos.</t>
  </si>
  <si>
    <t>Pasta catalogo oficio 50 folhas</t>
  </si>
  <si>
    <t>ACP</t>
  </si>
  <si>
    <t>Pasta catalogo officio 50 sacos, dimensao aproximada: 335x245mm, material: papelão revestido de PVC. Cor: Preta. Capacidade: 50 Sacos Plásticos FL. Características Adicionais 2: 4 Colchetes. Com visor</t>
  </si>
  <si>
    <t>Pincel Quadro Branco Magnético. Material: Plástico Reciclado. Material Ponta: Feltro. Tipo Carga: Descartável. Cor: Azul, Verde, Preto, Vermelho. Características Adicionais: Cilíndrico. Ponta de 2-6mm.</t>
  </si>
  <si>
    <t>Suporte porta-fita adesiva, material plástico, cor preta, dimensões: 21x9cm, cortador fita de metal e base antiderrapante. Formato: Retangular. Para fita: 19mmx30m</t>
  </si>
  <si>
    <t>Suporte fita adesiva grande</t>
  </si>
  <si>
    <t>Porta caneta triplo,  lápis/clipe/lembrete, material acrílico, cor fumê, tipo conjugado, dimensoes aproximadas: 228x65x90mm</t>
  </si>
  <si>
    <t>Maxcril</t>
  </si>
  <si>
    <t>Prancheta ofício acrilico</t>
  </si>
  <si>
    <t>Prancheta ofício plástico acrílico transparente incolor, dimensao 350mm x 240mm, com prendedor de papel em metal</t>
  </si>
  <si>
    <t>Protetor crachá, material pvc cristal, comprimento 9cm, largura 6 cm, espessura 0,3mm, características adicionais Conjugado permite a colocação da presilha (clips) tipo jacaré removível com cordão ou alça leitosa na posição Horizontal/Vertical.</t>
  </si>
  <si>
    <t>Protetor crachá cartão</t>
  </si>
  <si>
    <t>Quadro branco parede 150x120cm, material fórmica branca brilhante, moldura alumínio, cor moldura natural, finalidade lançamento informações,  características adicionais magnético com 2 presilhas parte superior, tipo fixação parede.</t>
  </si>
  <si>
    <t>Quadro branco parede 150x120cm</t>
  </si>
  <si>
    <t>Régua alumínio 30 cm, graduação centímetro, material rígido</t>
  </si>
  <si>
    <t>Régua alumínio 30 cm</t>
  </si>
  <si>
    <t>BRW</t>
  </si>
  <si>
    <t>Tesoura 21cm</t>
  </si>
  <si>
    <t>Tesoura com lâmina em aço de 21 cm de comprimento e cabo de polipropileno</t>
  </si>
  <si>
    <t>Balde plástico 20L com alça</t>
  </si>
  <si>
    <t>Balde plástico 15L com alça</t>
  </si>
  <si>
    <t>Flanela para limpeza 28x38 cm cor diversa (mínimo branca e laranja)</t>
  </si>
  <si>
    <t>Lã de aço 60g</t>
  </si>
  <si>
    <t>Lã de aço para limpeza pesada 60g</t>
  </si>
  <si>
    <t>Pano de chão 60g</t>
  </si>
  <si>
    <t>Pano de prato</t>
  </si>
  <si>
    <t>Pano descartável perflex 35 g/m²</t>
  </si>
  <si>
    <t>Sabão em pasta para limpeza multiuso Pote 500g, pasta rosa</t>
  </si>
  <si>
    <t>Mabel</t>
  </si>
  <si>
    <t>Dispenser Copos Descartáveis 200ml, material: plástico, capacidade 100 copos, dimensões: 50x14x14cm, com botão acionador</t>
  </si>
  <si>
    <t>Dispenser Copos Descartáveis 50ml, material: plástico, capacidade 100 copos, dimensões: 42x10x10cm, com botão acionador</t>
  </si>
  <si>
    <t>Dispenser Papel Higiênico Rolo 200-500m, material: plástico, visor ou corpo transparente, botão ou fechadura para abertura manual, dimensões aproximadas: 29x27,5x13cm</t>
  </si>
  <si>
    <t>Dispenser Papel Toalha Interfolhada, material: plástico, capacidade supeior a 2000 folhas, visor ou corpo transparente, botão ou fechadura para abertura manual, medidas sugeridas: 29 x 26 x 12,5 cm</t>
  </si>
  <si>
    <t>Dispenser Sabonete Líquido/Álcool Gel, capacidade mínima 800mL, visor ou corpo transparente, botão ou fechadura para abertura manual,</t>
  </si>
  <si>
    <t>Lixeira Inox Cilindrico com Tampa Basculante 40L, dimensões aproximadas: 62x34cm</t>
  </si>
  <si>
    <t>Nobreak (Fonte alimentação ininterrupta) 1500VA Bivolt/115V Preto, tensão de saída 115V, frequência de saída 60 Hz, cor preta, 6 tomadas, proteções: Surtos de Tensão, Sobrecarga e Sub/Sobretensão (Desligamento e Rearme Automático na Saída), proteção IP20, com função de estabilizador e filtro de linha, garantia de 1 ano.</t>
  </si>
  <si>
    <t>Colher Inox de mesa 200X1,5mm</t>
  </si>
  <si>
    <t>Água sanitária de 1ª qualidade 1 litro; teor de cloro de 2 a 2,5%; incolor e sem perfume; composição química: hipoclorito de sódio, hidróxido de sódio, cloreto; aplicação: lavagem e alvejante de roupas e superfícies.</t>
  </si>
  <si>
    <t>Água sanitária de 1ª qualidade 5 litros, teor de cloro de 2 a 2,5%; incolor e sem perfume; composição química: hipoclorito de sódio, hidróxido de sódio, cloreto; aplicação: lavagem e alvejante de roupas e superfícies.</t>
  </si>
  <si>
    <t>Alcool Gel 70° 5L, antisséptico, com emoliente hidratante, de 1ª qualidade.</t>
  </si>
  <si>
    <t>Álcool Líquido 70° 1L, antisséptico, de 1ª qualidade.</t>
  </si>
  <si>
    <t>Balde Espremedor 36L c/ Rodas, duas águas, material: polipropileno, capacidade mínima de 30-40 litros, com rodas e espremedor</t>
  </si>
  <si>
    <t>Cera Resina impermeabilizante antiderrapante para piso granitina, cor: incolor, material: base acrilica, galão de 5 litros</t>
  </si>
  <si>
    <t>Desentupidor de pia</t>
  </si>
  <si>
    <t>Desentupidor vaso sanitário</t>
  </si>
  <si>
    <t>Desentupidor manual vaso sanitário, material: borracha e plastico, tipo: sucção, altura cabo 50cm, diametro 12cm</t>
  </si>
  <si>
    <t>Desentupidor manual de pia, material: borracha e plastico, sanfonado, tipo: sucção, altura cabo 20-25cm, diametro 8-12cm</t>
  </si>
  <si>
    <t>Desinfetante líquido concentrado, composição básica: cloreto de alquil dimetil benzil amônio, perfumado, antibacteriano e funcicida, multisuperfícies, galão de 5 litros</t>
  </si>
  <si>
    <t>Disco limpador 510mm para enceradeira</t>
  </si>
  <si>
    <t>614590*</t>
  </si>
  <si>
    <t>Disco Lustrador 510mm para enceradeira</t>
  </si>
  <si>
    <t>Disco Polidor 510mm para enceradeira</t>
  </si>
  <si>
    <t>Esponja limpeza face verde/amarelo com face macia e abrasiva, material: espuma ou fibra, formato retangular, dimensões aprox: 2x7x11cm</t>
  </si>
  <si>
    <t xml:space="preserve">Limpa vidros concentrado, composição base; Lauril éter sulfato de sódio, galão de 5 litros </t>
  </si>
  <si>
    <t>Limpador desengordurante 2L</t>
  </si>
  <si>
    <t>Limpador desengordurante 2L, principio ativo: alcool etoxilatado e sulfonato de alquilbenzeno</t>
  </si>
  <si>
    <t>Cif</t>
  </si>
  <si>
    <t>Limpador multiuso 5L, principio ativo: Lauramina óxida, lauril éter sulfato de sódio</t>
  </si>
  <si>
    <t>Limpador multiuso 500mL, principio ativo: Lauramina óxida e lauril éter sulfato de sódio</t>
  </si>
  <si>
    <t>Pá de lixo coletora plástica, com cabo alumínio e ponta de plastico ou borracha, coletora de plástico com borracha na ponta, com caixa coletora plástica, dimensões: 29x29x80cm</t>
  </si>
  <si>
    <t>Pano de prato de algodão, cores diversas, dimensões aprox: 45x70cm</t>
  </si>
  <si>
    <t>Papel Toalha Interfolhado, gramatura: 24g, material: 100% Fibra Celulose, cor: branco, sem perfume, caixa com 2.000Fls</t>
  </si>
  <si>
    <t>Rodo alumínio com 60 cm de largura, com cabo 150cm em alumínio e base em borracha</t>
  </si>
  <si>
    <t>Sabão em barra glicerinado neutro multiuso 200g </t>
  </si>
  <si>
    <t>Sabonete líquido para mãos de 1º qualidade, perfumado, pH neutro, galão de 5 litros</t>
  </si>
  <si>
    <t>Saco para lixo 100 litros com 100 unidades, reforçado, material: polietileno</t>
  </si>
  <si>
    <t>Saco para lixo 200 litros com 100 unidades, reforçado, material: polietileno</t>
  </si>
  <si>
    <t>Saco para lixo 40 litros com 100 unidades, reforçado, material: polietileno</t>
  </si>
  <si>
    <t>Saco para lixo 60 litros com 100 unidades, reforçado, material: polietileno</t>
  </si>
  <si>
    <t>Suporte plástico organizador para pia, porta detergente, sabao e bucha</t>
  </si>
  <si>
    <t>Tela odorizante para mictório</t>
  </si>
  <si>
    <t>Vassoura de piaçava de 40 cm, com cabo em madeira 120cm, tipo gari</t>
  </si>
  <si>
    <t>Lixeira para Copos Água/ Café 2 Tubos, material: polipropileno, compativem com copos até 200ml (maior) e 50ml (menor), dimensões aprox: Altura 70x20x12cm</t>
  </si>
  <si>
    <t>Fita Demarcação SInalização Solo, adesiva, 50mmx30m cores diversas</t>
  </si>
  <si>
    <t>Rodo de pia corpo plástico com cabo, dimensões aprox: base emborrachada 15cm</t>
  </si>
  <si>
    <t>Mr Plus</t>
  </si>
  <si>
    <t>Café em pó torrado e moído, 100% arabica, categoria ABIC gourmet, intensidade média, pacote de 500g</t>
  </si>
  <si>
    <t>Café em pó gourmet 500g</t>
  </si>
  <si>
    <t>Papel higiênico macio, 30g, folha dupla picotada, sem perfume, rolo com 300m, pct com 8 rolos (2400m)</t>
  </si>
  <si>
    <t>Pilha alcalina AA, embalagem com 4un.</t>
  </si>
  <si>
    <t>Pilha alcalina AAA, embalagem com 4un.</t>
  </si>
  <si>
    <t>PUV</t>
  </si>
  <si>
    <t>Pilha alcalina AA 4un</t>
  </si>
  <si>
    <t>Pilha alcalina AAA 4un</t>
  </si>
  <si>
    <t>TA</t>
  </si>
  <si>
    <t>PTV</t>
  </si>
  <si>
    <t>Adoçante líquido sucralose 100mL</t>
  </si>
  <si>
    <t>Biscoito Maizena 200g</t>
  </si>
  <si>
    <t>Tostines</t>
  </si>
  <si>
    <t>Biscoito rosquinha de coco 400g</t>
  </si>
  <si>
    <t>Biscoito rosquinha de coco 400g a 500g</t>
  </si>
  <si>
    <t>Suporte para Microfibra Articulado, tipo: mop pó, cabo aluminio fixo ou retratil 150cm, base retangular articulavel e removivel 22x10cm</t>
  </si>
  <si>
    <t>Chá camomila 15un</t>
  </si>
  <si>
    <t>Chá cidreira 15un</t>
  </si>
  <si>
    <t>Chá erva-doce 15un</t>
  </si>
  <si>
    <t>Chá hortelã 15un</t>
  </si>
  <si>
    <t>Chá em sache, sabor camomila, caixa com 15un</t>
  </si>
  <si>
    <t>Chá em sache, sabor cidreira, caixa com 15un</t>
  </si>
  <si>
    <t>Chá em sache, sabor erva-doce, caixa com 15un</t>
  </si>
  <si>
    <t>Chá em sache, sabor hortelã, caixa com 15un</t>
  </si>
  <si>
    <t>Fita Isolamento 70mmx200m Amarela e Preta sem adesivo</t>
  </si>
  <si>
    <t>Luva látex descartável sem talco; tamanho: P, M e G; ambidestra; não esteril; cor: branca, para procedimento não cirúrgico, caixa com 100 un</t>
  </si>
  <si>
    <t>Luva látex descartável sem talco</t>
  </si>
  <si>
    <t>Luva nitrile descartável sem talco</t>
  </si>
  <si>
    <t>Luva nitrile descartável sem talco; tamanho: P, M e G; ambidestra; não esteril; cor: branca, para procedimento não cirúrgico, caixa com 100 un</t>
  </si>
  <si>
    <t>Luva vinil descartável sem talco</t>
  </si>
  <si>
    <t>Luva vinil descartável sem talco; tamanho: P, M e G; ambidestra; não esteril; cor: branca, para procedimento não cirúrgico, caixa com 100 un</t>
  </si>
  <si>
    <t>Luvas látex reforçadas multiuso</t>
  </si>
  <si>
    <t>Copo Descartável PP oxibiodegradavel 200ml PCT 100UN, corpo frizado, bordas arredondadas não cortantes, sem telescopamento, peso mínimo de 220 gramas por centena de copos, de acordo com a NBR 14.865/2002 - ABNT</t>
  </si>
  <si>
    <t>Copo Descartável PP oxibiodegradavel 50ml PCT 100UN, corpo frizado, bordas arredondadas não cortantes, sem telescopamento, peso mínimo de 220 gramas por centena de copos, de acordo com a NBR 14.865/2002 - ABNT</t>
  </si>
  <si>
    <t>Garfo de Mesa Inox, dimensões aprox: 200X1,5mm</t>
  </si>
  <si>
    <t>Garrafa térmica, material aço inoxidável, capacidade 1,80 L, comprimento 144 mm, largura 120 mm, altura 357 mm, Formato: Cilíndrico , Características Adicionais: Com Pressão, Ampola De Vidro</t>
  </si>
  <si>
    <t>Garrafa térmica, material aço inoxidável, capacidade 1,00 L, comprimento 140 mm, largura 110 mm, altura 320 mm, Formato: Cilíndrico , Características Adicionais: Com Pressão, Ampola De Vidro</t>
  </si>
  <si>
    <t>Faca de Mesa Inox, dimensões aprox: 200X1,5mm</t>
  </si>
  <si>
    <t>Guardanapo de papel Folha Simples 22,7x22,8cm pacote com 50UN</t>
  </si>
  <si>
    <t>Jarra em aço inox, com aparador, alça e tampa, 2 litros, para água/suco</t>
  </si>
  <si>
    <t>Mexedor de Café Biodegradavel 8,5cm PCT 500UN, material: oxibiodegradavel ou madeira</t>
  </si>
  <si>
    <t>Detergente concentrado para piso 5L</t>
  </si>
  <si>
    <t>Detergente concentrado para limpeza pesada para piso, tipo: neutro, biodegradavel, galão de 5 litros, pH: 6-9; eficiencia por diluição: pesada - 1:2 - rende até 40m²/litro, média - 1:8 - rende até 120m²/litro; leve - 1:50 - rende até 300m²/litro</t>
  </si>
  <si>
    <t>Detergente líquido,  tipo: neutro, biodegradavel, frasco de 500mL, aplicação: limpeza de louças e panelas.</t>
  </si>
  <si>
    <t>Escova de mão multiuso, base plástica, cerdas sinteticas, dimensões aproximadas: 7x 13,5x4cm</t>
  </si>
  <si>
    <t>Escova para louças, base plástica, cerdas sinteticas, dimensões aproximadas]: 5x2x25cm, Escova Limpeza Geral Material Corpo: Plástico , Material Cerdas: Náilon , Aplicação: Limpeza De Instrumentos Em Geral</t>
  </si>
  <si>
    <t>Escova para vaso, base plástica, cerdas sinteticas, dimensões aproximadas: 12,5x 12,5x32cm, sem suporte</t>
  </si>
  <si>
    <t>Fibra limpeza pesada, tipo espoja verde abrasiva, pacote com 10 un</t>
  </si>
  <si>
    <t>Pano de Chão, Saco de algodão alvejado, gramatura: 60g, dimensões aprox: 0,40x0,62m, Cor: Branco</t>
  </si>
  <si>
    <t>Pano Descartável 35 g/m², material: poliester ou bibra viscose ou latex sintetico, dimensões aprox: 25x30cm, pacote ou rolo com 50un, cores diversas, tipo perflex</t>
  </si>
  <si>
    <t>Grip</t>
  </si>
  <si>
    <t>Bom Ar</t>
  </si>
  <si>
    <t>Fiat Lux</t>
  </si>
  <si>
    <t>Peroba</t>
  </si>
  <si>
    <t>Lustrador Móveis, Componentes: Base De Silicone, Aroma: Lavanda, Aplicação: Móveis E Superfícies Lisas, Aspecto Físico: Pastoso, Frasco 200 ml</t>
  </si>
  <si>
    <t>Óculos de proteção</t>
  </si>
  <si>
    <t>Luva industrial tricotada</t>
  </si>
  <si>
    <t>Tecmater</t>
  </si>
  <si>
    <t>Teknoluvas</t>
  </si>
  <si>
    <t>Brascamp</t>
  </si>
  <si>
    <t>Par</t>
  </si>
  <si>
    <t>Saco para lixo 20 litros com 100 unidades, reforçado, material: polietileno</t>
  </si>
  <si>
    <t>00.DF</t>
  </si>
  <si>
    <t>01.MG</t>
  </si>
  <si>
    <t>02.BA</t>
  </si>
  <si>
    <t>03.PE</t>
  </si>
  <si>
    <t>04.SE</t>
  </si>
  <si>
    <t>05.AL</t>
  </si>
  <si>
    <t>06.BA</t>
  </si>
  <si>
    <t>07.PI</t>
  </si>
  <si>
    <t>08.MA</t>
  </si>
  <si>
    <t>09.GO</t>
  </si>
  <si>
    <t>10.TO</t>
  </si>
  <si>
    <t>11.AP</t>
  </si>
  <si>
    <t>12.RN</t>
  </si>
  <si>
    <t>13.PB</t>
  </si>
  <si>
    <t>14.CE</t>
  </si>
  <si>
    <t>15.PE</t>
  </si>
  <si>
    <t>16.MG</t>
  </si>
  <si>
    <t>Papel higiênico macio, 30g, folha dupla picotada, sem perfume, rolo com 30m, pct com 4 rolos (120 m)</t>
  </si>
  <si>
    <t>Papel Toalha Interfolhado 24g 1000fl</t>
  </si>
  <si>
    <t>Polidor de Metais, liquido, composição: Agente Polimento/Solvente Petróleo/Oleína, lata de 200mL</t>
  </si>
  <si>
    <t>Papel higiênico macio FD 30g 300m 8un</t>
  </si>
  <si>
    <t>Papel higiênico macio FD 30g 30m 4un</t>
  </si>
  <si>
    <t>Removedor concentrado para limpeza, composto: Lauriléter Sulfato de Sódio 27%; função: desengordurante, desengraxante, removedor de cera, limpador de coifas e fogões; galão de 5 Litros</t>
  </si>
  <si>
    <t>Rodo alumínio com 40 cm de largura, com cabo 150cm em alumínio e base em borracha, ros</t>
  </si>
  <si>
    <t>Rodo alumínio com 80-100 cm de largura, com cabo 150cm em alumínio e base em borracha</t>
  </si>
  <si>
    <t>Rodo limpa vidro, base 25-50 cm de largura, com cabo extensor/telescopico/ajustavel 150-200cm em aluminio, com base dupla puxador emborrachado e mop-esfregão microfibra/pano/sintetico</t>
  </si>
  <si>
    <t>Rodo para vidros 2x1 puxador-mop 35cm</t>
  </si>
  <si>
    <t>Sabão em barra 200g</t>
  </si>
  <si>
    <t>Sabão em pasta multiuso 500g</t>
  </si>
  <si>
    <t>Saponáceo líquido cremoso 250mL</t>
  </si>
  <si>
    <t>Saponáceo líquido cremoso 200-300 mL</t>
  </si>
  <si>
    <t>Saco para aspirador de pó modelo compativel com Eletrolux A10/A20, pct com 3un</t>
  </si>
  <si>
    <t>Dispenser papel toalha bobina autocorte</t>
  </si>
  <si>
    <t>Dispenser papel toalha bobina alavanca</t>
  </si>
  <si>
    <t>Dispenser Para Papel Toalha Bobina Alavanca, Tipo: Alavanca, Material: Plastico Abs; Visibilidade: Transparente ou com visor, Acabamento: Branco e/ou preto; Dimensões aprox: 335x260x235mm</t>
  </si>
  <si>
    <t>Papel Toalha bobina FS 28g 200m 6un</t>
  </si>
  <si>
    <t>Papel toalha bobina, gramatura: 28-32g, material: 100% Fibra Celulose, folha simples, cor: branco, sem perfume, rolo com 200m, pct com 6un, gramatura e tamanho compativel com dispenser de autocorte</t>
  </si>
  <si>
    <t>Açúcar cristal de primeira qualidade, pacote de 5 kg, cor: branca ou cristal, validade mínima: 12 meses</t>
  </si>
  <si>
    <t>Cartão de memória 128 GB SDXC Classe 10</t>
  </si>
  <si>
    <t>Sandisk</t>
  </si>
  <si>
    <t>Cartão de memória, capacidade: 128 GB, SDXC Classe 10</t>
  </si>
  <si>
    <t>Estilete 18mm com trava</t>
  </si>
  <si>
    <t>Estilete 18mm com trava, Tipo: Largo , Material Corpo: Emborrachado , Características Adicionais: Com Trava De Segurança</t>
  </si>
  <si>
    <t>Fósforo de segurança longo, Material Corpo: Madeira, Tipo: longo, caixa com 200un</t>
  </si>
  <si>
    <t>Copo de isopor térmico 120ml caixa com 1000 unidades</t>
  </si>
  <si>
    <t>Bota PVC cano longo biqueira aço</t>
  </si>
  <si>
    <t>Luva de proteção de vaqueta, Tamanho: variado; Características Adicionais: Dorso Em Raspa, Com Costura Em Linha De Náilon</t>
  </si>
  <si>
    <t>Luva proteção de vaqueta</t>
  </si>
  <si>
    <t>Boné touca árabe</t>
  </si>
  <si>
    <t>Perneira de segurança, couro sintético, tamanho: 40cm, Características Adicionais: Com Tiras Ajustáveis Por Fivelas</t>
  </si>
  <si>
    <t>Protetor solar 50 FPS 120 mL</t>
  </si>
  <si>
    <t>Protetor solar de pele, tipo: creme ou gel;, fator de proteção 50 FPS ou superior; proteção UVA/UVB, recipiente com 120 mL</t>
  </si>
  <si>
    <t>Nutriex</t>
  </si>
  <si>
    <t>Borracha branca com capa plástica</t>
  </si>
  <si>
    <t>Caixa arquivo, confeccionada em papelão de dupla prensagem e baixa acidez, cor externa branca, e com visor para identificação. Dimensões montada 360x240x130mm</t>
  </si>
  <si>
    <t>Caixa Correspondência (Bandeja Expediente), modelo duplo, material acrílico, cor fumê, dimensões: 360x260x40mm, acrílico com 3mm espesura.</t>
  </si>
  <si>
    <t>Caneta hidrográfica 4mm, corpo de plástico, cores diversas, ponta em feltro.</t>
  </si>
  <si>
    <t>Envelope Saco Kraft Natural para papel A4, dimensão: 260x360mm pct250un</t>
  </si>
  <si>
    <t>Etiquetas para impressora jato de tinta e laser, folha tamanho A4, medida da etiqueta 33,9x99,0mm. Caixa c/ 25 folhas, 16 etiquetas por folhas, tamanho A4. Validade superior a 12 meses.</t>
  </si>
  <si>
    <t>Grampo trançado 02 cx50un</t>
  </si>
  <si>
    <t>Grampo 26/6 cx5000un</t>
  </si>
  <si>
    <t>Grampo 26/6, material metal, tratamento superficial niquelado, caixa com 5.000 unidades</t>
  </si>
  <si>
    <t>Grampo trilho plástico 195x58x7mm cx50un</t>
  </si>
  <si>
    <t>Papel glossy, celulose vegetal, 914mmx30m, 180g/m2, para plotter, rolo com 30m</t>
  </si>
  <si>
    <t>Papel glossy 914mmx30m 180g/m2 rl30m</t>
  </si>
  <si>
    <t>Papel A4 75 g/cm² pct500fls</t>
  </si>
  <si>
    <t>Pasta L A4, dimensão aproximada 310x220x0,15mm, material PVC, cor incolor</t>
  </si>
  <si>
    <t>Pincel atômico ponta grossa</t>
  </si>
  <si>
    <t>Pincel Atômico. Material: Plástico Rígido. Tipo Ponta: Feltro Tipo Carga: Recarregável. Cor Tinta: Azul, Preto, Vermelho, Verde. Características Adicionais: Dupla Grossa. Retangular Chanfrada.</t>
  </si>
  <si>
    <t>Pincel quadro branco</t>
  </si>
  <si>
    <t>Porta caneta triplo acrilico</t>
  </si>
  <si>
    <t>Desodorante / Aromatizante De Ambiente, Aroma: Variado, Tipo: Aerosol, Características Adicionais: Spray, Frasco com 400ml</t>
  </si>
  <si>
    <t>Copo de isopor térmico 120ml cx1000un</t>
  </si>
  <si>
    <t>Fita corretiva de 4mmx12m, Aplicação: Apagar Caneta Esferográfica, Características Adicionais: Corpo Em Acrílico Cristal Transparente, Pigmentos</t>
  </si>
  <si>
    <t>Fita corretiva 4mmx12m</t>
  </si>
  <si>
    <t>Boné com aba fromntal, material algodão ou brim, modelo touca árabe, com aba frontal e velcro de fechamento da touca, cor azul</t>
  </si>
  <si>
    <t>Bota PVC cano longo biqueira aço, material: PVC, cor: preta, Tamanho: 35 a 45, Características Adicionais: Com Forro, Palmilha e Biqueira De Aço</t>
  </si>
  <si>
    <t>Capa de chuva reforçada</t>
  </si>
  <si>
    <t>Capa de chuva, material PVC, cor amarela, caracteristicas adicionais: reforçada e forrada, tamanhos: P a GG</t>
  </si>
  <si>
    <t>Worker</t>
  </si>
  <si>
    <t>Luva industrial tricotada, tamanho médio, Material: Algodão; Revestimento Interno: Tricotada 4 fios; Tamanhos: P a G</t>
  </si>
  <si>
    <t>Óculos de proteção, material armação: náilon regulável, material lente: policarbonato; aplicação: contra partículas volantes multidirecionais; características adicionais: anti-embaçante</t>
  </si>
  <si>
    <t>Perneira couro sintetico</t>
  </si>
  <si>
    <t>Dispenser Para Papel Toalha Bobina Autocorte, Tipo: Auto-Corte, semi-automatico, Material: Plastico Abs; Visibilidade: Transparente ou com visor, Acabamento: Branco e/ou preto; Dimensões aprox: 340x320x190mm; Gramatura: 28 a 42 g/m2</t>
  </si>
  <si>
    <t>614553*</t>
  </si>
  <si>
    <t>412918*</t>
  </si>
  <si>
    <t>Balde espremedor 33L c/ roda</t>
  </si>
  <si>
    <t>Caixa arquivo papelão 36x24x13cm</t>
  </si>
  <si>
    <t>Bacchi</t>
  </si>
  <si>
    <t>Leoeleo</t>
  </si>
  <si>
    <t>Loctite</t>
  </si>
  <si>
    <t>Corretivo líquido branco 18mL</t>
  </si>
  <si>
    <t>Lapiseira tecnica 0,7mm</t>
  </si>
  <si>
    <t>Papel formato A4, material alcalino BRANCO, gramatura 75 g/cm², NBR216/2012, superfície lisa e massa homogênea, espessura uniforme, fibras no sentido longitudinal, baixo índice de deformação devido ao calor. Certificação CERFLOR ou compativel com a norma ABNT NBR 14790:2011, ou FSC no padrão FSC-STD-40004 V2-1. Pacote com 500 folhas.</t>
  </si>
  <si>
    <t>Açúcar cristal 5kg</t>
  </si>
  <si>
    <t>Biscoito cream cracker 200g</t>
  </si>
  <si>
    <t>Biscoito maizena 200g</t>
  </si>
  <si>
    <t>Dispenser copos 200ml</t>
  </si>
  <si>
    <t>Dispenser copos 50ml</t>
  </si>
  <si>
    <t>Dispenser papel higiênico rolo grande</t>
  </si>
  <si>
    <t>Dispenser papel toalha interfolhada</t>
  </si>
  <si>
    <t>Dispenser sabonete líquido/alcool-gel</t>
  </si>
  <si>
    <t>Lixeira inox basculante 40L</t>
  </si>
  <si>
    <t>Lixeira para copos 2 tubos água/café</t>
  </si>
  <si>
    <t>Lixeira plástica basculante 60L</t>
  </si>
  <si>
    <t>Lixeira plástica cilindrica 15L</t>
  </si>
  <si>
    <t>Porta guarda-chuvas Inox</t>
  </si>
  <si>
    <t>Cone de sinalização 75cm</t>
  </si>
  <si>
    <t>Fita demarcação solo 50mmx30m</t>
  </si>
  <si>
    <t>Fita isolamento 7cmx200m</t>
  </si>
  <si>
    <t>Lençol descartável celulose natural</t>
  </si>
  <si>
    <t>Máscara descartável TNT BFE95%</t>
  </si>
  <si>
    <t xml:space="preserve"> Headset USB biauricular com microfone</t>
  </si>
  <si>
    <t>Apoio ergonômico para pés</t>
  </si>
  <si>
    <t>Estabilizador 1000VA bivolt</t>
  </si>
  <si>
    <t>Mouse pad com apoio ergonômico</t>
  </si>
  <si>
    <t>Nobreak 1500VA bivolt</t>
  </si>
  <si>
    <t>Pen drive USB-A 3.0 128 GB</t>
  </si>
  <si>
    <t>Pen drive USB-A 3.0 32 GB</t>
  </si>
  <si>
    <t>Webcam full HD 1080p</t>
  </si>
  <si>
    <t>Alcool gel 70° 5L</t>
  </si>
  <si>
    <t>Álcool líquido 70° 1L</t>
  </si>
  <si>
    <t>Aromatizante de ambiente 400mL</t>
  </si>
  <si>
    <t>Cera resina impermeabilizante 5L</t>
  </si>
  <si>
    <t xml:space="preserve">Disco limpador 510mm  </t>
  </si>
  <si>
    <t xml:space="preserve">Disco lustrador 510mm  </t>
  </si>
  <si>
    <t xml:space="preserve">Disco polidor 510mm  </t>
  </si>
  <si>
    <t>Fósforo de segurança longo 200un</t>
  </si>
  <si>
    <t>Lustrador móveis pastoso silicone 200mL</t>
  </si>
  <si>
    <t>Polidor de metais 200mL</t>
  </si>
  <si>
    <t>Removedor concentrado lauril 27% 5L</t>
  </si>
  <si>
    <t>Saco aspirador de pó A10/A20 3un</t>
  </si>
  <si>
    <t>Saco lixo reforçado 100L 100un</t>
  </si>
  <si>
    <t>Saco lixo reforçado 200L 100un</t>
  </si>
  <si>
    <t>Saco lixo reforçado 20L 100un</t>
  </si>
  <si>
    <t>Saco lixo reforçado 40L 100un</t>
  </si>
  <si>
    <t>Saco lixo reforçado 60L 100un</t>
  </si>
  <si>
    <t>Suporte mop pó microfibra articulado</t>
  </si>
  <si>
    <t>Apagador quadro branco em EVA</t>
  </si>
  <si>
    <t>Apontador de lápis metálico</t>
  </si>
  <si>
    <t>Envelope plástico vai-e-vem</t>
  </si>
  <si>
    <t>Envelope saco kraft 260x360mm pct250un</t>
  </si>
  <si>
    <t>Etiquetas A4 33,9x99mm cx25un</t>
  </si>
  <si>
    <t>Extrator de grampo</t>
  </si>
  <si>
    <t>Lápis grafite 2B</t>
  </si>
  <si>
    <t>Açucareiro inox 300ml</t>
  </si>
  <si>
    <t>Bandeja inox retangular</t>
  </si>
  <si>
    <t>Colher inox para café</t>
  </si>
  <si>
    <t>Colher inox para mesa</t>
  </si>
  <si>
    <t>Copo descartável oxibiodegradavel 200ml</t>
  </si>
  <si>
    <t>Copo descartável oxibiodegradavel 50ml</t>
  </si>
  <si>
    <t>Faca inox para mesa</t>
  </si>
  <si>
    <t>Garfo inox para mesa</t>
  </si>
  <si>
    <t>Guardanapo folha simples 22,7x22,8cm</t>
  </si>
  <si>
    <t>Jarra inox 2L</t>
  </si>
  <si>
    <t>Mexedor de café biodegradavel 8,5cm</t>
  </si>
  <si>
    <t>Envelope ofício 114x229mm pct100un</t>
  </si>
  <si>
    <t>PTV.00.DF</t>
  </si>
  <si>
    <t>PTV.01.MG</t>
  </si>
  <si>
    <t>PTV.02.BA</t>
  </si>
  <si>
    <t>PTV.03.PE</t>
  </si>
  <si>
    <t>PTV.04.SE</t>
  </si>
  <si>
    <t>PTV.05.AL</t>
  </si>
  <si>
    <t>PTV.06.BA</t>
  </si>
  <si>
    <t>PTV.07.PI</t>
  </si>
  <si>
    <t>PTV.08.MA</t>
  </si>
  <si>
    <t>PTV.09.GO</t>
  </si>
  <si>
    <t>PTV.10.TO</t>
  </si>
  <si>
    <t>PTV.11.AP</t>
  </si>
  <si>
    <t>PTV.12.RN</t>
  </si>
  <si>
    <t>PTV.13.PB</t>
  </si>
  <si>
    <t>PTV.14.CE</t>
  </si>
  <si>
    <t>PTV.15.PE</t>
  </si>
  <si>
    <t>PTV.16.MG</t>
  </si>
  <si>
    <t>Fone Ouvido Headset USB Biauricular. Conector: UsbA 1.1, 2.0, 3.0. Cor: Preta, Características: Ergonômico, Stéreo, Plug And Play, Controle De Voz, Comp. Fio: 1,50M, biauricular acolchoado do tipo circumaural, com arco de cabeça ajustável, microfone com redução de ruído, controle de volume e mudo. Um ano de garantia.</t>
  </si>
  <si>
    <t>Teclado USB-A ABNT-2 com fio. Material: Plástico. Características: Dispositivo De Ajuste De Inclinação Vertical. Quantidade Teclas: 107 UN Norma Padrão: ABNT 2. Teclas silencioso e de perfil baixo. A impressão sobre as teclas deverá ser do tipo permanente, não podendo apresentar desgaste por abrasão ou uso prolongado. Possuir dreno e/ou proteção nativa do projeto do equipamento que impossibilite passagem do líquido para o interior do equipamento nos casos de derramamento acidental</t>
  </si>
  <si>
    <t>PROPONENTE</t>
  </si>
  <si>
    <t>Nome da Proponente/Licitante</t>
  </si>
  <si>
    <t>Data da Proposta: XX/XX/XX</t>
  </si>
  <si>
    <t>Marca proposta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</si>
</sst>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R$&quot;\ #,##0.00"/>
    <numFmt numFmtId="165" formatCode="&quot;R$&quot;\ #,##0.0000"/>
  </numFmts>
  <fonts count="10" x14ac:knownFonts="1">
    <font>
      <sz val="11"/>
      <color theme="1"/>
      <name val="Calibri"/>
      <family val="2"/>
      <scheme val="minor"/>
    </font>
    <font>
      <sz val="10"/>
      <name val="Arial"/>
      <family val="2"/>
    </font>
    <font>
      <sz val="11"/>
      <name val="Calibri"/>
      <family val="2"/>
      <scheme val="minor"/>
    </font>
    <font>
      <sz val="9"/>
      <color theme="1"/>
      <name val="Calibri"/>
      <family val="2"/>
      <scheme val="minor"/>
    </font>
    <font>
      <sz val="9"/>
      <name val="Calibri"/>
      <family val="2"/>
      <scheme val="minor"/>
    </font>
    <font>
      <sz val="11"/>
      <color theme="1"/>
      <name val="Calibri"/>
      <family val="2"/>
      <scheme val="minor"/>
    </font>
    <font>
      <b/>
      <sz val="11"/>
      <color theme="0"/>
      <name val="Calibri"/>
      <family val="2"/>
      <scheme val="minor"/>
    </font>
    <font>
      <sz val="11"/>
      <color theme="8"/>
      <name val="Calibri"/>
      <family val="2"/>
      <scheme val="minor"/>
    </font>
    <font>
      <sz val="8"/>
      <color theme="1"/>
      <name val="Calibri"/>
      <family val="2"/>
      <scheme val="minor"/>
    </font>
    <font>
      <b/>
      <sz val="11"/>
      <name val="Calibri"/>
      <family val="2"/>
      <scheme val="minor"/>
    </font>
  </fonts>
  <fills count="6">
    <fill>
      <patternFill patternType="none"/>
    </fill>
    <fill>
      <patternFill patternType="gray125"/>
    </fill>
    <fill>
      <patternFill patternType="solid">
        <fgColor theme="9"/>
        <bgColor indexed="64"/>
      </patternFill>
    </fill>
    <fill>
      <patternFill patternType="solid">
        <fgColor theme="5"/>
        <bgColor indexed="64"/>
      </patternFill>
    </fill>
    <fill>
      <patternFill patternType="solid">
        <fgColor rgb="FFFFFF00"/>
        <bgColor indexed="64"/>
      </patternFill>
    </fill>
    <fill>
      <patternFill patternType="solid">
        <fgColor theme="6"/>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9" fontId="5" fillId="0" borderId="0" applyFont="0" applyFill="0" applyBorder="0" applyAlignment="0" applyProtection="0"/>
  </cellStyleXfs>
  <cellXfs count="25">
    <xf numFmtId="0" fontId="0" fillId="0" borderId="0" xfId="0"/>
    <xf numFmtId="0" fontId="0" fillId="0" borderId="0" xfId="0" applyAlignment="1">
      <alignment horizontal="center" vertical="center"/>
    </xf>
    <xf numFmtId="0" fontId="0" fillId="0" borderId="0" xfId="0" applyAlignment="1">
      <alignment horizontal="left" vertical="center"/>
    </xf>
    <xf numFmtId="164" fontId="0" fillId="0" borderId="0" xfId="0" applyNumberFormat="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164" fontId="2" fillId="0" borderId="0" xfId="0" applyNumberFormat="1" applyFont="1" applyAlignment="1">
      <alignment horizontal="center" vertical="center"/>
    </xf>
    <xf numFmtId="164" fontId="6" fillId="2" borderId="1" xfId="0" applyNumberFormat="1" applyFont="1" applyFill="1" applyBorder="1" applyAlignment="1">
      <alignment horizontal="center" vertical="center"/>
    </xf>
    <xf numFmtId="164" fontId="6" fillId="3" borderId="1" xfId="0" applyNumberFormat="1" applyFont="1" applyFill="1" applyBorder="1" applyAlignment="1">
      <alignment horizontal="center" vertical="center" wrapText="1"/>
    </xf>
    <xf numFmtId="0" fontId="0" fillId="4" borderId="0" xfId="0" applyFill="1" applyAlignment="1">
      <alignment horizontal="center" vertical="center"/>
    </xf>
    <xf numFmtId="10" fontId="0" fillId="0" borderId="0" xfId="2" applyNumberFormat="1"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wrapText="1"/>
    </xf>
    <xf numFmtId="2" fontId="0" fillId="0" borderId="0" xfId="0" applyNumberFormat="1"/>
    <xf numFmtId="0" fontId="3" fillId="0" borderId="0" xfId="0" applyFont="1" applyAlignment="1">
      <alignment horizontal="left" vertical="center" wrapText="1"/>
    </xf>
    <xf numFmtId="0" fontId="4" fillId="0" borderId="0" xfId="0" applyFont="1" applyAlignment="1">
      <alignment horizontal="left" vertical="center" wrapText="1"/>
    </xf>
    <xf numFmtId="164" fontId="6" fillId="5" borderId="0" xfId="0" applyNumberFormat="1" applyFont="1" applyFill="1" applyAlignment="1">
      <alignment horizontal="center" vertical="center"/>
    </xf>
    <xf numFmtId="0" fontId="6" fillId="2" borderId="0" xfId="0" applyFont="1" applyFill="1" applyAlignment="1">
      <alignment horizontal="center" vertical="center"/>
    </xf>
    <xf numFmtId="164" fontId="6" fillId="2" borderId="0" xfId="0" applyNumberFormat="1" applyFont="1" applyFill="1" applyAlignment="1">
      <alignment horizontal="center" vertical="center"/>
    </xf>
    <xf numFmtId="0" fontId="6" fillId="2" borderId="0" xfId="0" applyFont="1" applyFill="1" applyAlignment="1">
      <alignment horizontal="left" vertical="center"/>
    </xf>
    <xf numFmtId="164" fontId="0" fillId="4" borderId="0" xfId="0" applyNumberFormat="1" applyFill="1" applyAlignment="1">
      <alignment horizontal="center" vertical="center"/>
    </xf>
    <xf numFmtId="10" fontId="9" fillId="4" borderId="2" xfId="2" applyNumberFormat="1" applyFont="1" applyFill="1" applyBorder="1" applyAlignment="1">
      <alignment horizontal="center" vertical="center"/>
    </xf>
    <xf numFmtId="164" fontId="2" fillId="4" borderId="0" xfId="0" applyNumberFormat="1" applyFont="1" applyFill="1" applyAlignment="1">
      <alignment horizontal="center" vertical="center"/>
    </xf>
    <xf numFmtId="165" fontId="2" fillId="4" borderId="0" xfId="0" applyNumberFormat="1" applyFont="1" applyFill="1" applyAlignment="1">
      <alignment horizontal="left" vertical="center"/>
    </xf>
  </cellXfs>
  <cellStyles count="3">
    <cellStyle name="Normal" xfId="0" builtinId="0"/>
    <cellStyle name="Normal 2" xfId="1"/>
    <cellStyle name="Porcentagem" xfId="2" builtinId="5"/>
  </cellStyles>
  <dxfs count="88">
    <dxf>
      <font>
        <b/>
        <i val="0"/>
        <strike val="0"/>
        <condense val="0"/>
        <extend val="0"/>
        <outline val="0"/>
        <shadow val="0"/>
        <u val="none"/>
        <vertAlign val="baseline"/>
        <sz val="11"/>
        <color theme="0"/>
        <name val="Calibri"/>
        <scheme val="minor"/>
      </font>
      <fill>
        <patternFill patternType="solid">
          <fgColor indexed="64"/>
          <bgColor theme="9"/>
        </patternFill>
      </fill>
      <alignment horizontal="left"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numFmt numFmtId="164" formatCode="&quot;R$&quot;\ #,##0.00"/>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9"/>
        </patternFill>
      </fill>
      <alignment horizontal="center" vertical="center" textRotation="0" wrapText="0" indent="0" justifyLastLine="0" shrinkToFit="0" readingOrder="0"/>
    </dxf>
    <dxf>
      <alignment horizontal="left" vertical="center" textRotation="0" wrapText="1" indent="0" justifyLastLine="0" shrinkToFit="0" readingOrder="0"/>
    </dxf>
    <dxf>
      <numFmt numFmtId="164" formatCode="&quot;R$&quot;\ #,##0.00"/>
    </dxf>
    <dxf>
      <fill>
        <patternFill patternType="solid">
          <fgColor indexed="64"/>
          <bgColor rgb="FFFFFF00"/>
        </patternFill>
      </fill>
    </dxf>
    <dxf>
      <numFmt numFmtId="164" formatCode="&quot;R$&quot;\ #,##0.00"/>
      <fill>
        <patternFill patternType="solid">
          <fgColor indexed="64"/>
          <bgColor rgb="FFFFFF00"/>
        </patternFill>
      </fill>
    </dxf>
    <dxf>
      <numFmt numFmtId="164" formatCode="&quot;R$&quot;\ #,##0.00"/>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numFmt numFmtId="0" formatCode="General"/>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numFmt numFmtId="164" formatCode="&quot;R$&quot;\ #,##0.00"/>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strike val="0"/>
        <outline val="0"/>
        <shadow val="0"/>
        <u val="none"/>
        <vertAlign val="baseline"/>
        <sz val="11"/>
        <color auto="1"/>
        <name val="Calibri"/>
        <scheme val="minor"/>
      </font>
    </dxf>
    <dxf>
      <alignment horizontal="center" vertical="center" textRotation="0" wrapText="0" indent="0" justifyLastLine="0" shrinkToFit="0" readingOrder="0"/>
    </dxf>
    <dxf>
      <font>
        <b/>
        <strike val="0"/>
        <outline val="0"/>
        <shadow val="0"/>
        <u val="none"/>
        <vertAlign val="baseline"/>
        <sz val="11"/>
        <color theme="0"/>
        <name val="Calibri"/>
        <scheme val="minor"/>
      </font>
      <fill>
        <patternFill patternType="solid">
          <fgColor indexed="64"/>
          <bgColor theme="9"/>
        </patternFill>
      </fill>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2" name="Cesta" displayName="Cesta" ref="A2:AS196" totalsRowCount="1" headerRowDxfId="87" totalsRowDxfId="86">
  <autoFilter ref="A2:AS195"/>
  <sortState ref="A3:AI195">
    <sortCondition ref="A2:A195"/>
  </sortState>
  <tableColumns count="45">
    <tableColumn id="37" name="N" dataDxfId="85" totalsRowDxfId="44"/>
    <tableColumn id="1" name="CAT" totalsRowDxfId="43"/>
    <tableColumn id="2" name="Tipo" totalsRowDxfId="42"/>
    <tableColumn id="3" name="Descrição Resumida" dataDxfId="84" totalsRowDxfId="41"/>
    <tableColumn id="4" name="Unidade" totalsRowDxfId="40"/>
    <tableColumn id="5" name="00.DF" totalsRowDxfId="39"/>
    <tableColumn id="23" name="01.MG" dataDxfId="83" totalsRowDxfId="38"/>
    <tableColumn id="24" name="02.BA" dataDxfId="82" totalsRowDxfId="37"/>
    <tableColumn id="25" name="03.PE" dataDxfId="81" totalsRowDxfId="36"/>
    <tableColumn id="26" name="04.SE" dataDxfId="80" totalsRowDxfId="35"/>
    <tableColumn id="27" name="05.AL" dataDxfId="79" totalsRowDxfId="34"/>
    <tableColumn id="18" name="06.BA" dataDxfId="78" totalsRowDxfId="33"/>
    <tableColumn id="19" name="07.PI" dataDxfId="77" totalsRowDxfId="32"/>
    <tableColumn id="31" name="08.MA" dataDxfId="76" totalsRowDxfId="31"/>
    <tableColumn id="32" name="09.GO" dataDxfId="75" totalsRowDxfId="30"/>
    <tableColumn id="33" name="10.TO" dataDxfId="74" totalsRowDxfId="29"/>
    <tableColumn id="28" name="11.AP" dataDxfId="73" totalsRowDxfId="28"/>
    <tableColumn id="29" name="12.RN" dataDxfId="72" totalsRowDxfId="27"/>
    <tableColumn id="30" name="13.PB" dataDxfId="71" totalsRowDxfId="26"/>
    <tableColumn id="20" name="14.CE" dataDxfId="70" totalsRowDxfId="25"/>
    <tableColumn id="21" name="15.PE" dataDxfId="69" totalsRowDxfId="24"/>
    <tableColumn id="22" name="16.MG" dataDxfId="68" totalsRowDxfId="23"/>
    <tableColumn id="34" name="Qde" totalsRowFunction="sum" dataDxfId="50" totalsRowDxfId="22">
      <calculatedColumnFormula>SUM(Cesta[[#This Row],[00.DF]:[16.MG]])</calculatedColumnFormula>
    </tableColumn>
    <tableColumn id="6" name="PU" dataDxfId="48" totalsRowDxfId="21"/>
    <tableColumn id="17" name="PUV" dataDxfId="49" totalsRowDxfId="20">
      <calculatedColumnFormula>ROUND(Cesta[[#This Row],[PU]]*(1+$Y$1),2)</calculatedColumnFormula>
    </tableColumn>
    <tableColumn id="53" name="PTV.00.DF" totalsRowFunction="custom" dataDxfId="67" totalsRowDxfId="19">
      <calculatedColumnFormula>Cesta[[#This Row],[PUV]]*Cesta[[#This Row],[00.DF]]</calculatedColumnFormula>
      <totalsRowFormula>SUM(Cesta[PTV.00.DF])</totalsRowFormula>
    </tableColumn>
    <tableColumn id="54" name="PTV.01.MG" totalsRowFunction="custom" dataDxfId="66" totalsRowDxfId="18">
      <calculatedColumnFormula>Cesta[[#This Row],[PUV]]*Cesta[[#This Row],[01.MG]]</calculatedColumnFormula>
      <totalsRowFormula>SUM(Cesta[PTV.01.MG])</totalsRowFormula>
    </tableColumn>
    <tableColumn id="55" name="PTV.02.BA" totalsRowFunction="custom" dataDxfId="65" totalsRowDxfId="17">
      <calculatedColumnFormula>Cesta[[#This Row],[PUV]]*Cesta[[#This Row],[02.BA]]</calculatedColumnFormula>
      <totalsRowFormula>SUM(Cesta[PTV.02.BA])</totalsRowFormula>
    </tableColumn>
    <tableColumn id="50" name="PTV.03.PE" totalsRowFunction="custom" dataDxfId="64" totalsRowDxfId="16">
      <calculatedColumnFormula>Cesta[[#This Row],[PUV]]*Cesta[[#This Row],[03.PE]]</calculatedColumnFormula>
      <totalsRowFormula>SUM(Cesta[PTV.03.PE])</totalsRowFormula>
    </tableColumn>
    <tableColumn id="51" name="PTV.04.SE" totalsRowFunction="custom" dataDxfId="63" totalsRowDxfId="15">
      <calculatedColumnFormula>Cesta[[#This Row],[PUV]]*Cesta[[#This Row],[04.SE]]</calculatedColumnFormula>
      <totalsRowFormula>SUM(Cesta[PTV.04.SE])</totalsRowFormula>
    </tableColumn>
    <tableColumn id="52" name="PTV.05.AL" totalsRowFunction="custom" dataDxfId="62" totalsRowDxfId="14">
      <calculatedColumnFormula>Cesta[[#This Row],[PUV]]*Cesta[[#This Row],[05.AL]]</calculatedColumnFormula>
      <totalsRowFormula>SUM(Cesta[PTV.05.AL])</totalsRowFormula>
    </tableColumn>
    <tableColumn id="47" name="PTV.06.BA" totalsRowFunction="custom" dataDxfId="61" totalsRowDxfId="13">
      <calculatedColumnFormula>Cesta[[#This Row],[PUV]]*Cesta[[#This Row],[06.BA]]</calculatedColumnFormula>
      <totalsRowFormula>SUM(Cesta[PTV.06.BA])</totalsRowFormula>
    </tableColumn>
    <tableColumn id="48" name="PTV.07.PI" totalsRowFunction="custom" dataDxfId="60" totalsRowDxfId="12">
      <calculatedColumnFormula>Cesta[[#This Row],[PUV]]*Cesta[[#This Row],[07.PI]]</calculatedColumnFormula>
      <totalsRowFormula>SUM(Cesta[PTV.07.PI])</totalsRowFormula>
    </tableColumn>
    <tableColumn id="49" name="PTV.08.MA" totalsRowFunction="custom" dataDxfId="59" totalsRowDxfId="11">
      <calculatedColumnFormula>Cesta[[#This Row],[PUV]]*Cesta[[#This Row],[08.MA]]</calculatedColumnFormula>
      <totalsRowFormula>SUM(Cesta[PTV.08.MA])</totalsRowFormula>
    </tableColumn>
    <tableColumn id="44" name="PTV.09.GO" totalsRowFunction="custom" dataDxfId="58" totalsRowDxfId="10">
      <calculatedColumnFormula>Cesta[[#This Row],[PUV]]*Cesta[[#This Row],[09.GO]]</calculatedColumnFormula>
      <totalsRowFormula>SUM(Cesta[PTV.09.GO])</totalsRowFormula>
    </tableColumn>
    <tableColumn id="45" name="PTV.10.TO" totalsRowFunction="custom" dataDxfId="57" totalsRowDxfId="9">
      <calculatedColumnFormula>Cesta[[#This Row],[PUV]]*Cesta[[#This Row],[10.TO]]</calculatedColumnFormula>
      <totalsRowFormula>SUM(Cesta[PTV.10.TO])</totalsRowFormula>
    </tableColumn>
    <tableColumn id="46" name="PTV.11.AP" totalsRowFunction="custom" dataDxfId="56" totalsRowDxfId="8">
      <calculatedColumnFormula>Cesta[[#This Row],[PUV]]*Cesta[[#This Row],[11.AP]]</calculatedColumnFormula>
      <totalsRowFormula>SUM(Cesta[PTV.11.AP])</totalsRowFormula>
    </tableColumn>
    <tableColumn id="41" name="PTV.12.RN" totalsRowFunction="custom" dataDxfId="55" totalsRowDxfId="7">
      <calculatedColumnFormula>Cesta[[#This Row],[PUV]]*Cesta[[#This Row],[12.RN]]</calculatedColumnFormula>
      <totalsRowFormula>SUM(Cesta[PTV.12.RN])</totalsRowFormula>
    </tableColumn>
    <tableColumn id="42" name="PTV.13.PB" totalsRowFunction="custom" dataDxfId="54" totalsRowDxfId="6">
      <calculatedColumnFormula>Cesta[[#This Row],[PUV]]*Cesta[[#This Row],[13.PB]]</calculatedColumnFormula>
      <totalsRowFormula>SUM(Cesta[PTV.13.PB])</totalsRowFormula>
    </tableColumn>
    <tableColumn id="43" name="PTV.14.CE" totalsRowFunction="custom" dataDxfId="53" totalsRowDxfId="5">
      <calculatedColumnFormula>Cesta[[#This Row],[PUV]]*Cesta[[#This Row],[14.CE]]</calculatedColumnFormula>
      <totalsRowFormula>SUM(Cesta[PTV.14.CE])</totalsRowFormula>
    </tableColumn>
    <tableColumn id="40" name="PTV.15.PE" totalsRowFunction="custom" dataDxfId="52" totalsRowDxfId="4">
      <calculatedColumnFormula>Cesta[[#This Row],[PUV]]*Cesta[[#This Row],[15.PE]]</calculatedColumnFormula>
      <totalsRowFormula>SUM(Cesta[PTV.15.PE])</totalsRowFormula>
    </tableColumn>
    <tableColumn id="39" name="PTV.16.MG" totalsRowFunction="custom" dataDxfId="51" totalsRowDxfId="3">
      <calculatedColumnFormula>Cesta[[#This Row],[PUV]]*Cesta[[#This Row],[16.MG]]</calculatedColumnFormula>
      <totalsRowFormula>SUM(Cesta[PTV.16.MG])</totalsRowFormula>
    </tableColumn>
    <tableColumn id="7" name="PTV" totalsRowFunction="custom" dataDxfId="46" totalsRowDxfId="2">
      <calculatedColumnFormula>Cesta[[#This Row],[Qde]]*Cesta[[#This Row],[PUV]]</calculatedColumnFormula>
      <totalsRowFormula>SUM(Cesta[PTV])</totalsRowFormula>
    </tableColumn>
    <tableColumn id="10" name="Marca proposta" dataDxfId="47" totalsRowDxfId="1"/>
    <tableColumn id="8" name="Especificações" dataDxfId="45" totalsRowDxfId="0"/>
  </tableColumns>
  <tableStyleInfo name="TableStyleMedium16"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16"/>
  <sheetViews>
    <sheetView tabSelected="1" zoomScale="85" zoomScaleNormal="85" workbookViewId="0">
      <pane ySplit="2" topLeftCell="A3" activePane="bottomLeft" state="frozen"/>
      <selection pane="bottomLeft" activeCell="D1" sqref="D1"/>
    </sheetView>
  </sheetViews>
  <sheetFormatPr defaultColWidth="0" defaultRowHeight="15" customHeight="1" outlineLevelCol="1" x14ac:dyDescent="0.25"/>
  <cols>
    <col min="1" max="1" width="5.7109375" style="1" customWidth="1"/>
    <col min="2" max="2" width="8.7109375" style="1" hidden="1" customWidth="1" outlineLevel="1"/>
    <col min="3" max="3" width="10.7109375" style="1" hidden="1" customWidth="1" outlineLevel="1"/>
    <col min="4" max="4" width="40.7109375" style="1" customWidth="1" collapsed="1"/>
    <col min="5" max="5" width="8.7109375" style="1" customWidth="1"/>
    <col min="6" max="6" width="9.140625" hidden="1" customWidth="1" outlineLevel="1"/>
    <col min="7" max="22" width="8.7109375" style="1" hidden="1" customWidth="1" outlineLevel="1"/>
    <col min="23" max="23" width="8.7109375" style="1" customWidth="1" collapsed="1"/>
    <col min="24" max="24" width="12.7109375" style="10" customWidth="1"/>
    <col min="25" max="25" width="12.7109375" style="3" customWidth="1"/>
    <col min="26" max="42" width="15.7109375" style="3" hidden="1" customWidth="1" outlineLevel="1"/>
    <col min="43" max="43" width="15.7109375" customWidth="1" collapsed="1"/>
    <col min="44" max="44" width="20.7109375" style="3" customWidth="1"/>
    <col min="45" max="45" width="140.7109375" style="3" customWidth="1"/>
    <col min="46" max="46" width="23.5703125" style="1" hidden="1"/>
    <col min="47" max="47" width="80.7109375" style="2" hidden="1"/>
    <col min="48" max="16384" width="9.140625" style="1" hidden="1"/>
  </cols>
  <sheetData>
    <row r="1" spans="1:47" ht="20.100000000000001" customHeight="1" thickBot="1" x14ac:dyDescent="0.3">
      <c r="D1" s="9" t="s">
        <v>531</v>
      </c>
      <c r="F1" s="1"/>
      <c r="X1" s="7" t="s">
        <v>299</v>
      </c>
      <c r="Y1" s="22">
        <v>0</v>
      </c>
      <c r="Z1" s="8">
        <f>Cesta[[#Totals],[PTV.00.DF]]*5</f>
        <v>0</v>
      </c>
      <c r="AA1" s="8">
        <f>Cesta[[#Totals],[PTV.01.MG]]*5</f>
        <v>0</v>
      </c>
      <c r="AB1" s="8">
        <f>Cesta[[#Totals],[PTV.02.BA]]*5</f>
        <v>0</v>
      </c>
      <c r="AC1" s="8">
        <f>Cesta[[#Totals],[PTV.03.PE]]*5</f>
        <v>0</v>
      </c>
      <c r="AD1" s="8">
        <f>Cesta[[#Totals],[PTV.04.SE]]*5</f>
        <v>0</v>
      </c>
      <c r="AE1" s="8">
        <f>Cesta[[#Totals],[PTV.05.AL]]*5</f>
        <v>0</v>
      </c>
      <c r="AF1" s="8">
        <f>Cesta[[#Totals],[PTV.06.BA]]*5</f>
        <v>0</v>
      </c>
      <c r="AG1" s="8">
        <f>Cesta[[#Totals],[PTV.07.PI]]*5</f>
        <v>0</v>
      </c>
      <c r="AH1" s="8">
        <f>Cesta[[#Totals],[PTV.08.MA]]*5</f>
        <v>0</v>
      </c>
      <c r="AI1" s="8">
        <f>Cesta[[#Totals],[PTV.09.GO]]*5</f>
        <v>0</v>
      </c>
      <c r="AJ1" s="8">
        <f>Cesta[[#Totals],[PTV.10.TO]]*5</f>
        <v>0</v>
      </c>
      <c r="AK1" s="8">
        <f>Cesta[[#Totals],[PTV.11.AP]]*5</f>
        <v>0</v>
      </c>
      <c r="AL1" s="8">
        <f>Cesta[[#Totals],[PTV.12.RN]]*5</f>
        <v>0</v>
      </c>
      <c r="AM1" s="8">
        <f>Cesta[[#Totals],[PTV.13.PB]]*5</f>
        <v>0</v>
      </c>
      <c r="AN1" s="8">
        <f>Cesta[[#Totals],[PTV.14.CE]]*5</f>
        <v>0</v>
      </c>
      <c r="AO1" s="8">
        <f>Cesta[[#Totals],[PTV.15.PE]]*5</f>
        <v>0</v>
      </c>
      <c r="AP1" s="8">
        <f>Cesta[[#Totals],[PTV.16.MG]]*5</f>
        <v>0</v>
      </c>
      <c r="AQ1" s="8">
        <f>Cesta[[#Totals],[PTV]]*5</f>
        <v>0</v>
      </c>
      <c r="AR1" s="17" t="s">
        <v>529</v>
      </c>
      <c r="AS1" s="24" t="s">
        <v>530</v>
      </c>
      <c r="AU1" s="1"/>
    </row>
    <row r="2" spans="1:47" ht="20.100000000000001" customHeight="1" x14ac:dyDescent="0.25">
      <c r="A2" s="1" t="s">
        <v>7</v>
      </c>
      <c r="B2" s="1" t="s">
        <v>0</v>
      </c>
      <c r="C2" s="1" t="s">
        <v>6</v>
      </c>
      <c r="D2" s="1" t="s">
        <v>1</v>
      </c>
      <c r="E2" s="12" t="s">
        <v>2</v>
      </c>
      <c r="F2" s="1" t="s">
        <v>353</v>
      </c>
      <c r="G2" s="1" t="s">
        <v>354</v>
      </c>
      <c r="H2" s="1" t="s">
        <v>355</v>
      </c>
      <c r="I2" s="1" t="s">
        <v>356</v>
      </c>
      <c r="J2" s="1" t="s">
        <v>357</v>
      </c>
      <c r="K2" s="1" t="s">
        <v>358</v>
      </c>
      <c r="L2" s="1" t="s">
        <v>359</v>
      </c>
      <c r="M2" s="1" t="s">
        <v>360</v>
      </c>
      <c r="N2" s="1" t="s">
        <v>361</v>
      </c>
      <c r="O2" s="1" t="s">
        <v>362</v>
      </c>
      <c r="P2" s="1" t="s">
        <v>363</v>
      </c>
      <c r="Q2" s="1" t="s">
        <v>364</v>
      </c>
      <c r="R2" s="1" t="s">
        <v>365</v>
      </c>
      <c r="S2" s="1" t="s">
        <v>366</v>
      </c>
      <c r="T2" s="1" t="s">
        <v>367</v>
      </c>
      <c r="U2" s="1" t="s">
        <v>368</v>
      </c>
      <c r="V2" s="1" t="s">
        <v>369</v>
      </c>
      <c r="W2" s="1" t="s">
        <v>3</v>
      </c>
      <c r="X2" s="3" t="s">
        <v>4</v>
      </c>
      <c r="Y2" s="3" t="s">
        <v>296</v>
      </c>
      <c r="Z2" s="3" t="s">
        <v>510</v>
      </c>
      <c r="AA2" s="3" t="s">
        <v>511</v>
      </c>
      <c r="AB2" s="3" t="s">
        <v>512</v>
      </c>
      <c r="AC2" s="3" t="s">
        <v>513</v>
      </c>
      <c r="AD2" s="3" t="s">
        <v>514</v>
      </c>
      <c r="AE2" s="3" t="s">
        <v>515</v>
      </c>
      <c r="AF2" s="3" t="s">
        <v>516</v>
      </c>
      <c r="AG2" s="3" t="s">
        <v>517</v>
      </c>
      <c r="AH2" s="3" t="s">
        <v>518</v>
      </c>
      <c r="AI2" s="3" t="s">
        <v>519</v>
      </c>
      <c r="AJ2" s="3" t="s">
        <v>520</v>
      </c>
      <c r="AK2" s="3" t="s">
        <v>521</v>
      </c>
      <c r="AL2" s="3" t="s">
        <v>522</v>
      </c>
      <c r="AM2" s="3" t="s">
        <v>523</v>
      </c>
      <c r="AN2" s="3" t="s">
        <v>524</v>
      </c>
      <c r="AO2" s="3" t="s">
        <v>525</v>
      </c>
      <c r="AP2" s="3" t="s">
        <v>526</v>
      </c>
      <c r="AQ2" s="3" t="s">
        <v>300</v>
      </c>
      <c r="AR2" s="13" t="s">
        <v>532</v>
      </c>
      <c r="AS2" s="2" t="s">
        <v>5</v>
      </c>
      <c r="AU2" s="1"/>
    </row>
    <row r="3" spans="1:47" ht="30" customHeight="1" x14ac:dyDescent="0.25">
      <c r="A3" s="1">
        <v>1</v>
      </c>
      <c r="B3" s="1">
        <v>463988</v>
      </c>
      <c r="C3" s="1" t="s">
        <v>17</v>
      </c>
      <c r="D3" s="5" t="s">
        <v>32</v>
      </c>
      <c r="E3" s="1" t="s">
        <v>12</v>
      </c>
      <c r="F3" s="1">
        <v>1000</v>
      </c>
      <c r="G3" s="1">
        <v>500</v>
      </c>
      <c r="H3" s="1">
        <v>500</v>
      </c>
      <c r="I3" s="1">
        <v>500</v>
      </c>
      <c r="J3" s="1">
        <v>500</v>
      </c>
      <c r="K3" s="1">
        <v>500</v>
      </c>
      <c r="L3" s="1">
        <v>500</v>
      </c>
      <c r="M3" s="1">
        <v>500</v>
      </c>
      <c r="N3" s="1">
        <v>600</v>
      </c>
      <c r="O3" s="1">
        <v>0</v>
      </c>
      <c r="P3" s="1">
        <v>52</v>
      </c>
      <c r="Q3" s="1">
        <v>100</v>
      </c>
      <c r="R3" s="1">
        <v>50</v>
      </c>
      <c r="S3" s="1">
        <v>50</v>
      </c>
      <c r="T3" s="1">
        <v>50</v>
      </c>
      <c r="U3" s="1">
        <v>10</v>
      </c>
      <c r="V3" s="1">
        <v>120</v>
      </c>
      <c r="W3" s="1">
        <f>SUM(Cesta[[#This Row],[00.DF]:[16.MG]])</f>
        <v>5532</v>
      </c>
      <c r="X3" s="21">
        <v>0</v>
      </c>
      <c r="Y3" s="3">
        <f>ROUND(Cesta[[#This Row],[PU]]*(1+$Y$1),2)</f>
        <v>0</v>
      </c>
      <c r="Z3" s="3">
        <f>Cesta[[#This Row],[PUV]]*Cesta[[#This Row],[00.DF]]</f>
        <v>0</v>
      </c>
      <c r="AA3" s="3">
        <f>Cesta[[#This Row],[PUV]]*Cesta[[#This Row],[01.MG]]</f>
        <v>0</v>
      </c>
      <c r="AB3" s="3">
        <f>Cesta[[#This Row],[PUV]]*Cesta[[#This Row],[02.BA]]</f>
        <v>0</v>
      </c>
      <c r="AC3" s="3">
        <f>Cesta[[#This Row],[PUV]]*Cesta[[#This Row],[03.PE]]</f>
        <v>0</v>
      </c>
      <c r="AD3" s="3">
        <f>Cesta[[#This Row],[PUV]]*Cesta[[#This Row],[04.SE]]</f>
        <v>0</v>
      </c>
      <c r="AE3" s="3">
        <f>Cesta[[#This Row],[PUV]]*Cesta[[#This Row],[05.AL]]</f>
        <v>0</v>
      </c>
      <c r="AF3" s="3">
        <f>Cesta[[#This Row],[PUV]]*Cesta[[#This Row],[06.BA]]</f>
        <v>0</v>
      </c>
      <c r="AG3" s="3">
        <f>Cesta[[#This Row],[PUV]]*Cesta[[#This Row],[07.PI]]</f>
        <v>0</v>
      </c>
      <c r="AH3" s="3">
        <f>Cesta[[#This Row],[PUV]]*Cesta[[#This Row],[08.MA]]</f>
        <v>0</v>
      </c>
      <c r="AI3" s="3">
        <f>Cesta[[#This Row],[PUV]]*Cesta[[#This Row],[09.GO]]</f>
        <v>0</v>
      </c>
      <c r="AJ3" s="3">
        <f>Cesta[[#This Row],[PUV]]*Cesta[[#This Row],[10.TO]]</f>
        <v>0</v>
      </c>
      <c r="AK3" s="3">
        <f>Cesta[[#This Row],[PUV]]*Cesta[[#This Row],[11.AP]]</f>
        <v>0</v>
      </c>
      <c r="AL3" s="3">
        <f>Cesta[[#This Row],[PUV]]*Cesta[[#This Row],[12.RN]]</f>
        <v>0</v>
      </c>
      <c r="AM3" s="3">
        <f>Cesta[[#This Row],[PUV]]*Cesta[[#This Row],[13.PB]]</f>
        <v>0</v>
      </c>
      <c r="AN3" s="3">
        <f>Cesta[[#This Row],[PUV]]*Cesta[[#This Row],[14.CE]]</f>
        <v>0</v>
      </c>
      <c r="AO3" s="3">
        <f>Cesta[[#This Row],[PUV]]*Cesta[[#This Row],[15.PE]]</f>
        <v>0</v>
      </c>
      <c r="AP3" s="3">
        <f>Cesta[[#This Row],[PUV]]*Cesta[[#This Row],[16.MG]]</f>
        <v>0</v>
      </c>
      <c r="AQ3" s="3">
        <f>Cesta[[#This Row],[Qde]]*Cesta[[#This Row],[PUV]]</f>
        <v>0</v>
      </c>
      <c r="AR3" s="21" t="s">
        <v>20</v>
      </c>
      <c r="AS3" s="15" t="s">
        <v>15</v>
      </c>
      <c r="AU3" s="1"/>
    </row>
    <row r="4" spans="1:47" ht="30" customHeight="1" x14ac:dyDescent="0.25">
      <c r="A4" s="1">
        <v>2</v>
      </c>
      <c r="B4" s="5">
        <v>603269</v>
      </c>
      <c r="C4" s="5" t="s">
        <v>17</v>
      </c>
      <c r="D4" s="5" t="s">
        <v>447</v>
      </c>
      <c r="E4" s="5" t="s">
        <v>12</v>
      </c>
      <c r="F4" s="5">
        <v>100</v>
      </c>
      <c r="G4" s="5">
        <v>240</v>
      </c>
      <c r="H4" s="5">
        <v>100</v>
      </c>
      <c r="I4" s="5">
        <v>100</v>
      </c>
      <c r="J4" s="5">
        <v>100</v>
      </c>
      <c r="K4" s="5">
        <v>100</v>
      </c>
      <c r="L4" s="5">
        <v>100</v>
      </c>
      <c r="M4" s="5">
        <v>100</v>
      </c>
      <c r="N4" s="5">
        <v>100</v>
      </c>
      <c r="O4" s="5">
        <v>0</v>
      </c>
      <c r="P4" s="5">
        <v>10</v>
      </c>
      <c r="Q4" s="5">
        <v>10</v>
      </c>
      <c r="R4" s="5">
        <v>10</v>
      </c>
      <c r="S4" s="5">
        <v>10</v>
      </c>
      <c r="T4" s="5">
        <v>10</v>
      </c>
      <c r="U4" s="5">
        <v>2</v>
      </c>
      <c r="V4" s="5">
        <v>10</v>
      </c>
      <c r="W4" s="5">
        <f>SUM(Cesta[[#This Row],[00.DF]:[16.MG]])</f>
        <v>1102</v>
      </c>
      <c r="X4" s="21">
        <v>0</v>
      </c>
      <c r="Y4" s="6">
        <f>ROUND(Cesta[[#This Row],[PU]]*(1+$Y$1),2)</f>
        <v>0</v>
      </c>
      <c r="Z4" s="6">
        <f>Cesta[[#This Row],[PUV]]*Cesta[[#This Row],[00.DF]]</f>
        <v>0</v>
      </c>
      <c r="AA4" s="6">
        <f>Cesta[[#This Row],[PUV]]*Cesta[[#This Row],[01.MG]]</f>
        <v>0</v>
      </c>
      <c r="AB4" s="6">
        <f>Cesta[[#This Row],[PUV]]*Cesta[[#This Row],[02.BA]]</f>
        <v>0</v>
      </c>
      <c r="AC4" s="6">
        <f>Cesta[[#This Row],[PUV]]*Cesta[[#This Row],[03.PE]]</f>
        <v>0</v>
      </c>
      <c r="AD4" s="6">
        <f>Cesta[[#This Row],[PUV]]*Cesta[[#This Row],[04.SE]]</f>
        <v>0</v>
      </c>
      <c r="AE4" s="6">
        <f>Cesta[[#This Row],[PUV]]*Cesta[[#This Row],[05.AL]]</f>
        <v>0</v>
      </c>
      <c r="AF4" s="6">
        <f>Cesta[[#This Row],[PUV]]*Cesta[[#This Row],[06.BA]]</f>
        <v>0</v>
      </c>
      <c r="AG4" s="6">
        <f>Cesta[[#This Row],[PUV]]*Cesta[[#This Row],[07.PI]]</f>
        <v>0</v>
      </c>
      <c r="AH4" s="6">
        <f>Cesta[[#This Row],[PUV]]*Cesta[[#This Row],[08.MA]]</f>
        <v>0</v>
      </c>
      <c r="AI4" s="6">
        <f>Cesta[[#This Row],[PUV]]*Cesta[[#This Row],[09.GO]]</f>
        <v>0</v>
      </c>
      <c r="AJ4" s="6">
        <f>Cesta[[#This Row],[PUV]]*Cesta[[#This Row],[10.TO]]</f>
        <v>0</v>
      </c>
      <c r="AK4" s="6">
        <f>Cesta[[#This Row],[PUV]]*Cesta[[#This Row],[11.AP]]</f>
        <v>0</v>
      </c>
      <c r="AL4" s="6">
        <f>Cesta[[#This Row],[PUV]]*Cesta[[#This Row],[12.RN]]</f>
        <v>0</v>
      </c>
      <c r="AM4" s="6">
        <f>Cesta[[#This Row],[PUV]]*Cesta[[#This Row],[13.PB]]</f>
        <v>0</v>
      </c>
      <c r="AN4" s="6">
        <f>Cesta[[#This Row],[PUV]]*Cesta[[#This Row],[14.CE]]</f>
        <v>0</v>
      </c>
      <c r="AO4" s="6">
        <f>Cesta[[#This Row],[PUV]]*Cesta[[#This Row],[15.PE]]</f>
        <v>0</v>
      </c>
      <c r="AP4" s="6">
        <f>Cesta[[#This Row],[PUV]]*Cesta[[#This Row],[16.MG]]</f>
        <v>0</v>
      </c>
      <c r="AQ4" s="6">
        <f>Cesta[[#This Row],[Qde]]*Cesta[[#This Row],[PUV]]</f>
        <v>0</v>
      </c>
      <c r="AR4" s="23" t="s">
        <v>20</v>
      </c>
      <c r="AS4" s="16" t="s">
        <v>390</v>
      </c>
      <c r="AU4" s="1"/>
    </row>
    <row r="5" spans="1:47" ht="30" customHeight="1" x14ac:dyDescent="0.25">
      <c r="A5" s="1">
        <v>3</v>
      </c>
      <c r="B5" s="1">
        <v>463994</v>
      </c>
      <c r="C5" s="1" t="s">
        <v>17</v>
      </c>
      <c r="D5" s="5" t="s">
        <v>33</v>
      </c>
      <c r="E5" s="1" t="s">
        <v>12</v>
      </c>
      <c r="F5" s="1">
        <v>1000</v>
      </c>
      <c r="G5" s="1">
        <v>0</v>
      </c>
      <c r="H5" s="1">
        <v>0</v>
      </c>
      <c r="I5" s="1">
        <v>0</v>
      </c>
      <c r="J5" s="1">
        <v>0</v>
      </c>
      <c r="K5" s="1">
        <v>0</v>
      </c>
      <c r="L5" s="1">
        <v>500</v>
      </c>
      <c r="M5" s="1">
        <v>500</v>
      </c>
      <c r="N5" s="1">
        <v>600</v>
      </c>
      <c r="O5" s="1">
        <v>0</v>
      </c>
      <c r="P5" s="1">
        <v>24</v>
      </c>
      <c r="Q5" s="1">
        <v>80</v>
      </c>
      <c r="R5" s="1">
        <v>50</v>
      </c>
      <c r="S5" s="1">
        <v>50</v>
      </c>
      <c r="T5" s="1">
        <v>50</v>
      </c>
      <c r="U5" s="1">
        <v>10</v>
      </c>
      <c r="V5" s="1">
        <v>0</v>
      </c>
      <c r="W5" s="1">
        <f>SUM(Cesta[[#This Row],[00.DF]:[16.MG]])</f>
        <v>2864</v>
      </c>
      <c r="X5" s="21">
        <v>0</v>
      </c>
      <c r="Y5" s="3">
        <f>ROUND(Cesta[[#This Row],[PU]]*(1+$Y$1),2)</f>
        <v>0</v>
      </c>
      <c r="Z5" s="3">
        <f>Cesta[[#This Row],[PUV]]*Cesta[[#This Row],[00.DF]]</f>
        <v>0</v>
      </c>
      <c r="AA5" s="3">
        <f>Cesta[[#This Row],[PUV]]*Cesta[[#This Row],[01.MG]]</f>
        <v>0</v>
      </c>
      <c r="AB5" s="3">
        <f>Cesta[[#This Row],[PUV]]*Cesta[[#This Row],[02.BA]]</f>
        <v>0</v>
      </c>
      <c r="AC5" s="3">
        <f>Cesta[[#This Row],[PUV]]*Cesta[[#This Row],[03.PE]]</f>
        <v>0</v>
      </c>
      <c r="AD5" s="3">
        <f>Cesta[[#This Row],[PUV]]*Cesta[[#This Row],[04.SE]]</f>
        <v>0</v>
      </c>
      <c r="AE5" s="3">
        <f>Cesta[[#This Row],[PUV]]*Cesta[[#This Row],[05.AL]]</f>
        <v>0</v>
      </c>
      <c r="AF5" s="3">
        <f>Cesta[[#This Row],[PUV]]*Cesta[[#This Row],[06.BA]]</f>
        <v>0</v>
      </c>
      <c r="AG5" s="3">
        <f>Cesta[[#This Row],[PUV]]*Cesta[[#This Row],[07.PI]]</f>
        <v>0</v>
      </c>
      <c r="AH5" s="3">
        <f>Cesta[[#This Row],[PUV]]*Cesta[[#This Row],[08.MA]]</f>
        <v>0</v>
      </c>
      <c r="AI5" s="3">
        <f>Cesta[[#This Row],[PUV]]*Cesta[[#This Row],[09.GO]]</f>
        <v>0</v>
      </c>
      <c r="AJ5" s="3">
        <f>Cesta[[#This Row],[PUV]]*Cesta[[#This Row],[10.TO]]</f>
        <v>0</v>
      </c>
      <c r="AK5" s="3">
        <f>Cesta[[#This Row],[PUV]]*Cesta[[#This Row],[11.AP]]</f>
        <v>0</v>
      </c>
      <c r="AL5" s="3">
        <f>Cesta[[#This Row],[PUV]]*Cesta[[#This Row],[12.RN]]</f>
        <v>0</v>
      </c>
      <c r="AM5" s="3">
        <f>Cesta[[#This Row],[PUV]]*Cesta[[#This Row],[13.PB]]</f>
        <v>0</v>
      </c>
      <c r="AN5" s="3">
        <f>Cesta[[#This Row],[PUV]]*Cesta[[#This Row],[14.CE]]</f>
        <v>0</v>
      </c>
      <c r="AO5" s="3">
        <f>Cesta[[#This Row],[PUV]]*Cesta[[#This Row],[15.PE]]</f>
        <v>0</v>
      </c>
      <c r="AP5" s="3">
        <f>Cesta[[#This Row],[PUV]]*Cesta[[#This Row],[16.MG]]</f>
        <v>0</v>
      </c>
      <c r="AQ5" s="3">
        <f>Cesta[[#This Row],[Qde]]*Cesta[[#This Row],[PUV]]</f>
        <v>0</v>
      </c>
      <c r="AR5" s="21" t="s">
        <v>20</v>
      </c>
      <c r="AS5" s="15" t="s">
        <v>30</v>
      </c>
      <c r="AU5" s="1"/>
    </row>
    <row r="6" spans="1:47" ht="30" customHeight="1" x14ac:dyDescent="0.25">
      <c r="A6" s="1">
        <v>4</v>
      </c>
      <c r="B6" s="1">
        <v>436134</v>
      </c>
      <c r="C6" s="1" t="s">
        <v>17</v>
      </c>
      <c r="D6" s="5" t="s">
        <v>301</v>
      </c>
      <c r="E6" s="1" t="s">
        <v>12</v>
      </c>
      <c r="F6" s="1">
        <v>200</v>
      </c>
      <c r="G6" s="1">
        <v>5</v>
      </c>
      <c r="H6" s="1">
        <v>50</v>
      </c>
      <c r="I6" s="1">
        <v>60</v>
      </c>
      <c r="J6" s="1">
        <v>36</v>
      </c>
      <c r="K6" s="1">
        <v>12</v>
      </c>
      <c r="L6" s="1">
        <v>100</v>
      </c>
      <c r="M6" s="1">
        <v>20</v>
      </c>
      <c r="N6" s="1">
        <v>50</v>
      </c>
      <c r="O6" s="1">
        <v>0</v>
      </c>
      <c r="P6" s="1">
        <v>12</v>
      </c>
      <c r="Q6" s="1">
        <v>24</v>
      </c>
      <c r="R6" s="1">
        <v>10</v>
      </c>
      <c r="S6" s="1">
        <v>10</v>
      </c>
      <c r="T6" s="1">
        <v>10</v>
      </c>
      <c r="U6" s="1">
        <v>20</v>
      </c>
      <c r="V6" s="1">
        <v>48</v>
      </c>
      <c r="W6" s="1">
        <f>SUM(Cesta[[#This Row],[00.DF]:[16.MG]])</f>
        <v>667</v>
      </c>
      <c r="X6" s="21">
        <v>0</v>
      </c>
      <c r="Y6" s="3">
        <f>ROUND(Cesta[[#This Row],[PU]]*(1+$Y$1),2)</f>
        <v>0</v>
      </c>
      <c r="Z6" s="3">
        <f>Cesta[[#This Row],[PUV]]*Cesta[[#This Row],[00.DF]]</f>
        <v>0</v>
      </c>
      <c r="AA6" s="3">
        <f>Cesta[[#This Row],[PUV]]*Cesta[[#This Row],[01.MG]]</f>
        <v>0</v>
      </c>
      <c r="AB6" s="3">
        <f>Cesta[[#This Row],[PUV]]*Cesta[[#This Row],[02.BA]]</f>
        <v>0</v>
      </c>
      <c r="AC6" s="3">
        <f>Cesta[[#This Row],[PUV]]*Cesta[[#This Row],[03.PE]]</f>
        <v>0</v>
      </c>
      <c r="AD6" s="3">
        <f>Cesta[[#This Row],[PUV]]*Cesta[[#This Row],[04.SE]]</f>
        <v>0</v>
      </c>
      <c r="AE6" s="3">
        <f>Cesta[[#This Row],[PUV]]*Cesta[[#This Row],[05.AL]]</f>
        <v>0</v>
      </c>
      <c r="AF6" s="3">
        <f>Cesta[[#This Row],[PUV]]*Cesta[[#This Row],[06.BA]]</f>
        <v>0</v>
      </c>
      <c r="AG6" s="3">
        <f>Cesta[[#This Row],[PUV]]*Cesta[[#This Row],[07.PI]]</f>
        <v>0</v>
      </c>
      <c r="AH6" s="3">
        <f>Cesta[[#This Row],[PUV]]*Cesta[[#This Row],[08.MA]]</f>
        <v>0</v>
      </c>
      <c r="AI6" s="3">
        <f>Cesta[[#This Row],[PUV]]*Cesta[[#This Row],[09.GO]]</f>
        <v>0</v>
      </c>
      <c r="AJ6" s="3">
        <f>Cesta[[#This Row],[PUV]]*Cesta[[#This Row],[10.TO]]</f>
        <v>0</v>
      </c>
      <c r="AK6" s="3">
        <f>Cesta[[#This Row],[PUV]]*Cesta[[#This Row],[11.AP]]</f>
        <v>0</v>
      </c>
      <c r="AL6" s="3">
        <f>Cesta[[#This Row],[PUV]]*Cesta[[#This Row],[12.RN]]</f>
        <v>0</v>
      </c>
      <c r="AM6" s="3">
        <f>Cesta[[#This Row],[PUV]]*Cesta[[#This Row],[13.PB]]</f>
        <v>0</v>
      </c>
      <c r="AN6" s="3">
        <f>Cesta[[#This Row],[PUV]]*Cesta[[#This Row],[14.CE]]</f>
        <v>0</v>
      </c>
      <c r="AO6" s="3">
        <f>Cesta[[#This Row],[PUV]]*Cesta[[#This Row],[15.PE]]</f>
        <v>0</v>
      </c>
      <c r="AP6" s="3">
        <f>Cesta[[#This Row],[PUV]]*Cesta[[#This Row],[16.MG]]</f>
        <v>0</v>
      </c>
      <c r="AQ6" s="3">
        <f>Cesta[[#This Row],[Qde]]*Cesta[[#This Row],[PUV]]</f>
        <v>0</v>
      </c>
      <c r="AR6" s="21" t="s">
        <v>22</v>
      </c>
      <c r="AS6" s="15" t="s">
        <v>98</v>
      </c>
      <c r="AU6" s="1"/>
    </row>
    <row r="7" spans="1:47" ht="30" customHeight="1" x14ac:dyDescent="0.25">
      <c r="A7" s="1">
        <v>5</v>
      </c>
      <c r="B7" s="1">
        <v>622355</v>
      </c>
      <c r="C7" s="1" t="s">
        <v>17</v>
      </c>
      <c r="D7" s="5" t="s">
        <v>448</v>
      </c>
      <c r="E7" s="1" t="s">
        <v>12</v>
      </c>
      <c r="F7" s="1">
        <v>200</v>
      </c>
      <c r="G7" s="1">
        <v>0</v>
      </c>
      <c r="H7" s="1">
        <v>250</v>
      </c>
      <c r="I7" s="1">
        <v>100</v>
      </c>
      <c r="J7" s="1">
        <v>0</v>
      </c>
      <c r="K7" s="1">
        <v>0</v>
      </c>
      <c r="L7" s="1">
        <v>100</v>
      </c>
      <c r="M7" s="1">
        <v>0</v>
      </c>
      <c r="N7" s="1">
        <v>100</v>
      </c>
      <c r="O7" s="1">
        <v>0</v>
      </c>
      <c r="P7" s="1">
        <v>52</v>
      </c>
      <c r="Q7" s="1">
        <v>48</v>
      </c>
      <c r="R7" s="1">
        <v>10</v>
      </c>
      <c r="S7" s="1">
        <v>10</v>
      </c>
      <c r="T7" s="1">
        <v>10</v>
      </c>
      <c r="U7" s="1">
        <v>20</v>
      </c>
      <c r="V7" s="1">
        <v>24</v>
      </c>
      <c r="W7" s="1">
        <f>SUM(Cesta[[#This Row],[00.DF]:[16.MG]])</f>
        <v>924</v>
      </c>
      <c r="X7" s="21">
        <v>0</v>
      </c>
      <c r="Y7" s="3">
        <f>ROUND(Cesta[[#This Row],[PU]]*(1+$Y$1),2)</f>
        <v>0</v>
      </c>
      <c r="Z7" s="3">
        <f>Cesta[[#This Row],[PUV]]*Cesta[[#This Row],[00.DF]]</f>
        <v>0</v>
      </c>
      <c r="AA7" s="3">
        <f>Cesta[[#This Row],[PUV]]*Cesta[[#This Row],[01.MG]]</f>
        <v>0</v>
      </c>
      <c r="AB7" s="3">
        <f>Cesta[[#This Row],[PUV]]*Cesta[[#This Row],[02.BA]]</f>
        <v>0</v>
      </c>
      <c r="AC7" s="3">
        <f>Cesta[[#This Row],[PUV]]*Cesta[[#This Row],[03.PE]]</f>
        <v>0</v>
      </c>
      <c r="AD7" s="3">
        <f>Cesta[[#This Row],[PUV]]*Cesta[[#This Row],[04.SE]]</f>
        <v>0</v>
      </c>
      <c r="AE7" s="3">
        <f>Cesta[[#This Row],[PUV]]*Cesta[[#This Row],[05.AL]]</f>
        <v>0</v>
      </c>
      <c r="AF7" s="3">
        <f>Cesta[[#This Row],[PUV]]*Cesta[[#This Row],[06.BA]]</f>
        <v>0</v>
      </c>
      <c r="AG7" s="3">
        <f>Cesta[[#This Row],[PUV]]*Cesta[[#This Row],[07.PI]]</f>
        <v>0</v>
      </c>
      <c r="AH7" s="3">
        <f>Cesta[[#This Row],[PUV]]*Cesta[[#This Row],[08.MA]]</f>
        <v>0</v>
      </c>
      <c r="AI7" s="3">
        <f>Cesta[[#This Row],[PUV]]*Cesta[[#This Row],[09.GO]]</f>
        <v>0</v>
      </c>
      <c r="AJ7" s="3">
        <f>Cesta[[#This Row],[PUV]]*Cesta[[#This Row],[10.TO]]</f>
        <v>0</v>
      </c>
      <c r="AK7" s="3">
        <f>Cesta[[#This Row],[PUV]]*Cesta[[#This Row],[11.AP]]</f>
        <v>0</v>
      </c>
      <c r="AL7" s="3">
        <f>Cesta[[#This Row],[PUV]]*Cesta[[#This Row],[12.RN]]</f>
        <v>0</v>
      </c>
      <c r="AM7" s="3">
        <f>Cesta[[#This Row],[PUV]]*Cesta[[#This Row],[13.PB]]</f>
        <v>0</v>
      </c>
      <c r="AN7" s="3">
        <f>Cesta[[#This Row],[PUV]]*Cesta[[#This Row],[14.CE]]</f>
        <v>0</v>
      </c>
      <c r="AO7" s="3">
        <f>Cesta[[#This Row],[PUV]]*Cesta[[#This Row],[15.PE]]</f>
        <v>0</v>
      </c>
      <c r="AP7" s="3">
        <f>Cesta[[#This Row],[PUV]]*Cesta[[#This Row],[16.MG]]</f>
        <v>0</v>
      </c>
      <c r="AQ7" s="3">
        <f>Cesta[[#This Row],[Qde]]*Cesta[[#This Row],[PUV]]</f>
        <v>0</v>
      </c>
      <c r="AR7" s="21" t="s">
        <v>24</v>
      </c>
      <c r="AS7" s="15" t="s">
        <v>16</v>
      </c>
      <c r="AU7" s="1"/>
    </row>
    <row r="8" spans="1:47" ht="30" customHeight="1" x14ac:dyDescent="0.25">
      <c r="A8" s="1">
        <v>6</v>
      </c>
      <c r="B8" s="1">
        <v>605938</v>
      </c>
      <c r="C8" s="1" t="s">
        <v>17</v>
      </c>
      <c r="D8" s="5" t="s">
        <v>449</v>
      </c>
      <c r="E8" s="1" t="s">
        <v>12</v>
      </c>
      <c r="F8" s="1">
        <v>200</v>
      </c>
      <c r="G8" s="1">
        <v>0</v>
      </c>
      <c r="H8" s="1">
        <v>250</v>
      </c>
      <c r="I8" s="1">
        <v>100</v>
      </c>
      <c r="J8" s="1">
        <v>0</v>
      </c>
      <c r="K8" s="1">
        <v>0</v>
      </c>
      <c r="L8" s="1">
        <v>100</v>
      </c>
      <c r="M8" s="1">
        <v>0</v>
      </c>
      <c r="N8" s="1">
        <v>100</v>
      </c>
      <c r="O8" s="1">
        <v>0</v>
      </c>
      <c r="P8" s="1">
        <v>52</v>
      </c>
      <c r="Q8" s="1">
        <v>48</v>
      </c>
      <c r="R8" s="1">
        <v>10</v>
      </c>
      <c r="S8" s="1">
        <v>10</v>
      </c>
      <c r="T8" s="1">
        <v>10</v>
      </c>
      <c r="U8" s="1">
        <v>20</v>
      </c>
      <c r="V8" s="1">
        <v>24</v>
      </c>
      <c r="W8" s="1">
        <f>SUM(Cesta[[#This Row],[00.DF]:[16.MG]])</f>
        <v>924</v>
      </c>
      <c r="X8" s="21">
        <v>0</v>
      </c>
      <c r="Y8" s="3">
        <f>ROUND(Cesta[[#This Row],[PU]]*(1+$Y$1),2)</f>
        <v>0</v>
      </c>
      <c r="Z8" s="3">
        <f>Cesta[[#This Row],[PUV]]*Cesta[[#This Row],[00.DF]]</f>
        <v>0</v>
      </c>
      <c r="AA8" s="3">
        <f>Cesta[[#This Row],[PUV]]*Cesta[[#This Row],[01.MG]]</f>
        <v>0</v>
      </c>
      <c r="AB8" s="3">
        <f>Cesta[[#This Row],[PUV]]*Cesta[[#This Row],[02.BA]]</f>
        <v>0</v>
      </c>
      <c r="AC8" s="3">
        <f>Cesta[[#This Row],[PUV]]*Cesta[[#This Row],[03.PE]]</f>
        <v>0</v>
      </c>
      <c r="AD8" s="3">
        <f>Cesta[[#This Row],[PUV]]*Cesta[[#This Row],[04.SE]]</f>
        <v>0</v>
      </c>
      <c r="AE8" s="3">
        <f>Cesta[[#This Row],[PUV]]*Cesta[[#This Row],[05.AL]]</f>
        <v>0</v>
      </c>
      <c r="AF8" s="3">
        <f>Cesta[[#This Row],[PUV]]*Cesta[[#This Row],[06.BA]]</f>
        <v>0</v>
      </c>
      <c r="AG8" s="3">
        <f>Cesta[[#This Row],[PUV]]*Cesta[[#This Row],[07.PI]]</f>
        <v>0</v>
      </c>
      <c r="AH8" s="3">
        <f>Cesta[[#This Row],[PUV]]*Cesta[[#This Row],[08.MA]]</f>
        <v>0</v>
      </c>
      <c r="AI8" s="3">
        <f>Cesta[[#This Row],[PUV]]*Cesta[[#This Row],[09.GO]]</f>
        <v>0</v>
      </c>
      <c r="AJ8" s="3">
        <f>Cesta[[#This Row],[PUV]]*Cesta[[#This Row],[10.TO]]</f>
        <v>0</v>
      </c>
      <c r="AK8" s="3">
        <f>Cesta[[#This Row],[PUV]]*Cesta[[#This Row],[11.AP]]</f>
        <v>0</v>
      </c>
      <c r="AL8" s="3">
        <f>Cesta[[#This Row],[PUV]]*Cesta[[#This Row],[12.RN]]</f>
        <v>0</v>
      </c>
      <c r="AM8" s="3">
        <f>Cesta[[#This Row],[PUV]]*Cesta[[#This Row],[13.PB]]</f>
        <v>0</v>
      </c>
      <c r="AN8" s="3">
        <f>Cesta[[#This Row],[PUV]]*Cesta[[#This Row],[14.CE]]</f>
        <v>0</v>
      </c>
      <c r="AO8" s="3">
        <f>Cesta[[#This Row],[PUV]]*Cesta[[#This Row],[15.PE]]</f>
        <v>0</v>
      </c>
      <c r="AP8" s="3">
        <f>Cesta[[#This Row],[PUV]]*Cesta[[#This Row],[16.MG]]</f>
        <v>0</v>
      </c>
      <c r="AQ8" s="3">
        <f>Cesta[[#This Row],[Qde]]*Cesta[[#This Row],[PUV]]</f>
        <v>0</v>
      </c>
      <c r="AR8" s="21" t="s">
        <v>303</v>
      </c>
      <c r="AS8" s="15" t="s">
        <v>302</v>
      </c>
      <c r="AU8" s="1"/>
    </row>
    <row r="9" spans="1:47" ht="30" customHeight="1" x14ac:dyDescent="0.25">
      <c r="A9" s="1">
        <v>7</v>
      </c>
      <c r="B9" s="1">
        <v>617795</v>
      </c>
      <c r="C9" s="1" t="s">
        <v>17</v>
      </c>
      <c r="D9" s="5" t="s">
        <v>304</v>
      </c>
      <c r="E9" s="1" t="s">
        <v>12</v>
      </c>
      <c r="F9" s="1">
        <v>200</v>
      </c>
      <c r="G9" s="1">
        <v>0</v>
      </c>
      <c r="H9" s="1">
        <v>250</v>
      </c>
      <c r="I9" s="1">
        <v>100</v>
      </c>
      <c r="J9" s="1">
        <v>0</v>
      </c>
      <c r="K9" s="1">
        <v>0</v>
      </c>
      <c r="L9" s="1">
        <v>100</v>
      </c>
      <c r="M9" s="1">
        <v>0</v>
      </c>
      <c r="N9" s="1">
        <v>100</v>
      </c>
      <c r="O9" s="1">
        <v>0</v>
      </c>
      <c r="P9" s="1">
        <v>52</v>
      </c>
      <c r="Q9" s="1">
        <v>48</v>
      </c>
      <c r="R9" s="1">
        <v>10</v>
      </c>
      <c r="S9" s="1">
        <v>10</v>
      </c>
      <c r="T9" s="1">
        <v>10</v>
      </c>
      <c r="U9" s="1">
        <v>20</v>
      </c>
      <c r="V9" s="1">
        <v>24</v>
      </c>
      <c r="W9" s="1">
        <f>SUM(Cesta[[#This Row],[00.DF]:[16.MG]])</f>
        <v>924</v>
      </c>
      <c r="X9" s="21">
        <v>0</v>
      </c>
      <c r="Y9" s="3">
        <f>ROUND(Cesta[[#This Row],[PU]]*(1+$Y$1),2)</f>
        <v>0</v>
      </c>
      <c r="Z9" s="3">
        <f>Cesta[[#This Row],[PUV]]*Cesta[[#This Row],[00.DF]]</f>
        <v>0</v>
      </c>
      <c r="AA9" s="3">
        <f>Cesta[[#This Row],[PUV]]*Cesta[[#This Row],[01.MG]]</f>
        <v>0</v>
      </c>
      <c r="AB9" s="3">
        <f>Cesta[[#This Row],[PUV]]*Cesta[[#This Row],[02.BA]]</f>
        <v>0</v>
      </c>
      <c r="AC9" s="3">
        <f>Cesta[[#This Row],[PUV]]*Cesta[[#This Row],[03.PE]]</f>
        <v>0</v>
      </c>
      <c r="AD9" s="3">
        <f>Cesta[[#This Row],[PUV]]*Cesta[[#This Row],[04.SE]]</f>
        <v>0</v>
      </c>
      <c r="AE9" s="3">
        <f>Cesta[[#This Row],[PUV]]*Cesta[[#This Row],[05.AL]]</f>
        <v>0</v>
      </c>
      <c r="AF9" s="3">
        <f>Cesta[[#This Row],[PUV]]*Cesta[[#This Row],[06.BA]]</f>
        <v>0</v>
      </c>
      <c r="AG9" s="3">
        <f>Cesta[[#This Row],[PUV]]*Cesta[[#This Row],[07.PI]]</f>
        <v>0</v>
      </c>
      <c r="AH9" s="3">
        <f>Cesta[[#This Row],[PUV]]*Cesta[[#This Row],[08.MA]]</f>
        <v>0</v>
      </c>
      <c r="AI9" s="3">
        <f>Cesta[[#This Row],[PUV]]*Cesta[[#This Row],[09.GO]]</f>
        <v>0</v>
      </c>
      <c r="AJ9" s="3">
        <f>Cesta[[#This Row],[PUV]]*Cesta[[#This Row],[10.TO]]</f>
        <v>0</v>
      </c>
      <c r="AK9" s="3">
        <f>Cesta[[#This Row],[PUV]]*Cesta[[#This Row],[11.AP]]</f>
        <v>0</v>
      </c>
      <c r="AL9" s="3">
        <f>Cesta[[#This Row],[PUV]]*Cesta[[#This Row],[12.RN]]</f>
        <v>0</v>
      </c>
      <c r="AM9" s="3">
        <f>Cesta[[#This Row],[PUV]]*Cesta[[#This Row],[13.PB]]</f>
        <v>0</v>
      </c>
      <c r="AN9" s="3">
        <f>Cesta[[#This Row],[PUV]]*Cesta[[#This Row],[14.CE]]</f>
        <v>0</v>
      </c>
      <c r="AO9" s="3">
        <f>Cesta[[#This Row],[PUV]]*Cesta[[#This Row],[15.PE]]</f>
        <v>0</v>
      </c>
      <c r="AP9" s="3">
        <f>Cesta[[#This Row],[PUV]]*Cesta[[#This Row],[16.MG]]</f>
        <v>0</v>
      </c>
      <c r="AQ9" s="3">
        <f>Cesta[[#This Row],[Qde]]*Cesta[[#This Row],[PUV]]</f>
        <v>0</v>
      </c>
      <c r="AR9" s="21" t="s">
        <v>243</v>
      </c>
      <c r="AS9" s="15" t="s">
        <v>305</v>
      </c>
      <c r="AU9" s="1"/>
    </row>
    <row r="10" spans="1:47" ht="30" customHeight="1" x14ac:dyDescent="0.25">
      <c r="A10" s="1">
        <v>8</v>
      </c>
      <c r="B10" s="1">
        <v>463578</v>
      </c>
      <c r="C10" s="1" t="s">
        <v>17</v>
      </c>
      <c r="D10" s="5" t="s">
        <v>292</v>
      </c>
      <c r="E10" s="1" t="s">
        <v>12</v>
      </c>
      <c r="F10" s="1">
        <v>5000</v>
      </c>
      <c r="G10" s="1">
        <v>1100</v>
      </c>
      <c r="H10" s="1">
        <v>2000</v>
      </c>
      <c r="I10" s="1">
        <v>1000</v>
      </c>
      <c r="J10" s="1">
        <v>750</v>
      </c>
      <c r="K10" s="1">
        <v>200</v>
      </c>
      <c r="L10" s="1">
        <v>2500</v>
      </c>
      <c r="M10" s="1">
        <v>500</v>
      </c>
      <c r="N10" s="1">
        <v>1500</v>
      </c>
      <c r="O10" s="1">
        <v>0</v>
      </c>
      <c r="P10" s="1">
        <v>260</v>
      </c>
      <c r="Q10" s="1">
        <v>500</v>
      </c>
      <c r="R10" s="1">
        <v>250</v>
      </c>
      <c r="S10" s="1">
        <v>275</v>
      </c>
      <c r="T10" s="1">
        <v>250</v>
      </c>
      <c r="U10" s="1">
        <v>0</v>
      </c>
      <c r="V10" s="1">
        <v>200</v>
      </c>
      <c r="W10" s="1">
        <f>SUM(Cesta[[#This Row],[00.DF]:[16.MG]])</f>
        <v>16285</v>
      </c>
      <c r="X10" s="21">
        <v>0</v>
      </c>
      <c r="Y10" s="3">
        <f>ROUND(Cesta[[#This Row],[PU]]*(1+$Y$1),2)</f>
        <v>0</v>
      </c>
      <c r="Z10" s="3">
        <f>Cesta[[#This Row],[PUV]]*Cesta[[#This Row],[00.DF]]</f>
        <v>0</v>
      </c>
      <c r="AA10" s="3">
        <f>Cesta[[#This Row],[PUV]]*Cesta[[#This Row],[01.MG]]</f>
        <v>0</v>
      </c>
      <c r="AB10" s="3">
        <f>Cesta[[#This Row],[PUV]]*Cesta[[#This Row],[02.BA]]</f>
        <v>0</v>
      </c>
      <c r="AC10" s="3">
        <f>Cesta[[#This Row],[PUV]]*Cesta[[#This Row],[03.PE]]</f>
        <v>0</v>
      </c>
      <c r="AD10" s="3">
        <f>Cesta[[#This Row],[PUV]]*Cesta[[#This Row],[04.SE]]</f>
        <v>0</v>
      </c>
      <c r="AE10" s="3">
        <f>Cesta[[#This Row],[PUV]]*Cesta[[#This Row],[05.AL]]</f>
        <v>0</v>
      </c>
      <c r="AF10" s="3">
        <f>Cesta[[#This Row],[PUV]]*Cesta[[#This Row],[06.BA]]</f>
        <v>0</v>
      </c>
      <c r="AG10" s="3">
        <f>Cesta[[#This Row],[PUV]]*Cesta[[#This Row],[07.PI]]</f>
        <v>0</v>
      </c>
      <c r="AH10" s="3">
        <f>Cesta[[#This Row],[PUV]]*Cesta[[#This Row],[08.MA]]</f>
        <v>0</v>
      </c>
      <c r="AI10" s="3">
        <f>Cesta[[#This Row],[PUV]]*Cesta[[#This Row],[09.GO]]</f>
        <v>0</v>
      </c>
      <c r="AJ10" s="3">
        <f>Cesta[[#This Row],[PUV]]*Cesta[[#This Row],[10.TO]]</f>
        <v>0</v>
      </c>
      <c r="AK10" s="3">
        <f>Cesta[[#This Row],[PUV]]*Cesta[[#This Row],[11.AP]]</f>
        <v>0</v>
      </c>
      <c r="AL10" s="3">
        <f>Cesta[[#This Row],[PUV]]*Cesta[[#This Row],[12.RN]]</f>
        <v>0</v>
      </c>
      <c r="AM10" s="3">
        <f>Cesta[[#This Row],[PUV]]*Cesta[[#This Row],[13.PB]]</f>
        <v>0</v>
      </c>
      <c r="AN10" s="3">
        <f>Cesta[[#This Row],[PUV]]*Cesta[[#This Row],[14.CE]]</f>
        <v>0</v>
      </c>
      <c r="AO10" s="3">
        <f>Cesta[[#This Row],[PUV]]*Cesta[[#This Row],[15.PE]]</f>
        <v>0</v>
      </c>
      <c r="AP10" s="3">
        <f>Cesta[[#This Row],[PUV]]*Cesta[[#This Row],[16.MG]]</f>
        <v>0</v>
      </c>
      <c r="AQ10" s="3">
        <f>Cesta[[#This Row],[Qde]]*Cesta[[#This Row],[PUV]]</f>
        <v>0</v>
      </c>
      <c r="AR10" s="21" t="s">
        <v>21</v>
      </c>
      <c r="AS10" s="15" t="s">
        <v>291</v>
      </c>
      <c r="AU10" s="1"/>
    </row>
    <row r="11" spans="1:47" ht="30" customHeight="1" x14ac:dyDescent="0.25">
      <c r="A11" s="1">
        <v>9</v>
      </c>
      <c r="B11" s="1">
        <v>353665</v>
      </c>
      <c r="C11" s="1" t="s">
        <v>17</v>
      </c>
      <c r="D11" s="5" t="s">
        <v>307</v>
      </c>
      <c r="E11" s="1" t="s">
        <v>13</v>
      </c>
      <c r="F11" s="1">
        <v>100</v>
      </c>
      <c r="G11" s="1">
        <v>0</v>
      </c>
      <c r="H11" s="1">
        <v>100</v>
      </c>
      <c r="I11" s="1">
        <v>50</v>
      </c>
      <c r="J11" s="1">
        <v>12</v>
      </c>
      <c r="K11" s="1">
        <v>20</v>
      </c>
      <c r="L11" s="1">
        <v>50</v>
      </c>
      <c r="M11" s="1">
        <v>0</v>
      </c>
      <c r="N11" s="1">
        <v>50</v>
      </c>
      <c r="O11" s="1">
        <v>0</v>
      </c>
      <c r="P11" s="1">
        <v>52</v>
      </c>
      <c r="Q11" s="1">
        <v>12</v>
      </c>
      <c r="R11" s="1">
        <v>5</v>
      </c>
      <c r="S11" s="1">
        <v>5</v>
      </c>
      <c r="T11" s="1">
        <v>5</v>
      </c>
      <c r="U11" s="1">
        <v>10</v>
      </c>
      <c r="V11" s="1">
        <v>60</v>
      </c>
      <c r="W11" s="1">
        <f>SUM(Cesta[[#This Row],[00.DF]:[16.MG]])</f>
        <v>531</v>
      </c>
      <c r="X11" s="21">
        <v>0</v>
      </c>
      <c r="Y11" s="3">
        <f>ROUND(Cesta[[#This Row],[PU]]*(1+$Y$1),2)</f>
        <v>0</v>
      </c>
      <c r="Z11" s="3">
        <f>Cesta[[#This Row],[PUV]]*Cesta[[#This Row],[00.DF]]</f>
        <v>0</v>
      </c>
      <c r="AA11" s="3">
        <f>Cesta[[#This Row],[PUV]]*Cesta[[#This Row],[01.MG]]</f>
        <v>0</v>
      </c>
      <c r="AB11" s="3">
        <f>Cesta[[#This Row],[PUV]]*Cesta[[#This Row],[02.BA]]</f>
        <v>0</v>
      </c>
      <c r="AC11" s="3">
        <f>Cesta[[#This Row],[PUV]]*Cesta[[#This Row],[03.PE]]</f>
        <v>0</v>
      </c>
      <c r="AD11" s="3">
        <f>Cesta[[#This Row],[PUV]]*Cesta[[#This Row],[04.SE]]</f>
        <v>0</v>
      </c>
      <c r="AE11" s="3">
        <f>Cesta[[#This Row],[PUV]]*Cesta[[#This Row],[05.AL]]</f>
        <v>0</v>
      </c>
      <c r="AF11" s="3">
        <f>Cesta[[#This Row],[PUV]]*Cesta[[#This Row],[06.BA]]</f>
        <v>0</v>
      </c>
      <c r="AG11" s="3">
        <f>Cesta[[#This Row],[PUV]]*Cesta[[#This Row],[07.PI]]</f>
        <v>0</v>
      </c>
      <c r="AH11" s="3">
        <f>Cesta[[#This Row],[PUV]]*Cesta[[#This Row],[08.MA]]</f>
        <v>0</v>
      </c>
      <c r="AI11" s="3">
        <f>Cesta[[#This Row],[PUV]]*Cesta[[#This Row],[09.GO]]</f>
        <v>0</v>
      </c>
      <c r="AJ11" s="3">
        <f>Cesta[[#This Row],[PUV]]*Cesta[[#This Row],[10.TO]]</f>
        <v>0</v>
      </c>
      <c r="AK11" s="3">
        <f>Cesta[[#This Row],[PUV]]*Cesta[[#This Row],[11.AP]]</f>
        <v>0</v>
      </c>
      <c r="AL11" s="3">
        <f>Cesta[[#This Row],[PUV]]*Cesta[[#This Row],[12.RN]]</f>
        <v>0</v>
      </c>
      <c r="AM11" s="3">
        <f>Cesta[[#This Row],[PUV]]*Cesta[[#This Row],[13.PB]]</f>
        <v>0</v>
      </c>
      <c r="AN11" s="3">
        <f>Cesta[[#This Row],[PUV]]*Cesta[[#This Row],[14.CE]]</f>
        <v>0</v>
      </c>
      <c r="AO11" s="3">
        <f>Cesta[[#This Row],[PUV]]*Cesta[[#This Row],[15.PE]]</f>
        <v>0</v>
      </c>
      <c r="AP11" s="3">
        <f>Cesta[[#This Row],[PUV]]*Cesta[[#This Row],[16.MG]]</f>
        <v>0</v>
      </c>
      <c r="AQ11" s="3">
        <f>Cesta[[#This Row],[Qde]]*Cesta[[#This Row],[PUV]]</f>
        <v>0</v>
      </c>
      <c r="AR11" s="21" t="s">
        <v>23</v>
      </c>
      <c r="AS11" s="15" t="s">
        <v>311</v>
      </c>
      <c r="AU11" s="1"/>
    </row>
    <row r="12" spans="1:47" ht="30" customHeight="1" x14ac:dyDescent="0.25">
      <c r="A12" s="1">
        <v>10</v>
      </c>
      <c r="B12" s="1">
        <v>353666</v>
      </c>
      <c r="C12" s="1" t="s">
        <v>17</v>
      </c>
      <c r="D12" s="5" t="s">
        <v>308</v>
      </c>
      <c r="E12" s="1" t="s">
        <v>13</v>
      </c>
      <c r="F12" s="1">
        <v>100</v>
      </c>
      <c r="G12" s="1">
        <v>0</v>
      </c>
      <c r="H12" s="1">
        <v>100</v>
      </c>
      <c r="I12" s="1">
        <v>50</v>
      </c>
      <c r="J12" s="1">
        <v>12</v>
      </c>
      <c r="K12" s="1">
        <v>20</v>
      </c>
      <c r="L12" s="1">
        <v>50</v>
      </c>
      <c r="M12" s="1">
        <v>0</v>
      </c>
      <c r="N12" s="1">
        <v>50</v>
      </c>
      <c r="O12" s="1">
        <v>0</v>
      </c>
      <c r="P12" s="1">
        <v>52</v>
      </c>
      <c r="Q12" s="1">
        <v>12</v>
      </c>
      <c r="R12" s="1">
        <v>5</v>
      </c>
      <c r="S12" s="1">
        <v>5</v>
      </c>
      <c r="T12" s="1">
        <v>5</v>
      </c>
      <c r="U12" s="1">
        <v>10</v>
      </c>
      <c r="V12" s="1">
        <v>60</v>
      </c>
      <c r="W12" s="1">
        <f>SUM(Cesta[[#This Row],[00.DF]:[16.MG]])</f>
        <v>531</v>
      </c>
      <c r="X12" s="21">
        <v>0</v>
      </c>
      <c r="Y12" s="3">
        <f>ROUND(Cesta[[#This Row],[PU]]*(1+$Y$1),2)</f>
        <v>0</v>
      </c>
      <c r="Z12" s="3">
        <f>Cesta[[#This Row],[PUV]]*Cesta[[#This Row],[00.DF]]</f>
        <v>0</v>
      </c>
      <c r="AA12" s="3">
        <f>Cesta[[#This Row],[PUV]]*Cesta[[#This Row],[01.MG]]</f>
        <v>0</v>
      </c>
      <c r="AB12" s="3">
        <f>Cesta[[#This Row],[PUV]]*Cesta[[#This Row],[02.BA]]</f>
        <v>0</v>
      </c>
      <c r="AC12" s="3">
        <f>Cesta[[#This Row],[PUV]]*Cesta[[#This Row],[03.PE]]</f>
        <v>0</v>
      </c>
      <c r="AD12" s="3">
        <f>Cesta[[#This Row],[PUV]]*Cesta[[#This Row],[04.SE]]</f>
        <v>0</v>
      </c>
      <c r="AE12" s="3">
        <f>Cesta[[#This Row],[PUV]]*Cesta[[#This Row],[05.AL]]</f>
        <v>0</v>
      </c>
      <c r="AF12" s="3">
        <f>Cesta[[#This Row],[PUV]]*Cesta[[#This Row],[06.BA]]</f>
        <v>0</v>
      </c>
      <c r="AG12" s="3">
        <f>Cesta[[#This Row],[PUV]]*Cesta[[#This Row],[07.PI]]</f>
        <v>0</v>
      </c>
      <c r="AH12" s="3">
        <f>Cesta[[#This Row],[PUV]]*Cesta[[#This Row],[08.MA]]</f>
        <v>0</v>
      </c>
      <c r="AI12" s="3">
        <f>Cesta[[#This Row],[PUV]]*Cesta[[#This Row],[09.GO]]</f>
        <v>0</v>
      </c>
      <c r="AJ12" s="3">
        <f>Cesta[[#This Row],[PUV]]*Cesta[[#This Row],[10.TO]]</f>
        <v>0</v>
      </c>
      <c r="AK12" s="3">
        <f>Cesta[[#This Row],[PUV]]*Cesta[[#This Row],[11.AP]]</f>
        <v>0</v>
      </c>
      <c r="AL12" s="3">
        <f>Cesta[[#This Row],[PUV]]*Cesta[[#This Row],[12.RN]]</f>
        <v>0</v>
      </c>
      <c r="AM12" s="3">
        <f>Cesta[[#This Row],[PUV]]*Cesta[[#This Row],[13.PB]]</f>
        <v>0</v>
      </c>
      <c r="AN12" s="3">
        <f>Cesta[[#This Row],[PUV]]*Cesta[[#This Row],[14.CE]]</f>
        <v>0</v>
      </c>
      <c r="AO12" s="3">
        <f>Cesta[[#This Row],[PUV]]*Cesta[[#This Row],[15.PE]]</f>
        <v>0</v>
      </c>
      <c r="AP12" s="3">
        <f>Cesta[[#This Row],[PUV]]*Cesta[[#This Row],[16.MG]]</f>
        <v>0</v>
      </c>
      <c r="AQ12" s="3">
        <f>Cesta[[#This Row],[Qde]]*Cesta[[#This Row],[PUV]]</f>
        <v>0</v>
      </c>
      <c r="AR12" s="21" t="s">
        <v>23</v>
      </c>
      <c r="AS12" s="15" t="s">
        <v>312</v>
      </c>
      <c r="AU12" s="1"/>
    </row>
    <row r="13" spans="1:47" ht="30" customHeight="1" x14ac:dyDescent="0.25">
      <c r="A13" s="1">
        <v>11</v>
      </c>
      <c r="B13" s="1">
        <v>245189</v>
      </c>
      <c r="C13" s="1" t="s">
        <v>17</v>
      </c>
      <c r="D13" s="5" t="s">
        <v>309</v>
      </c>
      <c r="E13" s="1" t="s">
        <v>13</v>
      </c>
      <c r="F13" s="1">
        <v>100</v>
      </c>
      <c r="G13" s="1">
        <v>0</v>
      </c>
      <c r="H13" s="1">
        <v>100</v>
      </c>
      <c r="I13" s="1">
        <v>50</v>
      </c>
      <c r="J13" s="1">
        <v>12</v>
      </c>
      <c r="K13" s="1">
        <v>20</v>
      </c>
      <c r="L13" s="1">
        <v>50</v>
      </c>
      <c r="M13" s="1">
        <v>0</v>
      </c>
      <c r="N13" s="1">
        <v>50</v>
      </c>
      <c r="O13" s="1">
        <v>0</v>
      </c>
      <c r="P13" s="1">
        <v>52</v>
      </c>
      <c r="Q13" s="1">
        <v>12</v>
      </c>
      <c r="R13" s="1">
        <v>5</v>
      </c>
      <c r="S13" s="1">
        <v>5</v>
      </c>
      <c r="T13" s="1">
        <v>5</v>
      </c>
      <c r="U13" s="1">
        <v>10</v>
      </c>
      <c r="V13" s="1">
        <v>60</v>
      </c>
      <c r="W13" s="1">
        <f>SUM(Cesta[[#This Row],[00.DF]:[16.MG]])</f>
        <v>531</v>
      </c>
      <c r="X13" s="21">
        <v>0</v>
      </c>
      <c r="Y13" s="3">
        <f>ROUND(Cesta[[#This Row],[PU]]*(1+$Y$1),2)</f>
        <v>0</v>
      </c>
      <c r="Z13" s="3">
        <f>Cesta[[#This Row],[PUV]]*Cesta[[#This Row],[00.DF]]</f>
        <v>0</v>
      </c>
      <c r="AA13" s="3">
        <f>Cesta[[#This Row],[PUV]]*Cesta[[#This Row],[01.MG]]</f>
        <v>0</v>
      </c>
      <c r="AB13" s="3">
        <f>Cesta[[#This Row],[PUV]]*Cesta[[#This Row],[02.BA]]</f>
        <v>0</v>
      </c>
      <c r="AC13" s="3">
        <f>Cesta[[#This Row],[PUV]]*Cesta[[#This Row],[03.PE]]</f>
        <v>0</v>
      </c>
      <c r="AD13" s="3">
        <f>Cesta[[#This Row],[PUV]]*Cesta[[#This Row],[04.SE]]</f>
        <v>0</v>
      </c>
      <c r="AE13" s="3">
        <f>Cesta[[#This Row],[PUV]]*Cesta[[#This Row],[05.AL]]</f>
        <v>0</v>
      </c>
      <c r="AF13" s="3">
        <f>Cesta[[#This Row],[PUV]]*Cesta[[#This Row],[06.BA]]</f>
        <v>0</v>
      </c>
      <c r="AG13" s="3">
        <f>Cesta[[#This Row],[PUV]]*Cesta[[#This Row],[07.PI]]</f>
        <v>0</v>
      </c>
      <c r="AH13" s="3">
        <f>Cesta[[#This Row],[PUV]]*Cesta[[#This Row],[08.MA]]</f>
        <v>0</v>
      </c>
      <c r="AI13" s="3">
        <f>Cesta[[#This Row],[PUV]]*Cesta[[#This Row],[09.GO]]</f>
        <v>0</v>
      </c>
      <c r="AJ13" s="3">
        <f>Cesta[[#This Row],[PUV]]*Cesta[[#This Row],[10.TO]]</f>
        <v>0</v>
      </c>
      <c r="AK13" s="3">
        <f>Cesta[[#This Row],[PUV]]*Cesta[[#This Row],[11.AP]]</f>
        <v>0</v>
      </c>
      <c r="AL13" s="3">
        <f>Cesta[[#This Row],[PUV]]*Cesta[[#This Row],[12.RN]]</f>
        <v>0</v>
      </c>
      <c r="AM13" s="3">
        <f>Cesta[[#This Row],[PUV]]*Cesta[[#This Row],[13.PB]]</f>
        <v>0</v>
      </c>
      <c r="AN13" s="3">
        <f>Cesta[[#This Row],[PUV]]*Cesta[[#This Row],[14.CE]]</f>
        <v>0</v>
      </c>
      <c r="AO13" s="3">
        <f>Cesta[[#This Row],[PUV]]*Cesta[[#This Row],[15.PE]]</f>
        <v>0</v>
      </c>
      <c r="AP13" s="3">
        <f>Cesta[[#This Row],[PUV]]*Cesta[[#This Row],[16.MG]]</f>
        <v>0</v>
      </c>
      <c r="AQ13" s="3">
        <f>Cesta[[#This Row],[Qde]]*Cesta[[#This Row],[PUV]]</f>
        <v>0</v>
      </c>
      <c r="AR13" s="21" t="s">
        <v>23</v>
      </c>
      <c r="AS13" s="15" t="s">
        <v>313</v>
      </c>
      <c r="AU13" s="1"/>
    </row>
    <row r="14" spans="1:47" ht="30" customHeight="1" x14ac:dyDescent="0.25">
      <c r="A14" s="1">
        <v>12</v>
      </c>
      <c r="B14" s="1">
        <v>353664</v>
      </c>
      <c r="C14" s="1" t="s">
        <v>17</v>
      </c>
      <c r="D14" s="5" t="s">
        <v>310</v>
      </c>
      <c r="E14" s="1" t="s">
        <v>13</v>
      </c>
      <c r="F14" s="1">
        <v>100</v>
      </c>
      <c r="G14" s="1">
        <v>0</v>
      </c>
      <c r="H14" s="1">
        <v>100</v>
      </c>
      <c r="I14" s="1">
        <v>50</v>
      </c>
      <c r="J14" s="1">
        <v>12</v>
      </c>
      <c r="K14" s="1">
        <v>20</v>
      </c>
      <c r="L14" s="1">
        <v>50</v>
      </c>
      <c r="M14" s="1">
        <v>0</v>
      </c>
      <c r="N14" s="1">
        <v>50</v>
      </c>
      <c r="O14" s="1">
        <v>0</v>
      </c>
      <c r="P14" s="1">
        <v>52</v>
      </c>
      <c r="Q14" s="1">
        <v>12</v>
      </c>
      <c r="R14" s="1">
        <v>5</v>
      </c>
      <c r="S14" s="1">
        <v>5</v>
      </c>
      <c r="T14" s="1">
        <v>5</v>
      </c>
      <c r="U14" s="1">
        <v>10</v>
      </c>
      <c r="V14" s="1">
        <v>60</v>
      </c>
      <c r="W14" s="1">
        <f>SUM(Cesta[[#This Row],[00.DF]:[16.MG]])</f>
        <v>531</v>
      </c>
      <c r="X14" s="21">
        <v>0</v>
      </c>
      <c r="Y14" s="3">
        <f>ROUND(Cesta[[#This Row],[PU]]*(1+$Y$1),2)</f>
        <v>0</v>
      </c>
      <c r="Z14" s="3">
        <f>Cesta[[#This Row],[PUV]]*Cesta[[#This Row],[00.DF]]</f>
        <v>0</v>
      </c>
      <c r="AA14" s="3">
        <f>Cesta[[#This Row],[PUV]]*Cesta[[#This Row],[01.MG]]</f>
        <v>0</v>
      </c>
      <c r="AB14" s="3">
        <f>Cesta[[#This Row],[PUV]]*Cesta[[#This Row],[02.BA]]</f>
        <v>0</v>
      </c>
      <c r="AC14" s="3">
        <f>Cesta[[#This Row],[PUV]]*Cesta[[#This Row],[03.PE]]</f>
        <v>0</v>
      </c>
      <c r="AD14" s="3">
        <f>Cesta[[#This Row],[PUV]]*Cesta[[#This Row],[04.SE]]</f>
        <v>0</v>
      </c>
      <c r="AE14" s="3">
        <f>Cesta[[#This Row],[PUV]]*Cesta[[#This Row],[05.AL]]</f>
        <v>0</v>
      </c>
      <c r="AF14" s="3">
        <f>Cesta[[#This Row],[PUV]]*Cesta[[#This Row],[06.BA]]</f>
        <v>0</v>
      </c>
      <c r="AG14" s="3">
        <f>Cesta[[#This Row],[PUV]]*Cesta[[#This Row],[07.PI]]</f>
        <v>0</v>
      </c>
      <c r="AH14" s="3">
        <f>Cesta[[#This Row],[PUV]]*Cesta[[#This Row],[08.MA]]</f>
        <v>0</v>
      </c>
      <c r="AI14" s="3">
        <f>Cesta[[#This Row],[PUV]]*Cesta[[#This Row],[09.GO]]</f>
        <v>0</v>
      </c>
      <c r="AJ14" s="3">
        <f>Cesta[[#This Row],[PUV]]*Cesta[[#This Row],[10.TO]]</f>
        <v>0</v>
      </c>
      <c r="AK14" s="3">
        <f>Cesta[[#This Row],[PUV]]*Cesta[[#This Row],[11.AP]]</f>
        <v>0</v>
      </c>
      <c r="AL14" s="3">
        <f>Cesta[[#This Row],[PUV]]*Cesta[[#This Row],[12.RN]]</f>
        <v>0</v>
      </c>
      <c r="AM14" s="3">
        <f>Cesta[[#This Row],[PUV]]*Cesta[[#This Row],[13.PB]]</f>
        <v>0</v>
      </c>
      <c r="AN14" s="3">
        <f>Cesta[[#This Row],[PUV]]*Cesta[[#This Row],[14.CE]]</f>
        <v>0</v>
      </c>
      <c r="AO14" s="3">
        <f>Cesta[[#This Row],[PUV]]*Cesta[[#This Row],[15.PE]]</f>
        <v>0</v>
      </c>
      <c r="AP14" s="3">
        <f>Cesta[[#This Row],[PUV]]*Cesta[[#This Row],[16.MG]]</f>
        <v>0</v>
      </c>
      <c r="AQ14" s="3">
        <f>Cesta[[#This Row],[Qde]]*Cesta[[#This Row],[PUV]]</f>
        <v>0</v>
      </c>
      <c r="AR14" s="21" t="s">
        <v>23</v>
      </c>
      <c r="AS14" s="15" t="s">
        <v>314</v>
      </c>
      <c r="AU14" s="1"/>
    </row>
    <row r="15" spans="1:47" ht="30" customHeight="1" x14ac:dyDescent="0.25">
      <c r="A15" s="1">
        <v>13</v>
      </c>
      <c r="B15" s="1">
        <v>394879</v>
      </c>
      <c r="C15" s="1" t="s">
        <v>31</v>
      </c>
      <c r="D15" s="5" t="s">
        <v>450</v>
      </c>
      <c r="E15" s="1" t="s">
        <v>12</v>
      </c>
      <c r="F15" s="1">
        <v>10</v>
      </c>
      <c r="G15" s="1">
        <v>5</v>
      </c>
      <c r="H15" s="1">
        <v>5</v>
      </c>
      <c r="I15" s="1">
        <v>5</v>
      </c>
      <c r="J15" s="1">
        <v>6</v>
      </c>
      <c r="K15" s="1">
        <v>6</v>
      </c>
      <c r="L15" s="1">
        <v>5</v>
      </c>
      <c r="M15" s="1">
        <v>12</v>
      </c>
      <c r="N15" s="1">
        <v>12</v>
      </c>
      <c r="O15" s="1">
        <v>0</v>
      </c>
      <c r="P15" s="1">
        <v>1</v>
      </c>
      <c r="Q15" s="1">
        <v>1</v>
      </c>
      <c r="R15" s="1">
        <v>3</v>
      </c>
      <c r="S15" s="1">
        <v>1</v>
      </c>
      <c r="T15" s="1">
        <v>1</v>
      </c>
      <c r="U15" s="1">
        <v>0</v>
      </c>
      <c r="V15" s="1">
        <v>4</v>
      </c>
      <c r="W15" s="1">
        <f>SUM(Cesta[[#This Row],[00.DF]:[16.MG]])</f>
        <v>77</v>
      </c>
      <c r="X15" s="21">
        <v>0</v>
      </c>
      <c r="Y15" s="3">
        <f>ROUND(Cesta[[#This Row],[PU]]*(1+$Y$1),2)</f>
        <v>0</v>
      </c>
      <c r="Z15" s="3">
        <f>Cesta[[#This Row],[PUV]]*Cesta[[#This Row],[00.DF]]</f>
        <v>0</v>
      </c>
      <c r="AA15" s="3">
        <f>Cesta[[#This Row],[PUV]]*Cesta[[#This Row],[01.MG]]</f>
        <v>0</v>
      </c>
      <c r="AB15" s="3">
        <f>Cesta[[#This Row],[PUV]]*Cesta[[#This Row],[02.BA]]</f>
        <v>0</v>
      </c>
      <c r="AC15" s="3">
        <f>Cesta[[#This Row],[PUV]]*Cesta[[#This Row],[03.PE]]</f>
        <v>0</v>
      </c>
      <c r="AD15" s="3">
        <f>Cesta[[#This Row],[PUV]]*Cesta[[#This Row],[04.SE]]</f>
        <v>0</v>
      </c>
      <c r="AE15" s="3">
        <f>Cesta[[#This Row],[PUV]]*Cesta[[#This Row],[05.AL]]</f>
        <v>0</v>
      </c>
      <c r="AF15" s="3">
        <f>Cesta[[#This Row],[PUV]]*Cesta[[#This Row],[06.BA]]</f>
        <v>0</v>
      </c>
      <c r="AG15" s="3">
        <f>Cesta[[#This Row],[PUV]]*Cesta[[#This Row],[07.PI]]</f>
        <v>0</v>
      </c>
      <c r="AH15" s="3">
        <f>Cesta[[#This Row],[PUV]]*Cesta[[#This Row],[08.MA]]</f>
        <v>0</v>
      </c>
      <c r="AI15" s="3">
        <f>Cesta[[#This Row],[PUV]]*Cesta[[#This Row],[09.GO]]</f>
        <v>0</v>
      </c>
      <c r="AJ15" s="3">
        <f>Cesta[[#This Row],[PUV]]*Cesta[[#This Row],[10.TO]]</f>
        <v>0</v>
      </c>
      <c r="AK15" s="3">
        <f>Cesta[[#This Row],[PUV]]*Cesta[[#This Row],[11.AP]]</f>
        <v>0</v>
      </c>
      <c r="AL15" s="3">
        <f>Cesta[[#This Row],[PUV]]*Cesta[[#This Row],[12.RN]]</f>
        <v>0</v>
      </c>
      <c r="AM15" s="3">
        <f>Cesta[[#This Row],[PUV]]*Cesta[[#This Row],[13.PB]]</f>
        <v>0</v>
      </c>
      <c r="AN15" s="3">
        <f>Cesta[[#This Row],[PUV]]*Cesta[[#This Row],[14.CE]]</f>
        <v>0</v>
      </c>
      <c r="AO15" s="3">
        <f>Cesta[[#This Row],[PUV]]*Cesta[[#This Row],[15.PE]]</f>
        <v>0</v>
      </c>
      <c r="AP15" s="3">
        <f>Cesta[[#This Row],[PUV]]*Cesta[[#This Row],[16.MG]]</f>
        <v>0</v>
      </c>
      <c r="AQ15" s="3">
        <f>Cesta[[#This Row],[Qde]]*Cesta[[#This Row],[PUV]]</f>
        <v>0</v>
      </c>
      <c r="AR15" s="21" t="s">
        <v>57</v>
      </c>
      <c r="AS15" s="15" t="s">
        <v>244</v>
      </c>
      <c r="AU15" s="1"/>
    </row>
    <row r="16" spans="1:47" ht="30" customHeight="1" x14ac:dyDescent="0.25">
      <c r="A16" s="1">
        <v>14</v>
      </c>
      <c r="B16" s="1">
        <v>394880</v>
      </c>
      <c r="C16" s="1" t="s">
        <v>31</v>
      </c>
      <c r="D16" s="5" t="s">
        <v>451</v>
      </c>
      <c r="E16" s="1" t="s">
        <v>12</v>
      </c>
      <c r="F16" s="1">
        <v>10</v>
      </c>
      <c r="G16" s="1">
        <v>5</v>
      </c>
      <c r="H16" s="1">
        <v>5</v>
      </c>
      <c r="I16" s="1">
        <v>5</v>
      </c>
      <c r="J16" s="1">
        <v>6</v>
      </c>
      <c r="K16" s="1">
        <v>0</v>
      </c>
      <c r="L16" s="1">
        <v>5</v>
      </c>
      <c r="M16" s="1">
        <v>6</v>
      </c>
      <c r="N16" s="1">
        <v>12</v>
      </c>
      <c r="O16" s="1">
        <v>0</v>
      </c>
      <c r="P16" s="1">
        <v>1</v>
      </c>
      <c r="Q16" s="1">
        <v>0</v>
      </c>
      <c r="R16" s="1">
        <v>3</v>
      </c>
      <c r="S16" s="1">
        <v>1</v>
      </c>
      <c r="T16" s="1">
        <v>1</v>
      </c>
      <c r="U16" s="1">
        <v>0</v>
      </c>
      <c r="V16" s="1">
        <v>4</v>
      </c>
      <c r="W16" s="1">
        <f>SUM(Cesta[[#This Row],[00.DF]:[16.MG]])</f>
        <v>64</v>
      </c>
      <c r="X16" s="21">
        <v>0</v>
      </c>
      <c r="Y16" s="3">
        <f>ROUND(Cesta[[#This Row],[PU]]*(1+$Y$1),2)</f>
        <v>0</v>
      </c>
      <c r="Z16" s="3">
        <f>Cesta[[#This Row],[PUV]]*Cesta[[#This Row],[00.DF]]</f>
        <v>0</v>
      </c>
      <c r="AA16" s="3">
        <f>Cesta[[#This Row],[PUV]]*Cesta[[#This Row],[01.MG]]</f>
        <v>0</v>
      </c>
      <c r="AB16" s="3">
        <f>Cesta[[#This Row],[PUV]]*Cesta[[#This Row],[02.BA]]</f>
        <v>0</v>
      </c>
      <c r="AC16" s="3">
        <f>Cesta[[#This Row],[PUV]]*Cesta[[#This Row],[03.PE]]</f>
        <v>0</v>
      </c>
      <c r="AD16" s="3">
        <f>Cesta[[#This Row],[PUV]]*Cesta[[#This Row],[04.SE]]</f>
        <v>0</v>
      </c>
      <c r="AE16" s="3">
        <f>Cesta[[#This Row],[PUV]]*Cesta[[#This Row],[05.AL]]</f>
        <v>0</v>
      </c>
      <c r="AF16" s="3">
        <f>Cesta[[#This Row],[PUV]]*Cesta[[#This Row],[06.BA]]</f>
        <v>0</v>
      </c>
      <c r="AG16" s="3">
        <f>Cesta[[#This Row],[PUV]]*Cesta[[#This Row],[07.PI]]</f>
        <v>0</v>
      </c>
      <c r="AH16" s="3">
        <f>Cesta[[#This Row],[PUV]]*Cesta[[#This Row],[08.MA]]</f>
        <v>0</v>
      </c>
      <c r="AI16" s="3">
        <f>Cesta[[#This Row],[PUV]]*Cesta[[#This Row],[09.GO]]</f>
        <v>0</v>
      </c>
      <c r="AJ16" s="3">
        <f>Cesta[[#This Row],[PUV]]*Cesta[[#This Row],[10.TO]]</f>
        <v>0</v>
      </c>
      <c r="AK16" s="3">
        <f>Cesta[[#This Row],[PUV]]*Cesta[[#This Row],[11.AP]]</f>
        <v>0</v>
      </c>
      <c r="AL16" s="3">
        <f>Cesta[[#This Row],[PUV]]*Cesta[[#This Row],[12.RN]]</f>
        <v>0</v>
      </c>
      <c r="AM16" s="3">
        <f>Cesta[[#This Row],[PUV]]*Cesta[[#This Row],[13.PB]]</f>
        <v>0</v>
      </c>
      <c r="AN16" s="3">
        <f>Cesta[[#This Row],[PUV]]*Cesta[[#This Row],[14.CE]]</f>
        <v>0</v>
      </c>
      <c r="AO16" s="3">
        <f>Cesta[[#This Row],[PUV]]*Cesta[[#This Row],[15.PE]]</f>
        <v>0</v>
      </c>
      <c r="AP16" s="3">
        <f>Cesta[[#This Row],[PUV]]*Cesta[[#This Row],[16.MG]]</f>
        <v>0</v>
      </c>
      <c r="AQ16" s="3">
        <f>Cesta[[#This Row],[Qde]]*Cesta[[#This Row],[PUV]]</f>
        <v>0</v>
      </c>
      <c r="AR16" s="21" t="s">
        <v>57</v>
      </c>
      <c r="AS16" s="15" t="s">
        <v>245</v>
      </c>
      <c r="AU16" s="1"/>
    </row>
    <row r="17" spans="1:47" ht="30" customHeight="1" x14ac:dyDescent="0.25">
      <c r="A17" s="1">
        <v>15</v>
      </c>
      <c r="B17" s="1">
        <v>438912</v>
      </c>
      <c r="C17" s="1" t="s">
        <v>31</v>
      </c>
      <c r="D17" s="5" t="s">
        <v>452</v>
      </c>
      <c r="E17" s="1" t="s">
        <v>12</v>
      </c>
      <c r="F17" s="1">
        <v>24</v>
      </c>
      <c r="G17" s="1">
        <v>0</v>
      </c>
      <c r="H17" s="1">
        <v>12</v>
      </c>
      <c r="I17" s="1">
        <v>12</v>
      </c>
      <c r="J17" s="1">
        <v>15</v>
      </c>
      <c r="K17" s="1">
        <v>6</v>
      </c>
      <c r="L17" s="1">
        <v>12</v>
      </c>
      <c r="M17" s="1">
        <v>12</v>
      </c>
      <c r="N17" s="1">
        <v>16</v>
      </c>
      <c r="O17" s="1">
        <v>0</v>
      </c>
      <c r="P17" s="1">
        <v>0</v>
      </c>
      <c r="Q17" s="1">
        <v>0</v>
      </c>
      <c r="R17" s="1">
        <v>0</v>
      </c>
      <c r="S17" s="1">
        <v>0</v>
      </c>
      <c r="T17" s="1">
        <v>0</v>
      </c>
      <c r="U17" s="1">
        <v>0</v>
      </c>
      <c r="V17" s="1">
        <v>10</v>
      </c>
      <c r="W17" s="1">
        <f>SUM(Cesta[[#This Row],[00.DF]:[16.MG]])</f>
        <v>119</v>
      </c>
      <c r="X17" s="21">
        <v>0</v>
      </c>
      <c r="Y17" s="3">
        <f>ROUND(Cesta[[#This Row],[PU]]*(1+$Y$1),2)</f>
        <v>0</v>
      </c>
      <c r="Z17" s="3">
        <f>Cesta[[#This Row],[PUV]]*Cesta[[#This Row],[00.DF]]</f>
        <v>0</v>
      </c>
      <c r="AA17" s="3">
        <f>Cesta[[#This Row],[PUV]]*Cesta[[#This Row],[01.MG]]</f>
        <v>0</v>
      </c>
      <c r="AB17" s="3">
        <f>Cesta[[#This Row],[PUV]]*Cesta[[#This Row],[02.BA]]</f>
        <v>0</v>
      </c>
      <c r="AC17" s="3">
        <f>Cesta[[#This Row],[PUV]]*Cesta[[#This Row],[03.PE]]</f>
        <v>0</v>
      </c>
      <c r="AD17" s="3">
        <f>Cesta[[#This Row],[PUV]]*Cesta[[#This Row],[04.SE]]</f>
        <v>0</v>
      </c>
      <c r="AE17" s="3">
        <f>Cesta[[#This Row],[PUV]]*Cesta[[#This Row],[05.AL]]</f>
        <v>0</v>
      </c>
      <c r="AF17" s="3">
        <f>Cesta[[#This Row],[PUV]]*Cesta[[#This Row],[06.BA]]</f>
        <v>0</v>
      </c>
      <c r="AG17" s="3">
        <f>Cesta[[#This Row],[PUV]]*Cesta[[#This Row],[07.PI]]</f>
        <v>0</v>
      </c>
      <c r="AH17" s="3">
        <f>Cesta[[#This Row],[PUV]]*Cesta[[#This Row],[08.MA]]</f>
        <v>0</v>
      </c>
      <c r="AI17" s="3">
        <f>Cesta[[#This Row],[PUV]]*Cesta[[#This Row],[09.GO]]</f>
        <v>0</v>
      </c>
      <c r="AJ17" s="3">
        <f>Cesta[[#This Row],[PUV]]*Cesta[[#This Row],[10.TO]]</f>
        <v>0</v>
      </c>
      <c r="AK17" s="3">
        <f>Cesta[[#This Row],[PUV]]*Cesta[[#This Row],[11.AP]]</f>
        <v>0</v>
      </c>
      <c r="AL17" s="3">
        <f>Cesta[[#This Row],[PUV]]*Cesta[[#This Row],[12.RN]]</f>
        <v>0</v>
      </c>
      <c r="AM17" s="3">
        <f>Cesta[[#This Row],[PUV]]*Cesta[[#This Row],[13.PB]]</f>
        <v>0</v>
      </c>
      <c r="AN17" s="3">
        <f>Cesta[[#This Row],[PUV]]*Cesta[[#This Row],[14.CE]]</f>
        <v>0</v>
      </c>
      <c r="AO17" s="3">
        <f>Cesta[[#This Row],[PUV]]*Cesta[[#This Row],[15.PE]]</f>
        <v>0</v>
      </c>
      <c r="AP17" s="3">
        <f>Cesta[[#This Row],[PUV]]*Cesta[[#This Row],[16.MG]]</f>
        <v>0</v>
      </c>
      <c r="AQ17" s="3">
        <f>Cesta[[#This Row],[Qde]]*Cesta[[#This Row],[PUV]]</f>
        <v>0</v>
      </c>
      <c r="AR17" s="21" t="s">
        <v>58</v>
      </c>
      <c r="AS17" s="15" t="s">
        <v>246</v>
      </c>
      <c r="AU17" s="1"/>
    </row>
    <row r="18" spans="1:47" ht="30" customHeight="1" x14ac:dyDescent="0.25">
      <c r="A18" s="1">
        <v>16</v>
      </c>
      <c r="B18" s="5">
        <v>457087</v>
      </c>
      <c r="C18" s="5" t="s">
        <v>31</v>
      </c>
      <c r="D18" s="5" t="s">
        <v>386</v>
      </c>
      <c r="E18" s="5" t="s">
        <v>12</v>
      </c>
      <c r="F18" s="5">
        <v>6</v>
      </c>
      <c r="G18" s="5">
        <v>2</v>
      </c>
      <c r="H18" s="5">
        <v>2</v>
      </c>
      <c r="I18" s="5">
        <v>2</v>
      </c>
      <c r="J18" s="5">
        <v>2</v>
      </c>
      <c r="K18" s="5">
        <v>2</v>
      </c>
      <c r="L18" s="5">
        <v>2</v>
      </c>
      <c r="M18" s="5">
        <v>2</v>
      </c>
      <c r="N18" s="5">
        <v>6</v>
      </c>
      <c r="O18" s="5">
        <v>1</v>
      </c>
      <c r="P18" s="5">
        <v>1</v>
      </c>
      <c r="Q18" s="5">
        <v>1</v>
      </c>
      <c r="R18" s="5">
        <v>1</v>
      </c>
      <c r="S18" s="5">
        <v>1</v>
      </c>
      <c r="T18" s="5">
        <v>1</v>
      </c>
      <c r="U18" s="5">
        <v>0</v>
      </c>
      <c r="V18" s="5">
        <v>1</v>
      </c>
      <c r="W18" s="5">
        <f>SUM(Cesta[[#This Row],[00.DF]:[16.MG]])</f>
        <v>33</v>
      </c>
      <c r="X18" s="21">
        <v>0</v>
      </c>
      <c r="Y18" s="6">
        <f>ROUND(Cesta[[#This Row],[PU]]*(1+$Y$1),2)</f>
        <v>0</v>
      </c>
      <c r="Z18" s="6">
        <f>Cesta[[#This Row],[PUV]]*Cesta[[#This Row],[00.DF]]</f>
        <v>0</v>
      </c>
      <c r="AA18" s="6">
        <f>Cesta[[#This Row],[PUV]]*Cesta[[#This Row],[01.MG]]</f>
        <v>0</v>
      </c>
      <c r="AB18" s="6">
        <f>Cesta[[#This Row],[PUV]]*Cesta[[#This Row],[02.BA]]</f>
        <v>0</v>
      </c>
      <c r="AC18" s="6">
        <f>Cesta[[#This Row],[PUV]]*Cesta[[#This Row],[03.PE]]</f>
        <v>0</v>
      </c>
      <c r="AD18" s="6">
        <f>Cesta[[#This Row],[PUV]]*Cesta[[#This Row],[04.SE]]</f>
        <v>0</v>
      </c>
      <c r="AE18" s="6">
        <f>Cesta[[#This Row],[PUV]]*Cesta[[#This Row],[05.AL]]</f>
        <v>0</v>
      </c>
      <c r="AF18" s="6">
        <f>Cesta[[#This Row],[PUV]]*Cesta[[#This Row],[06.BA]]</f>
        <v>0</v>
      </c>
      <c r="AG18" s="6">
        <f>Cesta[[#This Row],[PUV]]*Cesta[[#This Row],[07.PI]]</f>
        <v>0</v>
      </c>
      <c r="AH18" s="6">
        <f>Cesta[[#This Row],[PUV]]*Cesta[[#This Row],[08.MA]]</f>
        <v>0</v>
      </c>
      <c r="AI18" s="6">
        <f>Cesta[[#This Row],[PUV]]*Cesta[[#This Row],[09.GO]]</f>
        <v>0</v>
      </c>
      <c r="AJ18" s="6">
        <f>Cesta[[#This Row],[PUV]]*Cesta[[#This Row],[10.TO]]</f>
        <v>0</v>
      </c>
      <c r="AK18" s="6">
        <f>Cesta[[#This Row],[PUV]]*Cesta[[#This Row],[11.AP]]</f>
        <v>0</v>
      </c>
      <c r="AL18" s="6">
        <f>Cesta[[#This Row],[PUV]]*Cesta[[#This Row],[12.RN]]</f>
        <v>0</v>
      </c>
      <c r="AM18" s="6">
        <f>Cesta[[#This Row],[PUV]]*Cesta[[#This Row],[13.PB]]</f>
        <v>0</v>
      </c>
      <c r="AN18" s="6">
        <f>Cesta[[#This Row],[PUV]]*Cesta[[#This Row],[14.CE]]</f>
        <v>0</v>
      </c>
      <c r="AO18" s="6">
        <f>Cesta[[#This Row],[PUV]]*Cesta[[#This Row],[15.PE]]</f>
        <v>0</v>
      </c>
      <c r="AP18" s="6">
        <f>Cesta[[#This Row],[PUV]]*Cesta[[#This Row],[16.MG]]</f>
        <v>0</v>
      </c>
      <c r="AQ18" s="6">
        <f>Cesta[[#This Row],[Qde]]*Cesta[[#This Row],[PUV]]</f>
        <v>0</v>
      </c>
      <c r="AR18" s="23" t="s">
        <v>58</v>
      </c>
      <c r="AS18" s="16" t="s">
        <v>387</v>
      </c>
      <c r="AU18" s="1"/>
    </row>
    <row r="19" spans="1:47" ht="30" customHeight="1" x14ac:dyDescent="0.25">
      <c r="A19" s="1">
        <v>17</v>
      </c>
      <c r="B19" s="5" t="s">
        <v>437</v>
      </c>
      <c r="C19" s="5" t="s">
        <v>31</v>
      </c>
      <c r="D19" s="5" t="s">
        <v>385</v>
      </c>
      <c r="E19" s="5" t="s">
        <v>12</v>
      </c>
      <c r="F19" s="5">
        <v>6</v>
      </c>
      <c r="G19" s="5">
        <v>2</v>
      </c>
      <c r="H19" s="5">
        <v>2</v>
      </c>
      <c r="I19" s="5">
        <v>2</v>
      </c>
      <c r="J19" s="5">
        <v>2</v>
      </c>
      <c r="K19" s="5">
        <v>2</v>
      </c>
      <c r="L19" s="5">
        <v>2</v>
      </c>
      <c r="M19" s="5">
        <v>2</v>
      </c>
      <c r="N19" s="5">
        <v>6</v>
      </c>
      <c r="O19" s="5">
        <v>1</v>
      </c>
      <c r="P19" s="5">
        <v>1</v>
      </c>
      <c r="Q19" s="5">
        <v>1</v>
      </c>
      <c r="R19" s="5">
        <v>1</v>
      </c>
      <c r="S19" s="5">
        <v>1</v>
      </c>
      <c r="T19" s="5">
        <v>1</v>
      </c>
      <c r="U19" s="5">
        <v>0</v>
      </c>
      <c r="V19" s="5">
        <v>1</v>
      </c>
      <c r="W19" s="5">
        <f>SUM(Cesta[[#This Row],[00.DF]:[16.MG]])</f>
        <v>33</v>
      </c>
      <c r="X19" s="21">
        <v>0</v>
      </c>
      <c r="Y19" s="6">
        <f>ROUND(Cesta[[#This Row],[PU]]*(1+$Y$1),2)</f>
        <v>0</v>
      </c>
      <c r="Z19" s="6">
        <f>Cesta[[#This Row],[PUV]]*Cesta[[#This Row],[00.DF]]</f>
        <v>0</v>
      </c>
      <c r="AA19" s="6">
        <f>Cesta[[#This Row],[PUV]]*Cesta[[#This Row],[01.MG]]</f>
        <v>0</v>
      </c>
      <c r="AB19" s="6">
        <f>Cesta[[#This Row],[PUV]]*Cesta[[#This Row],[02.BA]]</f>
        <v>0</v>
      </c>
      <c r="AC19" s="6">
        <f>Cesta[[#This Row],[PUV]]*Cesta[[#This Row],[03.PE]]</f>
        <v>0</v>
      </c>
      <c r="AD19" s="6">
        <f>Cesta[[#This Row],[PUV]]*Cesta[[#This Row],[04.SE]]</f>
        <v>0</v>
      </c>
      <c r="AE19" s="6">
        <f>Cesta[[#This Row],[PUV]]*Cesta[[#This Row],[05.AL]]</f>
        <v>0</v>
      </c>
      <c r="AF19" s="6">
        <f>Cesta[[#This Row],[PUV]]*Cesta[[#This Row],[06.BA]]</f>
        <v>0</v>
      </c>
      <c r="AG19" s="6">
        <f>Cesta[[#This Row],[PUV]]*Cesta[[#This Row],[07.PI]]</f>
        <v>0</v>
      </c>
      <c r="AH19" s="6">
        <f>Cesta[[#This Row],[PUV]]*Cesta[[#This Row],[08.MA]]</f>
        <v>0</v>
      </c>
      <c r="AI19" s="6">
        <f>Cesta[[#This Row],[PUV]]*Cesta[[#This Row],[09.GO]]</f>
        <v>0</v>
      </c>
      <c r="AJ19" s="6">
        <f>Cesta[[#This Row],[PUV]]*Cesta[[#This Row],[10.TO]]</f>
        <v>0</v>
      </c>
      <c r="AK19" s="6">
        <f>Cesta[[#This Row],[PUV]]*Cesta[[#This Row],[11.AP]]</f>
        <v>0</v>
      </c>
      <c r="AL19" s="6">
        <f>Cesta[[#This Row],[PUV]]*Cesta[[#This Row],[12.RN]]</f>
        <v>0</v>
      </c>
      <c r="AM19" s="6">
        <f>Cesta[[#This Row],[PUV]]*Cesta[[#This Row],[13.PB]]</f>
        <v>0</v>
      </c>
      <c r="AN19" s="6">
        <f>Cesta[[#This Row],[PUV]]*Cesta[[#This Row],[14.CE]]</f>
        <v>0</v>
      </c>
      <c r="AO19" s="6">
        <f>Cesta[[#This Row],[PUV]]*Cesta[[#This Row],[15.PE]]</f>
        <v>0</v>
      </c>
      <c r="AP19" s="6">
        <f>Cesta[[#This Row],[PUV]]*Cesta[[#This Row],[16.MG]]</f>
        <v>0</v>
      </c>
      <c r="AQ19" s="6">
        <f>Cesta[[#This Row],[Qde]]*Cesta[[#This Row],[PUV]]</f>
        <v>0</v>
      </c>
      <c r="AR19" s="23" t="s">
        <v>58</v>
      </c>
      <c r="AS19" s="16" t="s">
        <v>436</v>
      </c>
      <c r="AU19" s="1"/>
    </row>
    <row r="20" spans="1:47" ht="30" customHeight="1" x14ac:dyDescent="0.25">
      <c r="A20" s="1">
        <v>18</v>
      </c>
      <c r="B20" s="1">
        <v>600381</v>
      </c>
      <c r="C20" s="1" t="s">
        <v>31</v>
      </c>
      <c r="D20" s="5" t="s">
        <v>453</v>
      </c>
      <c r="E20" s="1" t="s">
        <v>12</v>
      </c>
      <c r="F20" s="1">
        <v>6</v>
      </c>
      <c r="G20" s="1">
        <v>0</v>
      </c>
      <c r="H20" s="1">
        <v>6</v>
      </c>
      <c r="I20" s="1">
        <v>6</v>
      </c>
      <c r="J20" s="1">
        <v>0</v>
      </c>
      <c r="K20" s="1">
        <v>6</v>
      </c>
      <c r="L20" s="1">
        <v>6</v>
      </c>
      <c r="M20" s="1">
        <v>6</v>
      </c>
      <c r="N20" s="1">
        <v>16</v>
      </c>
      <c r="O20" s="1">
        <v>0</v>
      </c>
      <c r="P20" s="1">
        <v>2</v>
      </c>
      <c r="Q20" s="1">
        <v>2</v>
      </c>
      <c r="R20" s="1">
        <v>4</v>
      </c>
      <c r="S20" s="1">
        <v>2</v>
      </c>
      <c r="T20" s="1">
        <v>2</v>
      </c>
      <c r="U20" s="1">
        <v>0</v>
      </c>
      <c r="V20" s="1">
        <v>10</v>
      </c>
      <c r="W20" s="1">
        <f>SUM(Cesta[[#This Row],[00.DF]:[16.MG]])</f>
        <v>74</v>
      </c>
      <c r="X20" s="21">
        <v>0</v>
      </c>
      <c r="Y20" s="3">
        <f>ROUND(Cesta[[#This Row],[PU]]*(1+$Y$1),2)</f>
        <v>0</v>
      </c>
      <c r="Z20" s="3">
        <f>Cesta[[#This Row],[PUV]]*Cesta[[#This Row],[00.DF]]</f>
        <v>0</v>
      </c>
      <c r="AA20" s="3">
        <f>Cesta[[#This Row],[PUV]]*Cesta[[#This Row],[01.MG]]</f>
        <v>0</v>
      </c>
      <c r="AB20" s="3">
        <f>Cesta[[#This Row],[PUV]]*Cesta[[#This Row],[02.BA]]</f>
        <v>0</v>
      </c>
      <c r="AC20" s="3">
        <f>Cesta[[#This Row],[PUV]]*Cesta[[#This Row],[03.PE]]</f>
        <v>0</v>
      </c>
      <c r="AD20" s="3">
        <f>Cesta[[#This Row],[PUV]]*Cesta[[#This Row],[04.SE]]</f>
        <v>0</v>
      </c>
      <c r="AE20" s="3">
        <f>Cesta[[#This Row],[PUV]]*Cesta[[#This Row],[05.AL]]</f>
        <v>0</v>
      </c>
      <c r="AF20" s="3">
        <f>Cesta[[#This Row],[PUV]]*Cesta[[#This Row],[06.BA]]</f>
        <v>0</v>
      </c>
      <c r="AG20" s="3">
        <f>Cesta[[#This Row],[PUV]]*Cesta[[#This Row],[07.PI]]</f>
        <v>0</v>
      </c>
      <c r="AH20" s="3">
        <f>Cesta[[#This Row],[PUV]]*Cesta[[#This Row],[08.MA]]</f>
        <v>0</v>
      </c>
      <c r="AI20" s="3">
        <f>Cesta[[#This Row],[PUV]]*Cesta[[#This Row],[09.GO]]</f>
        <v>0</v>
      </c>
      <c r="AJ20" s="3">
        <f>Cesta[[#This Row],[PUV]]*Cesta[[#This Row],[10.TO]]</f>
        <v>0</v>
      </c>
      <c r="AK20" s="3">
        <f>Cesta[[#This Row],[PUV]]*Cesta[[#This Row],[11.AP]]</f>
        <v>0</v>
      </c>
      <c r="AL20" s="3">
        <f>Cesta[[#This Row],[PUV]]*Cesta[[#This Row],[12.RN]]</f>
        <v>0</v>
      </c>
      <c r="AM20" s="3">
        <f>Cesta[[#This Row],[PUV]]*Cesta[[#This Row],[13.PB]]</f>
        <v>0</v>
      </c>
      <c r="AN20" s="3">
        <f>Cesta[[#This Row],[PUV]]*Cesta[[#This Row],[14.CE]]</f>
        <v>0</v>
      </c>
      <c r="AO20" s="3">
        <f>Cesta[[#This Row],[PUV]]*Cesta[[#This Row],[15.PE]]</f>
        <v>0</v>
      </c>
      <c r="AP20" s="3">
        <f>Cesta[[#This Row],[PUV]]*Cesta[[#This Row],[16.MG]]</f>
        <v>0</v>
      </c>
      <c r="AQ20" s="3">
        <f>Cesta[[#This Row],[Qde]]*Cesta[[#This Row],[PUV]]</f>
        <v>0</v>
      </c>
      <c r="AR20" s="21" t="s">
        <v>58</v>
      </c>
      <c r="AS20" s="15" t="s">
        <v>247</v>
      </c>
      <c r="AU20" s="1"/>
    </row>
    <row r="21" spans="1:47" ht="30" customHeight="1" x14ac:dyDescent="0.25">
      <c r="A21" s="1">
        <v>19</v>
      </c>
      <c r="B21" s="1">
        <v>404651</v>
      </c>
      <c r="C21" s="1" t="s">
        <v>31</v>
      </c>
      <c r="D21" s="5" t="s">
        <v>454</v>
      </c>
      <c r="E21" s="1" t="s">
        <v>12</v>
      </c>
      <c r="F21" s="1">
        <v>24</v>
      </c>
      <c r="G21" s="1">
        <v>0</v>
      </c>
      <c r="H21" s="1">
        <v>12</v>
      </c>
      <c r="I21" s="1">
        <v>12</v>
      </c>
      <c r="J21" s="1">
        <v>10</v>
      </c>
      <c r="K21" s="1">
        <v>10</v>
      </c>
      <c r="L21" s="1">
        <v>12</v>
      </c>
      <c r="M21" s="1">
        <v>22</v>
      </c>
      <c r="N21" s="1">
        <v>16</v>
      </c>
      <c r="O21" s="1">
        <v>0</v>
      </c>
      <c r="P21" s="1">
        <v>2</v>
      </c>
      <c r="Q21" s="1">
        <v>2</v>
      </c>
      <c r="R21" s="1">
        <v>8</v>
      </c>
      <c r="S21" s="1">
        <v>2</v>
      </c>
      <c r="T21" s="1">
        <v>2</v>
      </c>
      <c r="U21" s="1">
        <v>0</v>
      </c>
      <c r="V21" s="1">
        <v>10</v>
      </c>
      <c r="W21" s="1">
        <f>SUM(Cesta[[#This Row],[00.DF]:[16.MG]])</f>
        <v>144</v>
      </c>
      <c r="X21" s="21">
        <v>0</v>
      </c>
      <c r="Y21" s="3">
        <f>ROUND(Cesta[[#This Row],[PU]]*(1+$Y$1),2)</f>
        <v>0</v>
      </c>
      <c r="Z21" s="3">
        <f>Cesta[[#This Row],[PUV]]*Cesta[[#This Row],[00.DF]]</f>
        <v>0</v>
      </c>
      <c r="AA21" s="3">
        <f>Cesta[[#This Row],[PUV]]*Cesta[[#This Row],[01.MG]]</f>
        <v>0</v>
      </c>
      <c r="AB21" s="3">
        <f>Cesta[[#This Row],[PUV]]*Cesta[[#This Row],[02.BA]]</f>
        <v>0</v>
      </c>
      <c r="AC21" s="3">
        <f>Cesta[[#This Row],[PUV]]*Cesta[[#This Row],[03.PE]]</f>
        <v>0</v>
      </c>
      <c r="AD21" s="3">
        <f>Cesta[[#This Row],[PUV]]*Cesta[[#This Row],[04.SE]]</f>
        <v>0</v>
      </c>
      <c r="AE21" s="3">
        <f>Cesta[[#This Row],[PUV]]*Cesta[[#This Row],[05.AL]]</f>
        <v>0</v>
      </c>
      <c r="AF21" s="3">
        <f>Cesta[[#This Row],[PUV]]*Cesta[[#This Row],[06.BA]]</f>
        <v>0</v>
      </c>
      <c r="AG21" s="3">
        <f>Cesta[[#This Row],[PUV]]*Cesta[[#This Row],[07.PI]]</f>
        <v>0</v>
      </c>
      <c r="AH21" s="3">
        <f>Cesta[[#This Row],[PUV]]*Cesta[[#This Row],[08.MA]]</f>
        <v>0</v>
      </c>
      <c r="AI21" s="3">
        <f>Cesta[[#This Row],[PUV]]*Cesta[[#This Row],[09.GO]]</f>
        <v>0</v>
      </c>
      <c r="AJ21" s="3">
        <f>Cesta[[#This Row],[PUV]]*Cesta[[#This Row],[10.TO]]</f>
        <v>0</v>
      </c>
      <c r="AK21" s="3">
        <f>Cesta[[#This Row],[PUV]]*Cesta[[#This Row],[11.AP]]</f>
        <v>0</v>
      </c>
      <c r="AL21" s="3">
        <f>Cesta[[#This Row],[PUV]]*Cesta[[#This Row],[12.RN]]</f>
        <v>0</v>
      </c>
      <c r="AM21" s="3">
        <f>Cesta[[#This Row],[PUV]]*Cesta[[#This Row],[13.PB]]</f>
        <v>0</v>
      </c>
      <c r="AN21" s="3">
        <f>Cesta[[#This Row],[PUV]]*Cesta[[#This Row],[14.CE]]</f>
        <v>0</v>
      </c>
      <c r="AO21" s="3">
        <f>Cesta[[#This Row],[PUV]]*Cesta[[#This Row],[15.PE]]</f>
        <v>0</v>
      </c>
      <c r="AP21" s="3">
        <f>Cesta[[#This Row],[PUV]]*Cesta[[#This Row],[16.MG]]</f>
        <v>0</v>
      </c>
      <c r="AQ21" s="3">
        <f>Cesta[[#This Row],[Qde]]*Cesta[[#This Row],[PUV]]</f>
        <v>0</v>
      </c>
      <c r="AR21" s="21" t="s">
        <v>58</v>
      </c>
      <c r="AS21" s="15" t="s">
        <v>248</v>
      </c>
      <c r="AU21" s="1"/>
    </row>
    <row r="22" spans="1:47" ht="30" customHeight="1" x14ac:dyDescent="0.25">
      <c r="A22" s="1">
        <v>20</v>
      </c>
      <c r="B22" s="1">
        <v>328655</v>
      </c>
      <c r="C22" s="1" t="s">
        <v>31</v>
      </c>
      <c r="D22" s="5" t="s">
        <v>455</v>
      </c>
      <c r="E22" s="1" t="s">
        <v>12</v>
      </c>
      <c r="F22" s="1">
        <v>10</v>
      </c>
      <c r="G22" s="1">
        <v>0</v>
      </c>
      <c r="H22" s="1">
        <v>20</v>
      </c>
      <c r="I22" s="1">
        <v>5</v>
      </c>
      <c r="J22" s="1">
        <v>6</v>
      </c>
      <c r="K22" s="1">
        <v>5</v>
      </c>
      <c r="L22" s="1">
        <v>5</v>
      </c>
      <c r="M22" s="1">
        <v>15</v>
      </c>
      <c r="N22" s="1">
        <v>15</v>
      </c>
      <c r="O22" s="1">
        <v>1</v>
      </c>
      <c r="P22" s="1">
        <v>1</v>
      </c>
      <c r="Q22" s="1">
        <v>1</v>
      </c>
      <c r="R22" s="1">
        <v>1</v>
      </c>
      <c r="S22" s="1">
        <v>1</v>
      </c>
      <c r="T22" s="1">
        <v>1</v>
      </c>
      <c r="U22" s="1">
        <v>2</v>
      </c>
      <c r="V22" s="1">
        <v>2</v>
      </c>
      <c r="W22" s="1">
        <f>SUM(Cesta[[#This Row],[00.DF]:[16.MG]])</f>
        <v>91</v>
      </c>
      <c r="X22" s="21">
        <v>0</v>
      </c>
      <c r="Y22" s="3">
        <f>ROUND(Cesta[[#This Row],[PU]]*(1+$Y$1),2)</f>
        <v>0</v>
      </c>
      <c r="Z22" s="3">
        <f>Cesta[[#This Row],[PUV]]*Cesta[[#This Row],[00.DF]]</f>
        <v>0</v>
      </c>
      <c r="AA22" s="3">
        <f>Cesta[[#This Row],[PUV]]*Cesta[[#This Row],[01.MG]]</f>
        <v>0</v>
      </c>
      <c r="AB22" s="3">
        <f>Cesta[[#This Row],[PUV]]*Cesta[[#This Row],[02.BA]]</f>
        <v>0</v>
      </c>
      <c r="AC22" s="3">
        <f>Cesta[[#This Row],[PUV]]*Cesta[[#This Row],[03.PE]]</f>
        <v>0</v>
      </c>
      <c r="AD22" s="3">
        <f>Cesta[[#This Row],[PUV]]*Cesta[[#This Row],[04.SE]]</f>
        <v>0</v>
      </c>
      <c r="AE22" s="3">
        <f>Cesta[[#This Row],[PUV]]*Cesta[[#This Row],[05.AL]]</f>
        <v>0</v>
      </c>
      <c r="AF22" s="3">
        <f>Cesta[[#This Row],[PUV]]*Cesta[[#This Row],[06.BA]]</f>
        <v>0</v>
      </c>
      <c r="AG22" s="3">
        <f>Cesta[[#This Row],[PUV]]*Cesta[[#This Row],[07.PI]]</f>
        <v>0</v>
      </c>
      <c r="AH22" s="3">
        <f>Cesta[[#This Row],[PUV]]*Cesta[[#This Row],[08.MA]]</f>
        <v>0</v>
      </c>
      <c r="AI22" s="3">
        <f>Cesta[[#This Row],[PUV]]*Cesta[[#This Row],[09.GO]]</f>
        <v>0</v>
      </c>
      <c r="AJ22" s="3">
        <f>Cesta[[#This Row],[PUV]]*Cesta[[#This Row],[10.TO]]</f>
        <v>0</v>
      </c>
      <c r="AK22" s="3">
        <f>Cesta[[#This Row],[PUV]]*Cesta[[#This Row],[11.AP]]</f>
        <v>0</v>
      </c>
      <c r="AL22" s="3">
        <f>Cesta[[#This Row],[PUV]]*Cesta[[#This Row],[12.RN]]</f>
        <v>0</v>
      </c>
      <c r="AM22" s="3">
        <f>Cesta[[#This Row],[PUV]]*Cesta[[#This Row],[13.PB]]</f>
        <v>0</v>
      </c>
      <c r="AN22" s="3">
        <f>Cesta[[#This Row],[PUV]]*Cesta[[#This Row],[14.CE]]</f>
        <v>0</v>
      </c>
      <c r="AO22" s="3">
        <f>Cesta[[#This Row],[PUV]]*Cesta[[#This Row],[15.PE]]</f>
        <v>0</v>
      </c>
      <c r="AP22" s="3">
        <f>Cesta[[#This Row],[PUV]]*Cesta[[#This Row],[16.MG]]</f>
        <v>0</v>
      </c>
      <c r="AQ22" s="3">
        <f>Cesta[[#This Row],[Qde]]*Cesta[[#This Row],[PUV]]</f>
        <v>0</v>
      </c>
      <c r="AR22" s="21" t="s">
        <v>35</v>
      </c>
      <c r="AS22" s="15" t="s">
        <v>249</v>
      </c>
      <c r="AU22" s="1"/>
    </row>
    <row r="23" spans="1:47" ht="30" customHeight="1" x14ac:dyDescent="0.25">
      <c r="A23" s="1">
        <v>21</v>
      </c>
      <c r="B23" s="1">
        <v>607812</v>
      </c>
      <c r="C23" s="1" t="s">
        <v>31</v>
      </c>
      <c r="D23" s="5" t="s">
        <v>456</v>
      </c>
      <c r="E23" s="1" t="s">
        <v>12</v>
      </c>
      <c r="F23" s="1">
        <v>10</v>
      </c>
      <c r="G23" s="1">
        <v>10</v>
      </c>
      <c r="H23" s="1">
        <v>20</v>
      </c>
      <c r="I23" s="1">
        <v>5</v>
      </c>
      <c r="J23" s="1">
        <v>6</v>
      </c>
      <c r="K23" s="1">
        <v>5</v>
      </c>
      <c r="L23" s="1">
        <v>5</v>
      </c>
      <c r="M23" s="1">
        <v>5</v>
      </c>
      <c r="N23" s="1">
        <v>10</v>
      </c>
      <c r="O23" s="1">
        <v>0</v>
      </c>
      <c r="P23" s="1">
        <v>1</v>
      </c>
      <c r="Q23" s="1">
        <v>1</v>
      </c>
      <c r="R23" s="1">
        <v>3</v>
      </c>
      <c r="S23" s="1">
        <v>2</v>
      </c>
      <c r="T23" s="1">
        <v>2</v>
      </c>
      <c r="U23" s="1">
        <v>2</v>
      </c>
      <c r="V23" s="1">
        <v>2</v>
      </c>
      <c r="W23" s="1">
        <f>SUM(Cesta[[#This Row],[00.DF]:[16.MG]])</f>
        <v>89</v>
      </c>
      <c r="X23" s="21">
        <v>0</v>
      </c>
      <c r="Y23" s="3">
        <f>ROUND(Cesta[[#This Row],[PU]]*(1+$Y$1),2)</f>
        <v>0</v>
      </c>
      <c r="Z23" s="3">
        <f>Cesta[[#This Row],[PUV]]*Cesta[[#This Row],[00.DF]]</f>
        <v>0</v>
      </c>
      <c r="AA23" s="3">
        <f>Cesta[[#This Row],[PUV]]*Cesta[[#This Row],[01.MG]]</f>
        <v>0</v>
      </c>
      <c r="AB23" s="3">
        <f>Cesta[[#This Row],[PUV]]*Cesta[[#This Row],[02.BA]]</f>
        <v>0</v>
      </c>
      <c r="AC23" s="3">
        <f>Cesta[[#This Row],[PUV]]*Cesta[[#This Row],[03.PE]]</f>
        <v>0</v>
      </c>
      <c r="AD23" s="3">
        <f>Cesta[[#This Row],[PUV]]*Cesta[[#This Row],[04.SE]]</f>
        <v>0</v>
      </c>
      <c r="AE23" s="3">
        <f>Cesta[[#This Row],[PUV]]*Cesta[[#This Row],[05.AL]]</f>
        <v>0</v>
      </c>
      <c r="AF23" s="3">
        <f>Cesta[[#This Row],[PUV]]*Cesta[[#This Row],[06.BA]]</f>
        <v>0</v>
      </c>
      <c r="AG23" s="3">
        <f>Cesta[[#This Row],[PUV]]*Cesta[[#This Row],[07.PI]]</f>
        <v>0</v>
      </c>
      <c r="AH23" s="3">
        <f>Cesta[[#This Row],[PUV]]*Cesta[[#This Row],[08.MA]]</f>
        <v>0</v>
      </c>
      <c r="AI23" s="3">
        <f>Cesta[[#This Row],[PUV]]*Cesta[[#This Row],[09.GO]]</f>
        <v>0</v>
      </c>
      <c r="AJ23" s="3">
        <f>Cesta[[#This Row],[PUV]]*Cesta[[#This Row],[10.TO]]</f>
        <v>0</v>
      </c>
      <c r="AK23" s="3">
        <f>Cesta[[#This Row],[PUV]]*Cesta[[#This Row],[11.AP]]</f>
        <v>0</v>
      </c>
      <c r="AL23" s="3">
        <f>Cesta[[#This Row],[PUV]]*Cesta[[#This Row],[12.RN]]</f>
        <v>0</v>
      </c>
      <c r="AM23" s="3">
        <f>Cesta[[#This Row],[PUV]]*Cesta[[#This Row],[13.PB]]</f>
        <v>0</v>
      </c>
      <c r="AN23" s="3">
        <f>Cesta[[#This Row],[PUV]]*Cesta[[#This Row],[14.CE]]</f>
        <v>0</v>
      </c>
      <c r="AO23" s="3">
        <f>Cesta[[#This Row],[PUV]]*Cesta[[#This Row],[15.PE]]</f>
        <v>0</v>
      </c>
      <c r="AP23" s="3">
        <f>Cesta[[#This Row],[PUV]]*Cesta[[#This Row],[16.MG]]</f>
        <v>0</v>
      </c>
      <c r="AQ23" s="3">
        <f>Cesta[[#This Row],[Qde]]*Cesta[[#This Row],[PUV]]</f>
        <v>0</v>
      </c>
      <c r="AR23" s="21" t="s">
        <v>59</v>
      </c>
      <c r="AS23" s="15" t="s">
        <v>287</v>
      </c>
      <c r="AU23" s="1"/>
    </row>
    <row r="24" spans="1:47" ht="30" customHeight="1" x14ac:dyDescent="0.25">
      <c r="A24" s="1">
        <v>22</v>
      </c>
      <c r="B24" s="1">
        <v>442844</v>
      </c>
      <c r="C24" s="1" t="s">
        <v>31</v>
      </c>
      <c r="D24" s="5" t="s">
        <v>457</v>
      </c>
      <c r="E24" s="1" t="s">
        <v>12</v>
      </c>
      <c r="F24" s="1">
        <v>10</v>
      </c>
      <c r="G24" s="1">
        <v>0</v>
      </c>
      <c r="H24" s="1">
        <v>10</v>
      </c>
      <c r="I24" s="1">
        <v>5</v>
      </c>
      <c r="J24" s="1">
        <v>6</v>
      </c>
      <c r="K24" s="1">
        <v>5</v>
      </c>
      <c r="L24" s="1">
        <v>5</v>
      </c>
      <c r="M24" s="1">
        <v>5</v>
      </c>
      <c r="N24" s="1">
        <v>5</v>
      </c>
      <c r="O24" s="1">
        <v>0</v>
      </c>
      <c r="P24" s="1">
        <v>1</v>
      </c>
      <c r="Q24" s="1">
        <v>1</v>
      </c>
      <c r="R24" s="1">
        <v>1</v>
      </c>
      <c r="S24" s="1">
        <v>1</v>
      </c>
      <c r="T24" s="1">
        <v>1</v>
      </c>
      <c r="U24" s="1">
        <v>1</v>
      </c>
      <c r="V24" s="1">
        <v>1</v>
      </c>
      <c r="W24" s="1">
        <f>SUM(Cesta[[#This Row],[00.DF]:[16.MG]])</f>
        <v>58</v>
      </c>
      <c r="X24" s="21">
        <v>0</v>
      </c>
      <c r="Y24" s="3">
        <f>ROUND(Cesta[[#This Row],[PU]]*(1+$Y$1),2)</f>
        <v>0</v>
      </c>
      <c r="Z24" s="3">
        <f>Cesta[[#This Row],[PUV]]*Cesta[[#This Row],[00.DF]]</f>
        <v>0</v>
      </c>
      <c r="AA24" s="3">
        <f>Cesta[[#This Row],[PUV]]*Cesta[[#This Row],[01.MG]]</f>
        <v>0</v>
      </c>
      <c r="AB24" s="3">
        <f>Cesta[[#This Row],[PUV]]*Cesta[[#This Row],[02.BA]]</f>
        <v>0</v>
      </c>
      <c r="AC24" s="3">
        <f>Cesta[[#This Row],[PUV]]*Cesta[[#This Row],[03.PE]]</f>
        <v>0</v>
      </c>
      <c r="AD24" s="3">
        <f>Cesta[[#This Row],[PUV]]*Cesta[[#This Row],[04.SE]]</f>
        <v>0</v>
      </c>
      <c r="AE24" s="3">
        <f>Cesta[[#This Row],[PUV]]*Cesta[[#This Row],[05.AL]]</f>
        <v>0</v>
      </c>
      <c r="AF24" s="3">
        <f>Cesta[[#This Row],[PUV]]*Cesta[[#This Row],[06.BA]]</f>
        <v>0</v>
      </c>
      <c r="AG24" s="3">
        <f>Cesta[[#This Row],[PUV]]*Cesta[[#This Row],[07.PI]]</f>
        <v>0</v>
      </c>
      <c r="AH24" s="3">
        <f>Cesta[[#This Row],[PUV]]*Cesta[[#This Row],[08.MA]]</f>
        <v>0</v>
      </c>
      <c r="AI24" s="3">
        <f>Cesta[[#This Row],[PUV]]*Cesta[[#This Row],[09.GO]]</f>
        <v>0</v>
      </c>
      <c r="AJ24" s="3">
        <f>Cesta[[#This Row],[PUV]]*Cesta[[#This Row],[10.TO]]</f>
        <v>0</v>
      </c>
      <c r="AK24" s="3">
        <f>Cesta[[#This Row],[PUV]]*Cesta[[#This Row],[11.AP]]</f>
        <v>0</v>
      </c>
      <c r="AL24" s="3">
        <f>Cesta[[#This Row],[PUV]]*Cesta[[#This Row],[12.RN]]</f>
        <v>0</v>
      </c>
      <c r="AM24" s="3">
        <f>Cesta[[#This Row],[PUV]]*Cesta[[#This Row],[13.PB]]</f>
        <v>0</v>
      </c>
      <c r="AN24" s="3">
        <f>Cesta[[#This Row],[PUV]]*Cesta[[#This Row],[14.CE]]</f>
        <v>0</v>
      </c>
      <c r="AO24" s="3">
        <f>Cesta[[#This Row],[PUV]]*Cesta[[#This Row],[15.PE]]</f>
        <v>0</v>
      </c>
      <c r="AP24" s="3">
        <f>Cesta[[#This Row],[PUV]]*Cesta[[#This Row],[16.MG]]</f>
        <v>0</v>
      </c>
      <c r="AQ24" s="3">
        <f>Cesta[[#This Row],[Qde]]*Cesta[[#This Row],[PUV]]</f>
        <v>0</v>
      </c>
      <c r="AR24" s="21" t="s">
        <v>61</v>
      </c>
      <c r="AS24" s="15" t="s">
        <v>63</v>
      </c>
      <c r="AU24" s="1"/>
    </row>
    <row r="25" spans="1:47" ht="30" customHeight="1" x14ac:dyDescent="0.25">
      <c r="A25" s="1">
        <v>23</v>
      </c>
      <c r="B25" s="1">
        <v>419819</v>
      </c>
      <c r="C25" s="1" t="s">
        <v>31</v>
      </c>
      <c r="D25" s="5" t="s">
        <v>458</v>
      </c>
      <c r="E25" s="1" t="s">
        <v>12</v>
      </c>
      <c r="F25" s="1">
        <v>120</v>
      </c>
      <c r="G25" s="1">
        <v>0</v>
      </c>
      <c r="H25" s="1">
        <v>0</v>
      </c>
      <c r="I25" s="1">
        <v>60</v>
      </c>
      <c r="J25" s="1">
        <v>20</v>
      </c>
      <c r="K25" s="1">
        <v>40</v>
      </c>
      <c r="L25" s="1">
        <v>60</v>
      </c>
      <c r="M25" s="1">
        <v>30</v>
      </c>
      <c r="N25" s="1">
        <v>60</v>
      </c>
      <c r="O25" s="1">
        <v>0</v>
      </c>
      <c r="P25" s="1">
        <v>12</v>
      </c>
      <c r="Q25" s="1">
        <v>12</v>
      </c>
      <c r="R25" s="1">
        <v>6</v>
      </c>
      <c r="S25" s="1">
        <v>6</v>
      </c>
      <c r="T25" s="1">
        <v>6</v>
      </c>
      <c r="U25" s="1">
        <v>3</v>
      </c>
      <c r="V25" s="1">
        <v>40</v>
      </c>
      <c r="W25" s="1">
        <f>SUM(Cesta[[#This Row],[00.DF]:[16.MG]])</f>
        <v>475</v>
      </c>
      <c r="X25" s="21">
        <v>0</v>
      </c>
      <c r="Y25" s="3">
        <f>ROUND(Cesta[[#This Row],[PU]]*(1+$Y$1),2)</f>
        <v>0</v>
      </c>
      <c r="Z25" s="3">
        <f>Cesta[[#This Row],[PUV]]*Cesta[[#This Row],[00.DF]]</f>
        <v>0</v>
      </c>
      <c r="AA25" s="3">
        <f>Cesta[[#This Row],[PUV]]*Cesta[[#This Row],[01.MG]]</f>
        <v>0</v>
      </c>
      <c r="AB25" s="3">
        <f>Cesta[[#This Row],[PUV]]*Cesta[[#This Row],[02.BA]]</f>
        <v>0</v>
      </c>
      <c r="AC25" s="3">
        <f>Cesta[[#This Row],[PUV]]*Cesta[[#This Row],[03.PE]]</f>
        <v>0</v>
      </c>
      <c r="AD25" s="3">
        <f>Cesta[[#This Row],[PUV]]*Cesta[[#This Row],[04.SE]]</f>
        <v>0</v>
      </c>
      <c r="AE25" s="3">
        <f>Cesta[[#This Row],[PUV]]*Cesta[[#This Row],[05.AL]]</f>
        <v>0</v>
      </c>
      <c r="AF25" s="3">
        <f>Cesta[[#This Row],[PUV]]*Cesta[[#This Row],[06.BA]]</f>
        <v>0</v>
      </c>
      <c r="AG25" s="3">
        <f>Cesta[[#This Row],[PUV]]*Cesta[[#This Row],[07.PI]]</f>
        <v>0</v>
      </c>
      <c r="AH25" s="3">
        <f>Cesta[[#This Row],[PUV]]*Cesta[[#This Row],[08.MA]]</f>
        <v>0</v>
      </c>
      <c r="AI25" s="3">
        <f>Cesta[[#This Row],[PUV]]*Cesta[[#This Row],[09.GO]]</f>
        <v>0</v>
      </c>
      <c r="AJ25" s="3">
        <f>Cesta[[#This Row],[PUV]]*Cesta[[#This Row],[10.TO]]</f>
        <v>0</v>
      </c>
      <c r="AK25" s="3">
        <f>Cesta[[#This Row],[PUV]]*Cesta[[#This Row],[11.AP]]</f>
        <v>0</v>
      </c>
      <c r="AL25" s="3">
        <f>Cesta[[#This Row],[PUV]]*Cesta[[#This Row],[12.RN]]</f>
        <v>0</v>
      </c>
      <c r="AM25" s="3">
        <f>Cesta[[#This Row],[PUV]]*Cesta[[#This Row],[13.PB]]</f>
        <v>0</v>
      </c>
      <c r="AN25" s="3">
        <f>Cesta[[#This Row],[PUV]]*Cesta[[#This Row],[14.CE]]</f>
        <v>0</v>
      </c>
      <c r="AO25" s="3">
        <f>Cesta[[#This Row],[PUV]]*Cesta[[#This Row],[15.PE]]</f>
        <v>0</v>
      </c>
      <c r="AP25" s="3">
        <f>Cesta[[#This Row],[PUV]]*Cesta[[#This Row],[16.MG]]</f>
        <v>0</v>
      </c>
      <c r="AQ25" s="3">
        <f>Cesta[[#This Row],[Qde]]*Cesta[[#This Row],[PUV]]</f>
        <v>0</v>
      </c>
      <c r="AR25" s="21" t="s">
        <v>61</v>
      </c>
      <c r="AS25" s="15" t="s">
        <v>60</v>
      </c>
      <c r="AU25" s="1"/>
    </row>
    <row r="26" spans="1:47" ht="30" customHeight="1" x14ac:dyDescent="0.25">
      <c r="A26" s="1">
        <v>24</v>
      </c>
      <c r="B26" s="1">
        <v>445370</v>
      </c>
      <c r="C26" s="1" t="s">
        <v>31</v>
      </c>
      <c r="D26" s="5" t="s">
        <v>459</v>
      </c>
      <c r="E26" s="1" t="s">
        <v>12</v>
      </c>
      <c r="F26" s="1">
        <v>10</v>
      </c>
      <c r="G26" s="1">
        <v>0</v>
      </c>
      <c r="H26" s="1">
        <v>0</v>
      </c>
      <c r="I26" s="1">
        <v>5</v>
      </c>
      <c r="J26" s="1">
        <v>2</v>
      </c>
      <c r="K26" s="1">
        <v>0</v>
      </c>
      <c r="L26" s="1">
        <v>5</v>
      </c>
      <c r="M26" s="1">
        <v>0</v>
      </c>
      <c r="N26" s="1">
        <v>2</v>
      </c>
      <c r="O26" s="1">
        <v>2</v>
      </c>
      <c r="P26" s="1">
        <v>1</v>
      </c>
      <c r="Q26" s="1">
        <v>4</v>
      </c>
      <c r="R26" s="1">
        <v>1</v>
      </c>
      <c r="S26" s="1">
        <v>1</v>
      </c>
      <c r="T26" s="1">
        <v>2</v>
      </c>
      <c r="U26" s="1">
        <v>0</v>
      </c>
      <c r="V26" s="1">
        <v>0</v>
      </c>
      <c r="W26" s="1">
        <f>SUM(Cesta[[#This Row],[00.DF]:[16.MG]])</f>
        <v>35</v>
      </c>
      <c r="X26" s="21">
        <v>0</v>
      </c>
      <c r="Y26" s="3">
        <f>ROUND(Cesta[[#This Row],[PU]]*(1+$Y$1),2)</f>
        <v>0</v>
      </c>
      <c r="Z26" s="3">
        <f>Cesta[[#This Row],[PUV]]*Cesta[[#This Row],[00.DF]]</f>
        <v>0</v>
      </c>
      <c r="AA26" s="3">
        <f>Cesta[[#This Row],[PUV]]*Cesta[[#This Row],[01.MG]]</f>
        <v>0</v>
      </c>
      <c r="AB26" s="3">
        <f>Cesta[[#This Row],[PUV]]*Cesta[[#This Row],[02.BA]]</f>
        <v>0</v>
      </c>
      <c r="AC26" s="3">
        <f>Cesta[[#This Row],[PUV]]*Cesta[[#This Row],[03.PE]]</f>
        <v>0</v>
      </c>
      <c r="AD26" s="3">
        <f>Cesta[[#This Row],[PUV]]*Cesta[[#This Row],[04.SE]]</f>
        <v>0</v>
      </c>
      <c r="AE26" s="3">
        <f>Cesta[[#This Row],[PUV]]*Cesta[[#This Row],[05.AL]]</f>
        <v>0</v>
      </c>
      <c r="AF26" s="3">
        <f>Cesta[[#This Row],[PUV]]*Cesta[[#This Row],[06.BA]]</f>
        <v>0</v>
      </c>
      <c r="AG26" s="3">
        <f>Cesta[[#This Row],[PUV]]*Cesta[[#This Row],[07.PI]]</f>
        <v>0</v>
      </c>
      <c r="AH26" s="3">
        <f>Cesta[[#This Row],[PUV]]*Cesta[[#This Row],[08.MA]]</f>
        <v>0</v>
      </c>
      <c r="AI26" s="3">
        <f>Cesta[[#This Row],[PUV]]*Cesta[[#This Row],[09.GO]]</f>
        <v>0</v>
      </c>
      <c r="AJ26" s="3">
        <f>Cesta[[#This Row],[PUV]]*Cesta[[#This Row],[10.TO]]</f>
        <v>0</v>
      </c>
      <c r="AK26" s="3">
        <f>Cesta[[#This Row],[PUV]]*Cesta[[#This Row],[11.AP]]</f>
        <v>0</v>
      </c>
      <c r="AL26" s="3">
        <f>Cesta[[#This Row],[PUV]]*Cesta[[#This Row],[12.RN]]</f>
        <v>0</v>
      </c>
      <c r="AM26" s="3">
        <f>Cesta[[#This Row],[PUV]]*Cesta[[#This Row],[13.PB]]</f>
        <v>0</v>
      </c>
      <c r="AN26" s="3">
        <f>Cesta[[#This Row],[PUV]]*Cesta[[#This Row],[14.CE]]</f>
        <v>0</v>
      </c>
      <c r="AO26" s="3">
        <f>Cesta[[#This Row],[PUV]]*Cesta[[#This Row],[15.PE]]</f>
        <v>0</v>
      </c>
      <c r="AP26" s="3">
        <f>Cesta[[#This Row],[PUV]]*Cesta[[#This Row],[16.MG]]</f>
        <v>0</v>
      </c>
      <c r="AQ26" s="3">
        <f>Cesta[[#This Row],[Qde]]*Cesta[[#This Row],[PUV]]</f>
        <v>0</v>
      </c>
      <c r="AR26" s="21" t="s">
        <v>35</v>
      </c>
      <c r="AS26" s="15" t="s">
        <v>62</v>
      </c>
      <c r="AU26" s="1"/>
    </row>
    <row r="27" spans="1:47" ht="30" customHeight="1" x14ac:dyDescent="0.25">
      <c r="A27" s="1">
        <v>25</v>
      </c>
      <c r="B27" s="5">
        <v>400018</v>
      </c>
      <c r="C27" s="5" t="s">
        <v>27</v>
      </c>
      <c r="D27" s="5" t="s">
        <v>401</v>
      </c>
      <c r="E27" s="5" t="s">
        <v>12</v>
      </c>
      <c r="F27" s="5">
        <v>20</v>
      </c>
      <c r="G27" s="5">
        <v>20</v>
      </c>
      <c r="H27" s="5">
        <v>20</v>
      </c>
      <c r="I27" s="5">
        <v>20</v>
      </c>
      <c r="J27" s="5">
        <v>20</v>
      </c>
      <c r="K27" s="5">
        <v>26</v>
      </c>
      <c r="L27" s="5">
        <v>20</v>
      </c>
      <c r="M27" s="5">
        <v>20</v>
      </c>
      <c r="N27" s="5">
        <v>4</v>
      </c>
      <c r="O27" s="5">
        <v>4</v>
      </c>
      <c r="P27" s="5">
        <v>4</v>
      </c>
      <c r="Q27" s="5">
        <v>4</v>
      </c>
      <c r="R27" s="5">
        <v>4</v>
      </c>
      <c r="S27" s="5">
        <v>4</v>
      </c>
      <c r="T27" s="5">
        <v>4</v>
      </c>
      <c r="U27" s="5">
        <v>0</v>
      </c>
      <c r="V27" s="5">
        <v>4</v>
      </c>
      <c r="W27" s="5">
        <f>SUM(Cesta[[#This Row],[00.DF]:[16.MG]])</f>
        <v>198</v>
      </c>
      <c r="X27" s="21">
        <v>0</v>
      </c>
      <c r="Y27" s="6">
        <f>ROUND(Cesta[[#This Row],[PU]]*(1+$Y$1),2)</f>
        <v>0</v>
      </c>
      <c r="Z27" s="6">
        <f>Cesta[[#This Row],[PUV]]*Cesta[[#This Row],[00.DF]]</f>
        <v>0</v>
      </c>
      <c r="AA27" s="6">
        <f>Cesta[[#This Row],[PUV]]*Cesta[[#This Row],[01.MG]]</f>
        <v>0</v>
      </c>
      <c r="AB27" s="6">
        <f>Cesta[[#This Row],[PUV]]*Cesta[[#This Row],[02.BA]]</f>
        <v>0</v>
      </c>
      <c r="AC27" s="6">
        <f>Cesta[[#This Row],[PUV]]*Cesta[[#This Row],[03.PE]]</f>
        <v>0</v>
      </c>
      <c r="AD27" s="6">
        <f>Cesta[[#This Row],[PUV]]*Cesta[[#This Row],[04.SE]]</f>
        <v>0</v>
      </c>
      <c r="AE27" s="6">
        <f>Cesta[[#This Row],[PUV]]*Cesta[[#This Row],[05.AL]]</f>
        <v>0</v>
      </c>
      <c r="AF27" s="6">
        <f>Cesta[[#This Row],[PUV]]*Cesta[[#This Row],[06.BA]]</f>
        <v>0</v>
      </c>
      <c r="AG27" s="6">
        <f>Cesta[[#This Row],[PUV]]*Cesta[[#This Row],[07.PI]]</f>
        <v>0</v>
      </c>
      <c r="AH27" s="6">
        <f>Cesta[[#This Row],[PUV]]*Cesta[[#This Row],[08.MA]]</f>
        <v>0</v>
      </c>
      <c r="AI27" s="6">
        <f>Cesta[[#This Row],[PUV]]*Cesta[[#This Row],[09.GO]]</f>
        <v>0</v>
      </c>
      <c r="AJ27" s="6">
        <f>Cesta[[#This Row],[PUV]]*Cesta[[#This Row],[10.TO]]</f>
        <v>0</v>
      </c>
      <c r="AK27" s="6">
        <f>Cesta[[#This Row],[PUV]]*Cesta[[#This Row],[11.AP]]</f>
        <v>0</v>
      </c>
      <c r="AL27" s="6">
        <f>Cesta[[#This Row],[PUV]]*Cesta[[#This Row],[12.RN]]</f>
        <v>0</v>
      </c>
      <c r="AM27" s="6">
        <f>Cesta[[#This Row],[PUV]]*Cesta[[#This Row],[13.PB]]</f>
        <v>0</v>
      </c>
      <c r="AN27" s="6">
        <f>Cesta[[#This Row],[PUV]]*Cesta[[#This Row],[14.CE]]</f>
        <v>0</v>
      </c>
      <c r="AO27" s="6">
        <f>Cesta[[#This Row],[PUV]]*Cesta[[#This Row],[15.PE]]</f>
        <v>0</v>
      </c>
      <c r="AP27" s="6">
        <f>Cesta[[#This Row],[PUV]]*Cesta[[#This Row],[16.MG]]</f>
        <v>0</v>
      </c>
      <c r="AQ27" s="6">
        <f>Cesta[[#This Row],[Qde]]*Cesta[[#This Row],[PUV]]</f>
        <v>0</v>
      </c>
      <c r="AR27" s="23" t="s">
        <v>349</v>
      </c>
      <c r="AS27" s="16" t="s">
        <v>428</v>
      </c>
      <c r="AU27" s="1"/>
    </row>
    <row r="28" spans="1:47" ht="30" customHeight="1" x14ac:dyDescent="0.25">
      <c r="A28" s="1">
        <v>26</v>
      </c>
      <c r="B28" s="5">
        <v>403832</v>
      </c>
      <c r="C28" s="5" t="s">
        <v>27</v>
      </c>
      <c r="D28" s="5" t="s">
        <v>398</v>
      </c>
      <c r="E28" s="5" t="s">
        <v>351</v>
      </c>
      <c r="F28" s="5">
        <v>10</v>
      </c>
      <c r="G28" s="5">
        <v>10</v>
      </c>
      <c r="H28" s="5">
        <v>10</v>
      </c>
      <c r="I28" s="5">
        <v>10</v>
      </c>
      <c r="J28" s="5">
        <v>10</v>
      </c>
      <c r="K28" s="5">
        <v>10</v>
      </c>
      <c r="L28" s="5">
        <v>10</v>
      </c>
      <c r="M28" s="5">
        <v>10</v>
      </c>
      <c r="N28" s="5">
        <v>4</v>
      </c>
      <c r="O28" s="5">
        <v>4</v>
      </c>
      <c r="P28" s="5">
        <v>4</v>
      </c>
      <c r="Q28" s="5">
        <v>4</v>
      </c>
      <c r="R28" s="5">
        <v>4</v>
      </c>
      <c r="S28" s="5">
        <v>4</v>
      </c>
      <c r="T28" s="5">
        <v>4</v>
      </c>
      <c r="U28" s="5">
        <v>0</v>
      </c>
      <c r="V28" s="5">
        <v>4</v>
      </c>
      <c r="W28" s="5">
        <f>SUM(Cesta[[#This Row],[00.DF]:[16.MG]])</f>
        <v>112</v>
      </c>
      <c r="X28" s="21">
        <v>0</v>
      </c>
      <c r="Y28" s="6">
        <f>ROUND(Cesta[[#This Row],[PU]]*(1+$Y$1),2)</f>
        <v>0</v>
      </c>
      <c r="Z28" s="6">
        <f>Cesta[[#This Row],[PUV]]*Cesta[[#This Row],[00.DF]]</f>
        <v>0</v>
      </c>
      <c r="AA28" s="6">
        <f>Cesta[[#This Row],[PUV]]*Cesta[[#This Row],[01.MG]]</f>
        <v>0</v>
      </c>
      <c r="AB28" s="6">
        <f>Cesta[[#This Row],[PUV]]*Cesta[[#This Row],[02.BA]]</f>
        <v>0</v>
      </c>
      <c r="AC28" s="6">
        <f>Cesta[[#This Row],[PUV]]*Cesta[[#This Row],[03.PE]]</f>
        <v>0</v>
      </c>
      <c r="AD28" s="6">
        <f>Cesta[[#This Row],[PUV]]*Cesta[[#This Row],[04.SE]]</f>
        <v>0</v>
      </c>
      <c r="AE28" s="6">
        <f>Cesta[[#This Row],[PUV]]*Cesta[[#This Row],[05.AL]]</f>
        <v>0</v>
      </c>
      <c r="AF28" s="6">
        <f>Cesta[[#This Row],[PUV]]*Cesta[[#This Row],[06.BA]]</f>
        <v>0</v>
      </c>
      <c r="AG28" s="6">
        <f>Cesta[[#This Row],[PUV]]*Cesta[[#This Row],[07.PI]]</f>
        <v>0</v>
      </c>
      <c r="AH28" s="6">
        <f>Cesta[[#This Row],[PUV]]*Cesta[[#This Row],[08.MA]]</f>
        <v>0</v>
      </c>
      <c r="AI28" s="6">
        <f>Cesta[[#This Row],[PUV]]*Cesta[[#This Row],[09.GO]]</f>
        <v>0</v>
      </c>
      <c r="AJ28" s="6">
        <f>Cesta[[#This Row],[PUV]]*Cesta[[#This Row],[10.TO]]</f>
        <v>0</v>
      </c>
      <c r="AK28" s="6">
        <f>Cesta[[#This Row],[PUV]]*Cesta[[#This Row],[11.AP]]</f>
        <v>0</v>
      </c>
      <c r="AL28" s="6">
        <f>Cesta[[#This Row],[PUV]]*Cesta[[#This Row],[12.RN]]</f>
        <v>0</v>
      </c>
      <c r="AM28" s="6">
        <f>Cesta[[#This Row],[PUV]]*Cesta[[#This Row],[13.PB]]</f>
        <v>0</v>
      </c>
      <c r="AN28" s="6">
        <f>Cesta[[#This Row],[PUV]]*Cesta[[#This Row],[14.CE]]</f>
        <v>0</v>
      </c>
      <c r="AO28" s="6">
        <f>Cesta[[#This Row],[PUV]]*Cesta[[#This Row],[15.PE]]</f>
        <v>0</v>
      </c>
      <c r="AP28" s="6">
        <f>Cesta[[#This Row],[PUV]]*Cesta[[#This Row],[16.MG]]</f>
        <v>0</v>
      </c>
      <c r="AQ28" s="6">
        <f>Cesta[[#This Row],[Qde]]*Cesta[[#This Row],[PUV]]</f>
        <v>0</v>
      </c>
      <c r="AR28" s="23" t="s">
        <v>140</v>
      </c>
      <c r="AS28" s="16" t="s">
        <v>429</v>
      </c>
      <c r="AU28" s="1"/>
    </row>
    <row r="29" spans="1:47" ht="30" customHeight="1" x14ac:dyDescent="0.25">
      <c r="A29" s="1">
        <v>27</v>
      </c>
      <c r="B29" s="5">
        <v>318127</v>
      </c>
      <c r="C29" s="5" t="s">
        <v>27</v>
      </c>
      <c r="D29" s="5" t="s">
        <v>430</v>
      </c>
      <c r="E29" s="5" t="s">
        <v>12</v>
      </c>
      <c r="F29" s="5">
        <v>50</v>
      </c>
      <c r="G29" s="5">
        <v>50</v>
      </c>
      <c r="H29" s="5">
        <v>50</v>
      </c>
      <c r="I29" s="5">
        <v>50</v>
      </c>
      <c r="J29" s="5">
        <v>50</v>
      </c>
      <c r="K29" s="5">
        <v>50</v>
      </c>
      <c r="L29" s="5">
        <v>50</v>
      </c>
      <c r="M29" s="5">
        <v>50</v>
      </c>
      <c r="N29" s="5">
        <v>10</v>
      </c>
      <c r="O29" s="5">
        <v>10</v>
      </c>
      <c r="P29" s="5">
        <v>10</v>
      </c>
      <c r="Q29" s="5">
        <v>10</v>
      </c>
      <c r="R29" s="5">
        <v>10</v>
      </c>
      <c r="S29" s="5">
        <v>10</v>
      </c>
      <c r="T29" s="5">
        <v>10</v>
      </c>
      <c r="U29" s="5">
        <v>0</v>
      </c>
      <c r="V29" s="5">
        <v>10</v>
      </c>
      <c r="W29" s="5">
        <f>SUM(Cesta[[#This Row],[00.DF]:[16.MG]])</f>
        <v>480</v>
      </c>
      <c r="X29" s="21">
        <v>0</v>
      </c>
      <c r="Y29" s="6">
        <f>ROUND(Cesta[[#This Row],[PU]]*(1+$Y$1),2)</f>
        <v>0</v>
      </c>
      <c r="Z29" s="6">
        <f>Cesta[[#This Row],[PUV]]*Cesta[[#This Row],[00.DF]]</f>
        <v>0</v>
      </c>
      <c r="AA29" s="6">
        <f>Cesta[[#This Row],[PUV]]*Cesta[[#This Row],[01.MG]]</f>
        <v>0</v>
      </c>
      <c r="AB29" s="6">
        <f>Cesta[[#This Row],[PUV]]*Cesta[[#This Row],[02.BA]]</f>
        <v>0</v>
      </c>
      <c r="AC29" s="6">
        <f>Cesta[[#This Row],[PUV]]*Cesta[[#This Row],[03.PE]]</f>
        <v>0</v>
      </c>
      <c r="AD29" s="6">
        <f>Cesta[[#This Row],[PUV]]*Cesta[[#This Row],[04.SE]]</f>
        <v>0</v>
      </c>
      <c r="AE29" s="6">
        <f>Cesta[[#This Row],[PUV]]*Cesta[[#This Row],[05.AL]]</f>
        <v>0</v>
      </c>
      <c r="AF29" s="6">
        <f>Cesta[[#This Row],[PUV]]*Cesta[[#This Row],[06.BA]]</f>
        <v>0</v>
      </c>
      <c r="AG29" s="6">
        <f>Cesta[[#This Row],[PUV]]*Cesta[[#This Row],[07.PI]]</f>
        <v>0</v>
      </c>
      <c r="AH29" s="6">
        <f>Cesta[[#This Row],[PUV]]*Cesta[[#This Row],[08.MA]]</f>
        <v>0</v>
      </c>
      <c r="AI29" s="6">
        <f>Cesta[[#This Row],[PUV]]*Cesta[[#This Row],[09.GO]]</f>
        <v>0</v>
      </c>
      <c r="AJ29" s="6">
        <f>Cesta[[#This Row],[PUV]]*Cesta[[#This Row],[10.TO]]</f>
        <v>0</v>
      </c>
      <c r="AK29" s="6">
        <f>Cesta[[#This Row],[PUV]]*Cesta[[#This Row],[11.AP]]</f>
        <v>0</v>
      </c>
      <c r="AL29" s="6">
        <f>Cesta[[#This Row],[PUV]]*Cesta[[#This Row],[12.RN]]</f>
        <v>0</v>
      </c>
      <c r="AM29" s="6">
        <f>Cesta[[#This Row],[PUV]]*Cesta[[#This Row],[13.PB]]</f>
        <v>0</v>
      </c>
      <c r="AN29" s="6">
        <f>Cesta[[#This Row],[PUV]]*Cesta[[#This Row],[14.CE]]</f>
        <v>0</v>
      </c>
      <c r="AO29" s="6">
        <f>Cesta[[#This Row],[PUV]]*Cesta[[#This Row],[15.PE]]</f>
        <v>0</v>
      </c>
      <c r="AP29" s="6">
        <f>Cesta[[#This Row],[PUV]]*Cesta[[#This Row],[16.MG]]</f>
        <v>0</v>
      </c>
      <c r="AQ29" s="6">
        <f>Cesta[[#This Row],[Qde]]*Cesta[[#This Row],[PUV]]</f>
        <v>0</v>
      </c>
      <c r="AR29" s="23" t="s">
        <v>350</v>
      </c>
      <c r="AS29" s="16" t="s">
        <v>431</v>
      </c>
      <c r="AU29" s="1"/>
    </row>
    <row r="30" spans="1:47" ht="30" customHeight="1" x14ac:dyDescent="0.25">
      <c r="A30" s="1">
        <v>28</v>
      </c>
      <c r="B30" s="1">
        <v>264322</v>
      </c>
      <c r="C30" s="1" t="s">
        <v>27</v>
      </c>
      <c r="D30" s="5" t="s">
        <v>78</v>
      </c>
      <c r="E30" s="1" t="s">
        <v>12</v>
      </c>
      <c r="F30" s="1">
        <v>20</v>
      </c>
      <c r="G30" s="1">
        <v>0</v>
      </c>
      <c r="H30" s="1">
        <v>10</v>
      </c>
      <c r="I30" s="1">
        <v>10</v>
      </c>
      <c r="J30" s="1">
        <v>10</v>
      </c>
      <c r="K30" s="1">
        <v>33</v>
      </c>
      <c r="L30" s="1">
        <v>10</v>
      </c>
      <c r="M30" s="1">
        <v>30</v>
      </c>
      <c r="N30" s="1">
        <v>10</v>
      </c>
      <c r="O30" s="1">
        <v>6</v>
      </c>
      <c r="P30" s="1">
        <v>4</v>
      </c>
      <c r="Q30" s="1">
        <v>0</v>
      </c>
      <c r="R30" s="1">
        <v>30</v>
      </c>
      <c r="S30" s="1">
        <v>10</v>
      </c>
      <c r="T30" s="1">
        <v>5</v>
      </c>
      <c r="U30" s="5">
        <v>0</v>
      </c>
      <c r="V30" s="1">
        <v>0</v>
      </c>
      <c r="W30" s="1">
        <f>SUM(Cesta[[#This Row],[00.DF]:[16.MG]])</f>
        <v>188</v>
      </c>
      <c r="X30" s="21">
        <v>0</v>
      </c>
      <c r="Y30" s="3">
        <f>ROUND(Cesta[[#This Row],[PU]]*(1+$Y$1),2)</f>
        <v>0</v>
      </c>
      <c r="Z30" s="3">
        <f>Cesta[[#This Row],[PUV]]*Cesta[[#This Row],[00.DF]]</f>
        <v>0</v>
      </c>
      <c r="AA30" s="3">
        <f>Cesta[[#This Row],[PUV]]*Cesta[[#This Row],[01.MG]]</f>
        <v>0</v>
      </c>
      <c r="AB30" s="3">
        <f>Cesta[[#This Row],[PUV]]*Cesta[[#This Row],[02.BA]]</f>
        <v>0</v>
      </c>
      <c r="AC30" s="3">
        <f>Cesta[[#This Row],[PUV]]*Cesta[[#This Row],[03.PE]]</f>
        <v>0</v>
      </c>
      <c r="AD30" s="3">
        <f>Cesta[[#This Row],[PUV]]*Cesta[[#This Row],[04.SE]]</f>
        <v>0</v>
      </c>
      <c r="AE30" s="3">
        <f>Cesta[[#This Row],[PUV]]*Cesta[[#This Row],[05.AL]]</f>
        <v>0</v>
      </c>
      <c r="AF30" s="3">
        <f>Cesta[[#This Row],[PUV]]*Cesta[[#This Row],[06.BA]]</f>
        <v>0</v>
      </c>
      <c r="AG30" s="3">
        <f>Cesta[[#This Row],[PUV]]*Cesta[[#This Row],[07.PI]]</f>
        <v>0</v>
      </c>
      <c r="AH30" s="3">
        <f>Cesta[[#This Row],[PUV]]*Cesta[[#This Row],[08.MA]]</f>
        <v>0</v>
      </c>
      <c r="AI30" s="3">
        <f>Cesta[[#This Row],[PUV]]*Cesta[[#This Row],[09.GO]]</f>
        <v>0</v>
      </c>
      <c r="AJ30" s="3">
        <f>Cesta[[#This Row],[PUV]]*Cesta[[#This Row],[10.TO]]</f>
        <v>0</v>
      </c>
      <c r="AK30" s="3">
        <f>Cesta[[#This Row],[PUV]]*Cesta[[#This Row],[11.AP]]</f>
        <v>0</v>
      </c>
      <c r="AL30" s="3">
        <f>Cesta[[#This Row],[PUV]]*Cesta[[#This Row],[12.RN]]</f>
        <v>0</v>
      </c>
      <c r="AM30" s="3">
        <f>Cesta[[#This Row],[PUV]]*Cesta[[#This Row],[13.PB]]</f>
        <v>0</v>
      </c>
      <c r="AN30" s="3">
        <f>Cesta[[#This Row],[PUV]]*Cesta[[#This Row],[14.CE]]</f>
        <v>0</v>
      </c>
      <c r="AO30" s="3">
        <f>Cesta[[#This Row],[PUV]]*Cesta[[#This Row],[15.PE]]</f>
        <v>0</v>
      </c>
      <c r="AP30" s="3">
        <f>Cesta[[#This Row],[PUV]]*Cesta[[#This Row],[16.MG]]</f>
        <v>0</v>
      </c>
      <c r="AQ30" s="3">
        <f>Cesta[[#This Row],[Qde]]*Cesta[[#This Row],[PUV]]</f>
        <v>0</v>
      </c>
      <c r="AR30" s="21" t="s">
        <v>65</v>
      </c>
      <c r="AS30" s="15" t="s">
        <v>64</v>
      </c>
      <c r="AU30" s="1"/>
    </row>
    <row r="31" spans="1:47" ht="30" customHeight="1" x14ac:dyDescent="0.25">
      <c r="A31" s="1">
        <v>29</v>
      </c>
      <c r="B31" s="1">
        <v>460721</v>
      </c>
      <c r="C31" s="1" t="s">
        <v>27</v>
      </c>
      <c r="D31" s="5" t="s">
        <v>460</v>
      </c>
      <c r="E31" s="1" t="s">
        <v>12</v>
      </c>
      <c r="F31" s="1">
        <v>10</v>
      </c>
      <c r="G31" s="1">
        <v>30</v>
      </c>
      <c r="H31" s="1">
        <v>5</v>
      </c>
      <c r="I31" s="1">
        <v>5</v>
      </c>
      <c r="J31" s="1">
        <v>20</v>
      </c>
      <c r="K31" s="1">
        <v>8</v>
      </c>
      <c r="L31" s="1">
        <v>5</v>
      </c>
      <c r="M31" s="1">
        <v>5</v>
      </c>
      <c r="N31" s="1">
        <v>5</v>
      </c>
      <c r="O31" s="1">
        <v>23</v>
      </c>
      <c r="P31" s="1">
        <v>6</v>
      </c>
      <c r="Q31" s="1">
        <v>2</v>
      </c>
      <c r="R31" s="1">
        <v>10</v>
      </c>
      <c r="S31" s="1">
        <v>1</v>
      </c>
      <c r="T31" s="1">
        <v>0</v>
      </c>
      <c r="U31" s="5">
        <v>0</v>
      </c>
      <c r="V31" s="1">
        <v>5</v>
      </c>
      <c r="W31" s="1">
        <f>SUM(Cesta[[#This Row],[00.DF]:[16.MG]])</f>
        <v>140</v>
      </c>
      <c r="X31" s="21">
        <v>0</v>
      </c>
      <c r="Y31" s="3">
        <f>ROUND(Cesta[[#This Row],[PU]]*(1+$Y$1),2)</f>
        <v>0</v>
      </c>
      <c r="Z31" s="3">
        <f>Cesta[[#This Row],[PUV]]*Cesta[[#This Row],[00.DF]]</f>
        <v>0</v>
      </c>
      <c r="AA31" s="3">
        <f>Cesta[[#This Row],[PUV]]*Cesta[[#This Row],[01.MG]]</f>
        <v>0</v>
      </c>
      <c r="AB31" s="3">
        <f>Cesta[[#This Row],[PUV]]*Cesta[[#This Row],[02.BA]]</f>
        <v>0</v>
      </c>
      <c r="AC31" s="3">
        <f>Cesta[[#This Row],[PUV]]*Cesta[[#This Row],[03.PE]]</f>
        <v>0</v>
      </c>
      <c r="AD31" s="3">
        <f>Cesta[[#This Row],[PUV]]*Cesta[[#This Row],[04.SE]]</f>
        <v>0</v>
      </c>
      <c r="AE31" s="3">
        <f>Cesta[[#This Row],[PUV]]*Cesta[[#This Row],[05.AL]]</f>
        <v>0</v>
      </c>
      <c r="AF31" s="3">
        <f>Cesta[[#This Row],[PUV]]*Cesta[[#This Row],[06.BA]]</f>
        <v>0</v>
      </c>
      <c r="AG31" s="3">
        <f>Cesta[[#This Row],[PUV]]*Cesta[[#This Row],[07.PI]]</f>
        <v>0</v>
      </c>
      <c r="AH31" s="3">
        <f>Cesta[[#This Row],[PUV]]*Cesta[[#This Row],[08.MA]]</f>
        <v>0</v>
      </c>
      <c r="AI31" s="3">
        <f>Cesta[[#This Row],[PUV]]*Cesta[[#This Row],[09.GO]]</f>
        <v>0</v>
      </c>
      <c r="AJ31" s="3">
        <f>Cesta[[#This Row],[PUV]]*Cesta[[#This Row],[10.TO]]</f>
        <v>0</v>
      </c>
      <c r="AK31" s="3">
        <f>Cesta[[#This Row],[PUV]]*Cesta[[#This Row],[11.AP]]</f>
        <v>0</v>
      </c>
      <c r="AL31" s="3">
        <f>Cesta[[#This Row],[PUV]]*Cesta[[#This Row],[12.RN]]</f>
        <v>0</v>
      </c>
      <c r="AM31" s="3">
        <f>Cesta[[#This Row],[PUV]]*Cesta[[#This Row],[13.PB]]</f>
        <v>0</v>
      </c>
      <c r="AN31" s="3">
        <f>Cesta[[#This Row],[PUV]]*Cesta[[#This Row],[14.CE]]</f>
        <v>0</v>
      </c>
      <c r="AO31" s="3">
        <f>Cesta[[#This Row],[PUV]]*Cesta[[#This Row],[15.PE]]</f>
        <v>0</v>
      </c>
      <c r="AP31" s="3">
        <f>Cesta[[#This Row],[PUV]]*Cesta[[#This Row],[16.MG]]</f>
        <v>0</v>
      </c>
      <c r="AQ31" s="3">
        <f>Cesta[[#This Row],[Qde]]*Cesta[[#This Row],[PUV]]</f>
        <v>0</v>
      </c>
      <c r="AR31" s="21" t="s">
        <v>67</v>
      </c>
      <c r="AS31" s="15" t="s">
        <v>66</v>
      </c>
      <c r="AU31" s="1"/>
    </row>
    <row r="32" spans="1:47" ht="30" customHeight="1" x14ac:dyDescent="0.25">
      <c r="A32" s="1">
        <v>30</v>
      </c>
      <c r="B32" s="1">
        <v>419722</v>
      </c>
      <c r="C32" s="1" t="s">
        <v>27</v>
      </c>
      <c r="D32" s="5" t="s">
        <v>461</v>
      </c>
      <c r="E32" s="1" t="s">
        <v>12</v>
      </c>
      <c r="F32" s="1">
        <v>10</v>
      </c>
      <c r="G32" s="1">
        <v>0</v>
      </c>
      <c r="H32" s="1">
        <v>5</v>
      </c>
      <c r="I32" s="1">
        <v>5</v>
      </c>
      <c r="J32" s="1">
        <v>6</v>
      </c>
      <c r="K32" s="1">
        <v>12</v>
      </c>
      <c r="L32" s="1">
        <v>5</v>
      </c>
      <c r="M32" s="1">
        <v>5</v>
      </c>
      <c r="N32" s="1">
        <v>5</v>
      </c>
      <c r="O32" s="1">
        <v>0</v>
      </c>
      <c r="P32" s="1">
        <v>2</v>
      </c>
      <c r="Q32" s="1">
        <v>2</v>
      </c>
      <c r="R32" s="1">
        <v>10</v>
      </c>
      <c r="S32" s="1">
        <v>1</v>
      </c>
      <c r="T32" s="1">
        <v>6</v>
      </c>
      <c r="U32" s="5">
        <v>1</v>
      </c>
      <c r="V32" s="1">
        <v>5</v>
      </c>
      <c r="W32" s="1">
        <f>SUM(Cesta[[#This Row],[00.DF]:[16.MG]])</f>
        <v>80</v>
      </c>
      <c r="X32" s="21">
        <v>0</v>
      </c>
      <c r="Y32" s="3">
        <f>ROUND(Cesta[[#This Row],[PU]]*(1+$Y$1),2)</f>
        <v>0</v>
      </c>
      <c r="Z32" s="3">
        <f>Cesta[[#This Row],[PUV]]*Cesta[[#This Row],[00.DF]]</f>
        <v>0</v>
      </c>
      <c r="AA32" s="3">
        <f>Cesta[[#This Row],[PUV]]*Cesta[[#This Row],[01.MG]]</f>
        <v>0</v>
      </c>
      <c r="AB32" s="3">
        <f>Cesta[[#This Row],[PUV]]*Cesta[[#This Row],[02.BA]]</f>
        <v>0</v>
      </c>
      <c r="AC32" s="3">
        <f>Cesta[[#This Row],[PUV]]*Cesta[[#This Row],[03.PE]]</f>
        <v>0</v>
      </c>
      <c r="AD32" s="3">
        <f>Cesta[[#This Row],[PUV]]*Cesta[[#This Row],[04.SE]]</f>
        <v>0</v>
      </c>
      <c r="AE32" s="3">
        <f>Cesta[[#This Row],[PUV]]*Cesta[[#This Row],[05.AL]]</f>
        <v>0</v>
      </c>
      <c r="AF32" s="3">
        <f>Cesta[[#This Row],[PUV]]*Cesta[[#This Row],[06.BA]]</f>
        <v>0</v>
      </c>
      <c r="AG32" s="3">
        <f>Cesta[[#This Row],[PUV]]*Cesta[[#This Row],[07.PI]]</f>
        <v>0</v>
      </c>
      <c r="AH32" s="3">
        <f>Cesta[[#This Row],[PUV]]*Cesta[[#This Row],[08.MA]]</f>
        <v>0</v>
      </c>
      <c r="AI32" s="3">
        <f>Cesta[[#This Row],[PUV]]*Cesta[[#This Row],[09.GO]]</f>
        <v>0</v>
      </c>
      <c r="AJ32" s="3">
        <f>Cesta[[#This Row],[PUV]]*Cesta[[#This Row],[10.TO]]</f>
        <v>0</v>
      </c>
      <c r="AK32" s="3">
        <f>Cesta[[#This Row],[PUV]]*Cesta[[#This Row],[11.AP]]</f>
        <v>0</v>
      </c>
      <c r="AL32" s="3">
        <f>Cesta[[#This Row],[PUV]]*Cesta[[#This Row],[12.RN]]</f>
        <v>0</v>
      </c>
      <c r="AM32" s="3">
        <f>Cesta[[#This Row],[PUV]]*Cesta[[#This Row],[13.PB]]</f>
        <v>0</v>
      </c>
      <c r="AN32" s="3">
        <f>Cesta[[#This Row],[PUV]]*Cesta[[#This Row],[14.CE]]</f>
        <v>0</v>
      </c>
      <c r="AO32" s="3">
        <f>Cesta[[#This Row],[PUV]]*Cesta[[#This Row],[15.PE]]</f>
        <v>0</v>
      </c>
      <c r="AP32" s="3">
        <f>Cesta[[#This Row],[PUV]]*Cesta[[#This Row],[16.MG]]</f>
        <v>0</v>
      </c>
      <c r="AQ32" s="3">
        <f>Cesta[[#This Row],[Qde]]*Cesta[[#This Row],[PUV]]</f>
        <v>0</v>
      </c>
      <c r="AR32" s="21" t="s">
        <v>65</v>
      </c>
      <c r="AS32" s="15" t="s">
        <v>288</v>
      </c>
      <c r="AU32" s="1"/>
    </row>
    <row r="33" spans="1:47" ht="30" customHeight="1" x14ac:dyDescent="0.25">
      <c r="A33" s="1">
        <v>31</v>
      </c>
      <c r="B33" s="1">
        <v>600700</v>
      </c>
      <c r="C33" s="1" t="s">
        <v>27</v>
      </c>
      <c r="D33" s="5" t="s">
        <v>462</v>
      </c>
      <c r="E33" s="1" t="s">
        <v>12</v>
      </c>
      <c r="F33" s="1">
        <v>5</v>
      </c>
      <c r="G33" s="1">
        <v>10</v>
      </c>
      <c r="H33" s="1">
        <v>4</v>
      </c>
      <c r="I33" s="1">
        <v>4</v>
      </c>
      <c r="J33" s="1">
        <v>20</v>
      </c>
      <c r="K33" s="1">
        <v>4</v>
      </c>
      <c r="L33" s="1">
        <v>4</v>
      </c>
      <c r="M33" s="1">
        <v>1</v>
      </c>
      <c r="N33" s="1">
        <v>10</v>
      </c>
      <c r="O33" s="1">
        <v>9</v>
      </c>
      <c r="P33" s="1">
        <v>2</v>
      </c>
      <c r="Q33" s="1">
        <v>2</v>
      </c>
      <c r="R33" s="1">
        <v>5</v>
      </c>
      <c r="S33" s="1">
        <v>1</v>
      </c>
      <c r="T33" s="1">
        <v>1</v>
      </c>
      <c r="U33" s="5">
        <v>1</v>
      </c>
      <c r="V33" s="1">
        <v>1</v>
      </c>
      <c r="W33" s="1">
        <f>SUM(Cesta[[#This Row],[00.DF]:[16.MG]])</f>
        <v>84</v>
      </c>
      <c r="X33" s="21">
        <v>0</v>
      </c>
      <c r="Y33" s="3">
        <f>ROUND(Cesta[[#This Row],[PU]]*(1+$Y$1),2)</f>
        <v>0</v>
      </c>
      <c r="Z33" s="3">
        <f>Cesta[[#This Row],[PUV]]*Cesta[[#This Row],[00.DF]]</f>
        <v>0</v>
      </c>
      <c r="AA33" s="3">
        <f>Cesta[[#This Row],[PUV]]*Cesta[[#This Row],[01.MG]]</f>
        <v>0</v>
      </c>
      <c r="AB33" s="3">
        <f>Cesta[[#This Row],[PUV]]*Cesta[[#This Row],[02.BA]]</f>
        <v>0</v>
      </c>
      <c r="AC33" s="3">
        <f>Cesta[[#This Row],[PUV]]*Cesta[[#This Row],[03.PE]]</f>
        <v>0</v>
      </c>
      <c r="AD33" s="3">
        <f>Cesta[[#This Row],[PUV]]*Cesta[[#This Row],[04.SE]]</f>
        <v>0</v>
      </c>
      <c r="AE33" s="3">
        <f>Cesta[[#This Row],[PUV]]*Cesta[[#This Row],[05.AL]]</f>
        <v>0</v>
      </c>
      <c r="AF33" s="3">
        <f>Cesta[[#This Row],[PUV]]*Cesta[[#This Row],[06.BA]]</f>
        <v>0</v>
      </c>
      <c r="AG33" s="3">
        <f>Cesta[[#This Row],[PUV]]*Cesta[[#This Row],[07.PI]]</f>
        <v>0</v>
      </c>
      <c r="AH33" s="3">
        <f>Cesta[[#This Row],[PUV]]*Cesta[[#This Row],[08.MA]]</f>
        <v>0</v>
      </c>
      <c r="AI33" s="3">
        <f>Cesta[[#This Row],[PUV]]*Cesta[[#This Row],[09.GO]]</f>
        <v>0</v>
      </c>
      <c r="AJ33" s="3">
        <f>Cesta[[#This Row],[PUV]]*Cesta[[#This Row],[10.TO]]</f>
        <v>0</v>
      </c>
      <c r="AK33" s="3">
        <f>Cesta[[#This Row],[PUV]]*Cesta[[#This Row],[11.AP]]</f>
        <v>0</v>
      </c>
      <c r="AL33" s="3">
        <f>Cesta[[#This Row],[PUV]]*Cesta[[#This Row],[12.RN]]</f>
        <v>0</v>
      </c>
      <c r="AM33" s="3">
        <f>Cesta[[#This Row],[PUV]]*Cesta[[#This Row],[13.PB]]</f>
        <v>0</v>
      </c>
      <c r="AN33" s="3">
        <f>Cesta[[#This Row],[PUV]]*Cesta[[#This Row],[14.CE]]</f>
        <v>0</v>
      </c>
      <c r="AO33" s="3">
        <f>Cesta[[#This Row],[PUV]]*Cesta[[#This Row],[15.PE]]</f>
        <v>0</v>
      </c>
      <c r="AP33" s="3">
        <f>Cesta[[#This Row],[PUV]]*Cesta[[#This Row],[16.MG]]</f>
        <v>0</v>
      </c>
      <c r="AQ33" s="3">
        <f>Cesta[[#This Row],[Qde]]*Cesta[[#This Row],[PUV]]</f>
        <v>0</v>
      </c>
      <c r="AR33" s="21" t="s">
        <v>65</v>
      </c>
      <c r="AS33" s="15" t="s">
        <v>315</v>
      </c>
      <c r="AU33" s="1"/>
    </row>
    <row r="34" spans="1:47" ht="30" customHeight="1" x14ac:dyDescent="0.25">
      <c r="A34" s="1">
        <v>32</v>
      </c>
      <c r="B34" s="1">
        <v>481790</v>
      </c>
      <c r="C34" s="1" t="s">
        <v>27</v>
      </c>
      <c r="D34" s="5" t="s">
        <v>463</v>
      </c>
      <c r="E34" s="1" t="s">
        <v>68</v>
      </c>
      <c r="F34" s="1">
        <v>50</v>
      </c>
      <c r="G34" s="1">
        <v>0</v>
      </c>
      <c r="H34" s="1">
        <v>25</v>
      </c>
      <c r="I34" s="1">
        <v>25</v>
      </c>
      <c r="J34" s="1">
        <v>0</v>
      </c>
      <c r="K34" s="1">
        <v>0</v>
      </c>
      <c r="L34" s="1">
        <v>25</v>
      </c>
      <c r="M34" s="1">
        <v>0</v>
      </c>
      <c r="N34" s="1">
        <v>0</v>
      </c>
      <c r="O34" s="1">
        <v>0</v>
      </c>
      <c r="P34" s="1">
        <v>0</v>
      </c>
      <c r="Q34" s="1">
        <v>0</v>
      </c>
      <c r="R34" s="1">
        <v>0</v>
      </c>
      <c r="S34" s="1">
        <v>0</v>
      </c>
      <c r="T34" s="1">
        <v>0</v>
      </c>
      <c r="U34" s="5">
        <v>0</v>
      </c>
      <c r="V34" s="1">
        <v>0</v>
      </c>
      <c r="W34" s="1">
        <f>SUM(Cesta[[#This Row],[00.DF]:[16.MG]])</f>
        <v>125</v>
      </c>
      <c r="X34" s="21">
        <v>0</v>
      </c>
      <c r="Y34" s="3">
        <f>ROUND(Cesta[[#This Row],[PU]]*(1+$Y$1),2)</f>
        <v>0</v>
      </c>
      <c r="Z34" s="3">
        <f>Cesta[[#This Row],[PUV]]*Cesta[[#This Row],[00.DF]]</f>
        <v>0</v>
      </c>
      <c r="AA34" s="3">
        <f>Cesta[[#This Row],[PUV]]*Cesta[[#This Row],[01.MG]]</f>
        <v>0</v>
      </c>
      <c r="AB34" s="3">
        <f>Cesta[[#This Row],[PUV]]*Cesta[[#This Row],[02.BA]]</f>
        <v>0</v>
      </c>
      <c r="AC34" s="3">
        <f>Cesta[[#This Row],[PUV]]*Cesta[[#This Row],[03.PE]]</f>
        <v>0</v>
      </c>
      <c r="AD34" s="3">
        <f>Cesta[[#This Row],[PUV]]*Cesta[[#This Row],[04.SE]]</f>
        <v>0</v>
      </c>
      <c r="AE34" s="3">
        <f>Cesta[[#This Row],[PUV]]*Cesta[[#This Row],[05.AL]]</f>
        <v>0</v>
      </c>
      <c r="AF34" s="3">
        <f>Cesta[[#This Row],[PUV]]*Cesta[[#This Row],[06.BA]]</f>
        <v>0</v>
      </c>
      <c r="AG34" s="3">
        <f>Cesta[[#This Row],[PUV]]*Cesta[[#This Row],[07.PI]]</f>
        <v>0</v>
      </c>
      <c r="AH34" s="3">
        <f>Cesta[[#This Row],[PUV]]*Cesta[[#This Row],[08.MA]]</f>
        <v>0</v>
      </c>
      <c r="AI34" s="3">
        <f>Cesta[[#This Row],[PUV]]*Cesta[[#This Row],[09.GO]]</f>
        <v>0</v>
      </c>
      <c r="AJ34" s="3">
        <f>Cesta[[#This Row],[PUV]]*Cesta[[#This Row],[10.TO]]</f>
        <v>0</v>
      </c>
      <c r="AK34" s="3">
        <f>Cesta[[#This Row],[PUV]]*Cesta[[#This Row],[11.AP]]</f>
        <v>0</v>
      </c>
      <c r="AL34" s="3">
        <f>Cesta[[#This Row],[PUV]]*Cesta[[#This Row],[12.RN]]</f>
        <v>0</v>
      </c>
      <c r="AM34" s="3">
        <f>Cesta[[#This Row],[PUV]]*Cesta[[#This Row],[13.PB]]</f>
        <v>0</v>
      </c>
      <c r="AN34" s="3">
        <f>Cesta[[#This Row],[PUV]]*Cesta[[#This Row],[14.CE]]</f>
        <v>0</v>
      </c>
      <c r="AO34" s="3">
        <f>Cesta[[#This Row],[PUV]]*Cesta[[#This Row],[15.PE]]</f>
        <v>0</v>
      </c>
      <c r="AP34" s="3">
        <f>Cesta[[#This Row],[PUV]]*Cesta[[#This Row],[16.MG]]</f>
        <v>0</v>
      </c>
      <c r="AQ34" s="3">
        <f>Cesta[[#This Row],[Qde]]*Cesta[[#This Row],[PUV]]</f>
        <v>0</v>
      </c>
      <c r="AR34" s="21" t="s">
        <v>70</v>
      </c>
      <c r="AS34" s="16" t="s">
        <v>69</v>
      </c>
      <c r="AU34" s="1"/>
    </row>
    <row r="35" spans="1:47" ht="30" customHeight="1" x14ac:dyDescent="0.25">
      <c r="A35" s="1">
        <v>33</v>
      </c>
      <c r="B35" s="5">
        <v>230773</v>
      </c>
      <c r="C35" s="5" t="s">
        <v>27</v>
      </c>
      <c r="D35" s="5" t="s">
        <v>347</v>
      </c>
      <c r="E35" s="5" t="s">
        <v>351</v>
      </c>
      <c r="F35" s="5">
        <v>10</v>
      </c>
      <c r="G35" s="5">
        <v>10</v>
      </c>
      <c r="H35" s="5">
        <v>10</v>
      </c>
      <c r="I35" s="5">
        <v>10</v>
      </c>
      <c r="J35" s="5">
        <v>10</v>
      </c>
      <c r="K35" s="5">
        <v>16</v>
      </c>
      <c r="L35" s="5">
        <v>10</v>
      </c>
      <c r="M35" s="5">
        <v>10</v>
      </c>
      <c r="N35" s="5">
        <v>2</v>
      </c>
      <c r="O35" s="5">
        <v>2</v>
      </c>
      <c r="P35" s="5">
        <v>2</v>
      </c>
      <c r="Q35" s="5">
        <v>2</v>
      </c>
      <c r="R35" s="5">
        <v>2</v>
      </c>
      <c r="S35" s="5">
        <v>2</v>
      </c>
      <c r="T35" s="5">
        <v>2</v>
      </c>
      <c r="U35" s="5">
        <v>0</v>
      </c>
      <c r="V35" s="5">
        <v>2</v>
      </c>
      <c r="W35" s="5">
        <f>SUM(Cesta[[#This Row],[00.DF]:[16.MG]])</f>
        <v>102</v>
      </c>
      <c r="X35" s="21">
        <v>0</v>
      </c>
      <c r="Y35" s="6">
        <f>ROUND(Cesta[[#This Row],[PU]]*(1+$Y$1),2)</f>
        <v>0</v>
      </c>
      <c r="Z35" s="6">
        <f>Cesta[[#This Row],[PUV]]*Cesta[[#This Row],[00.DF]]</f>
        <v>0</v>
      </c>
      <c r="AA35" s="6">
        <f>Cesta[[#This Row],[PUV]]*Cesta[[#This Row],[01.MG]]</f>
        <v>0</v>
      </c>
      <c r="AB35" s="6">
        <f>Cesta[[#This Row],[PUV]]*Cesta[[#This Row],[02.BA]]</f>
        <v>0</v>
      </c>
      <c r="AC35" s="6">
        <f>Cesta[[#This Row],[PUV]]*Cesta[[#This Row],[03.PE]]</f>
        <v>0</v>
      </c>
      <c r="AD35" s="6">
        <f>Cesta[[#This Row],[PUV]]*Cesta[[#This Row],[04.SE]]</f>
        <v>0</v>
      </c>
      <c r="AE35" s="6">
        <f>Cesta[[#This Row],[PUV]]*Cesta[[#This Row],[05.AL]]</f>
        <v>0</v>
      </c>
      <c r="AF35" s="6">
        <f>Cesta[[#This Row],[PUV]]*Cesta[[#This Row],[06.BA]]</f>
        <v>0</v>
      </c>
      <c r="AG35" s="6">
        <f>Cesta[[#This Row],[PUV]]*Cesta[[#This Row],[07.PI]]</f>
        <v>0</v>
      </c>
      <c r="AH35" s="6">
        <f>Cesta[[#This Row],[PUV]]*Cesta[[#This Row],[08.MA]]</f>
        <v>0</v>
      </c>
      <c r="AI35" s="6">
        <f>Cesta[[#This Row],[PUV]]*Cesta[[#This Row],[09.GO]]</f>
        <v>0</v>
      </c>
      <c r="AJ35" s="6">
        <f>Cesta[[#This Row],[PUV]]*Cesta[[#This Row],[10.TO]]</f>
        <v>0</v>
      </c>
      <c r="AK35" s="6">
        <f>Cesta[[#This Row],[PUV]]*Cesta[[#This Row],[11.AP]]</f>
        <v>0</v>
      </c>
      <c r="AL35" s="6">
        <f>Cesta[[#This Row],[PUV]]*Cesta[[#This Row],[12.RN]]</f>
        <v>0</v>
      </c>
      <c r="AM35" s="6">
        <f>Cesta[[#This Row],[PUV]]*Cesta[[#This Row],[13.PB]]</f>
        <v>0</v>
      </c>
      <c r="AN35" s="6">
        <f>Cesta[[#This Row],[PUV]]*Cesta[[#This Row],[14.CE]]</f>
        <v>0</v>
      </c>
      <c r="AO35" s="6">
        <f>Cesta[[#This Row],[PUV]]*Cesta[[#This Row],[15.PE]]</f>
        <v>0</v>
      </c>
      <c r="AP35" s="6">
        <f>Cesta[[#This Row],[PUV]]*Cesta[[#This Row],[16.MG]]</f>
        <v>0</v>
      </c>
      <c r="AQ35" s="6">
        <f>Cesta[[#This Row],[Qde]]*Cesta[[#This Row],[PUV]]</f>
        <v>0</v>
      </c>
      <c r="AR35" s="23" t="s">
        <v>432</v>
      </c>
      <c r="AS35" s="16" t="s">
        <v>433</v>
      </c>
      <c r="AU35" s="1"/>
    </row>
    <row r="36" spans="1:47" ht="30" customHeight="1" x14ac:dyDescent="0.25">
      <c r="A36" s="1">
        <v>34</v>
      </c>
      <c r="B36" s="1">
        <v>443397</v>
      </c>
      <c r="C36" s="1" t="s">
        <v>27</v>
      </c>
      <c r="D36" s="5" t="s">
        <v>317</v>
      </c>
      <c r="E36" s="1" t="s">
        <v>13</v>
      </c>
      <c r="F36" s="1">
        <v>10</v>
      </c>
      <c r="G36" s="1">
        <v>0</v>
      </c>
      <c r="H36" s="1">
        <v>2</v>
      </c>
      <c r="I36" s="1">
        <v>2</v>
      </c>
      <c r="J36" s="1">
        <v>0</v>
      </c>
      <c r="K36" s="1">
        <v>1</v>
      </c>
      <c r="L36" s="1">
        <v>2</v>
      </c>
      <c r="M36" s="1">
        <v>0</v>
      </c>
      <c r="N36" s="1">
        <v>2</v>
      </c>
      <c r="O36" s="1">
        <v>0</v>
      </c>
      <c r="P36" s="1">
        <v>1</v>
      </c>
      <c r="Q36" s="1">
        <v>1</v>
      </c>
      <c r="R36" s="1">
        <v>0</v>
      </c>
      <c r="S36" s="1">
        <v>0</v>
      </c>
      <c r="T36" s="1">
        <v>0</v>
      </c>
      <c r="U36" s="5">
        <v>0</v>
      </c>
      <c r="V36" s="1">
        <v>0</v>
      </c>
      <c r="W36" s="1">
        <f>SUM(Cesta[[#This Row],[00.DF]:[16.MG]])</f>
        <v>21</v>
      </c>
      <c r="X36" s="21">
        <v>0</v>
      </c>
      <c r="Y36" s="3">
        <f>ROUND(Cesta[[#This Row],[PU]]*(1+$Y$1),2)</f>
        <v>0</v>
      </c>
      <c r="Z36" s="3">
        <f>Cesta[[#This Row],[PUV]]*Cesta[[#This Row],[00.DF]]</f>
        <v>0</v>
      </c>
      <c r="AA36" s="3">
        <f>Cesta[[#This Row],[PUV]]*Cesta[[#This Row],[01.MG]]</f>
        <v>0</v>
      </c>
      <c r="AB36" s="3">
        <f>Cesta[[#This Row],[PUV]]*Cesta[[#This Row],[02.BA]]</f>
        <v>0</v>
      </c>
      <c r="AC36" s="3">
        <f>Cesta[[#This Row],[PUV]]*Cesta[[#This Row],[03.PE]]</f>
        <v>0</v>
      </c>
      <c r="AD36" s="3">
        <f>Cesta[[#This Row],[PUV]]*Cesta[[#This Row],[04.SE]]</f>
        <v>0</v>
      </c>
      <c r="AE36" s="3">
        <f>Cesta[[#This Row],[PUV]]*Cesta[[#This Row],[05.AL]]</f>
        <v>0</v>
      </c>
      <c r="AF36" s="3">
        <f>Cesta[[#This Row],[PUV]]*Cesta[[#This Row],[06.BA]]</f>
        <v>0</v>
      </c>
      <c r="AG36" s="3">
        <f>Cesta[[#This Row],[PUV]]*Cesta[[#This Row],[07.PI]]</f>
        <v>0</v>
      </c>
      <c r="AH36" s="3">
        <f>Cesta[[#This Row],[PUV]]*Cesta[[#This Row],[08.MA]]</f>
        <v>0</v>
      </c>
      <c r="AI36" s="3">
        <f>Cesta[[#This Row],[PUV]]*Cesta[[#This Row],[09.GO]]</f>
        <v>0</v>
      </c>
      <c r="AJ36" s="3">
        <f>Cesta[[#This Row],[PUV]]*Cesta[[#This Row],[10.TO]]</f>
        <v>0</v>
      </c>
      <c r="AK36" s="3">
        <f>Cesta[[#This Row],[PUV]]*Cesta[[#This Row],[11.AP]]</f>
        <v>0</v>
      </c>
      <c r="AL36" s="3">
        <f>Cesta[[#This Row],[PUV]]*Cesta[[#This Row],[12.RN]]</f>
        <v>0</v>
      </c>
      <c r="AM36" s="3">
        <f>Cesta[[#This Row],[PUV]]*Cesta[[#This Row],[13.PB]]</f>
        <v>0</v>
      </c>
      <c r="AN36" s="3">
        <f>Cesta[[#This Row],[PUV]]*Cesta[[#This Row],[14.CE]]</f>
        <v>0</v>
      </c>
      <c r="AO36" s="3">
        <f>Cesta[[#This Row],[PUV]]*Cesta[[#This Row],[15.PE]]</f>
        <v>0</v>
      </c>
      <c r="AP36" s="3">
        <f>Cesta[[#This Row],[PUV]]*Cesta[[#This Row],[16.MG]]</f>
        <v>0</v>
      </c>
      <c r="AQ36" s="3">
        <f>Cesta[[#This Row],[Qde]]*Cesta[[#This Row],[PUV]]</f>
        <v>0</v>
      </c>
      <c r="AR36" s="21" t="s">
        <v>71</v>
      </c>
      <c r="AS36" s="15" t="s">
        <v>316</v>
      </c>
      <c r="AU36" s="1"/>
    </row>
    <row r="37" spans="1:47" ht="30" customHeight="1" x14ac:dyDescent="0.25">
      <c r="A37" s="1">
        <v>35</v>
      </c>
      <c r="B37" s="1">
        <v>420268</v>
      </c>
      <c r="C37" s="1" t="s">
        <v>27</v>
      </c>
      <c r="D37" s="5" t="s">
        <v>318</v>
      </c>
      <c r="E37" s="1" t="s">
        <v>13</v>
      </c>
      <c r="F37" s="1">
        <v>10</v>
      </c>
      <c r="G37" s="1">
        <v>0</v>
      </c>
      <c r="H37" s="1">
        <v>2</v>
      </c>
      <c r="I37" s="1">
        <v>2</v>
      </c>
      <c r="J37" s="1">
        <v>0</v>
      </c>
      <c r="K37" s="1">
        <v>1</v>
      </c>
      <c r="L37" s="1">
        <v>2</v>
      </c>
      <c r="M37" s="1">
        <v>0</v>
      </c>
      <c r="N37" s="1">
        <v>2</v>
      </c>
      <c r="O37" s="1">
        <v>0</v>
      </c>
      <c r="P37" s="1">
        <v>0</v>
      </c>
      <c r="Q37" s="1">
        <v>1</v>
      </c>
      <c r="R37" s="1">
        <v>0</v>
      </c>
      <c r="S37" s="1">
        <v>0</v>
      </c>
      <c r="T37" s="1">
        <v>0</v>
      </c>
      <c r="U37" s="5">
        <v>0</v>
      </c>
      <c r="V37" s="1">
        <v>0</v>
      </c>
      <c r="W37" s="1">
        <f>SUM(Cesta[[#This Row],[00.DF]:[16.MG]])</f>
        <v>20</v>
      </c>
      <c r="X37" s="21">
        <v>0</v>
      </c>
      <c r="Y37" s="3">
        <f>ROUND(Cesta[[#This Row],[PU]]*(1+$Y$1),2)</f>
        <v>0</v>
      </c>
      <c r="Z37" s="3">
        <f>Cesta[[#This Row],[PUV]]*Cesta[[#This Row],[00.DF]]</f>
        <v>0</v>
      </c>
      <c r="AA37" s="3">
        <f>Cesta[[#This Row],[PUV]]*Cesta[[#This Row],[01.MG]]</f>
        <v>0</v>
      </c>
      <c r="AB37" s="3">
        <f>Cesta[[#This Row],[PUV]]*Cesta[[#This Row],[02.BA]]</f>
        <v>0</v>
      </c>
      <c r="AC37" s="3">
        <f>Cesta[[#This Row],[PUV]]*Cesta[[#This Row],[03.PE]]</f>
        <v>0</v>
      </c>
      <c r="AD37" s="3">
        <f>Cesta[[#This Row],[PUV]]*Cesta[[#This Row],[04.SE]]</f>
        <v>0</v>
      </c>
      <c r="AE37" s="3">
        <f>Cesta[[#This Row],[PUV]]*Cesta[[#This Row],[05.AL]]</f>
        <v>0</v>
      </c>
      <c r="AF37" s="3">
        <f>Cesta[[#This Row],[PUV]]*Cesta[[#This Row],[06.BA]]</f>
        <v>0</v>
      </c>
      <c r="AG37" s="3">
        <f>Cesta[[#This Row],[PUV]]*Cesta[[#This Row],[07.PI]]</f>
        <v>0</v>
      </c>
      <c r="AH37" s="3">
        <f>Cesta[[#This Row],[PUV]]*Cesta[[#This Row],[08.MA]]</f>
        <v>0</v>
      </c>
      <c r="AI37" s="3">
        <f>Cesta[[#This Row],[PUV]]*Cesta[[#This Row],[09.GO]]</f>
        <v>0</v>
      </c>
      <c r="AJ37" s="3">
        <f>Cesta[[#This Row],[PUV]]*Cesta[[#This Row],[10.TO]]</f>
        <v>0</v>
      </c>
      <c r="AK37" s="3">
        <f>Cesta[[#This Row],[PUV]]*Cesta[[#This Row],[11.AP]]</f>
        <v>0</v>
      </c>
      <c r="AL37" s="3">
        <f>Cesta[[#This Row],[PUV]]*Cesta[[#This Row],[12.RN]]</f>
        <v>0</v>
      </c>
      <c r="AM37" s="3">
        <f>Cesta[[#This Row],[PUV]]*Cesta[[#This Row],[13.PB]]</f>
        <v>0</v>
      </c>
      <c r="AN37" s="3">
        <f>Cesta[[#This Row],[PUV]]*Cesta[[#This Row],[14.CE]]</f>
        <v>0</v>
      </c>
      <c r="AO37" s="3">
        <f>Cesta[[#This Row],[PUV]]*Cesta[[#This Row],[15.PE]]</f>
        <v>0</v>
      </c>
      <c r="AP37" s="3">
        <f>Cesta[[#This Row],[PUV]]*Cesta[[#This Row],[16.MG]]</f>
        <v>0</v>
      </c>
      <c r="AQ37" s="3">
        <f>Cesta[[#This Row],[Qde]]*Cesta[[#This Row],[PUV]]</f>
        <v>0</v>
      </c>
      <c r="AR37" s="21" t="s">
        <v>71</v>
      </c>
      <c r="AS37" s="15" t="s">
        <v>319</v>
      </c>
      <c r="AU37" s="1"/>
    </row>
    <row r="38" spans="1:47" ht="30" customHeight="1" x14ac:dyDescent="0.25">
      <c r="A38" s="1">
        <v>36</v>
      </c>
      <c r="B38" s="5">
        <v>615041</v>
      </c>
      <c r="C38" s="5" t="s">
        <v>27</v>
      </c>
      <c r="D38" s="5" t="s">
        <v>400</v>
      </c>
      <c r="E38" s="5" t="s">
        <v>351</v>
      </c>
      <c r="F38" s="5">
        <v>10</v>
      </c>
      <c r="G38" s="5">
        <v>10</v>
      </c>
      <c r="H38" s="5">
        <v>10</v>
      </c>
      <c r="I38" s="5">
        <v>10</v>
      </c>
      <c r="J38" s="5">
        <v>10</v>
      </c>
      <c r="K38" s="5">
        <v>10</v>
      </c>
      <c r="L38" s="5">
        <v>10</v>
      </c>
      <c r="M38" s="5">
        <v>10</v>
      </c>
      <c r="N38" s="5">
        <v>2</v>
      </c>
      <c r="O38" s="5">
        <v>15</v>
      </c>
      <c r="P38" s="5">
        <v>2</v>
      </c>
      <c r="Q38" s="5">
        <v>2</v>
      </c>
      <c r="R38" s="5">
        <v>2</v>
      </c>
      <c r="S38" s="5">
        <v>2</v>
      </c>
      <c r="T38" s="5">
        <v>2</v>
      </c>
      <c r="U38" s="5">
        <v>0</v>
      </c>
      <c r="V38" s="5">
        <v>2</v>
      </c>
      <c r="W38" s="5">
        <f>SUM(Cesta[[#This Row],[00.DF]:[16.MG]])</f>
        <v>109</v>
      </c>
      <c r="X38" s="21">
        <v>0</v>
      </c>
      <c r="Y38" s="6">
        <f>ROUND(Cesta[[#This Row],[PU]]*(1+$Y$1),2)</f>
        <v>0</v>
      </c>
      <c r="Z38" s="6">
        <f>Cesta[[#This Row],[PUV]]*Cesta[[#This Row],[00.DF]]</f>
        <v>0</v>
      </c>
      <c r="AA38" s="6">
        <f>Cesta[[#This Row],[PUV]]*Cesta[[#This Row],[01.MG]]</f>
        <v>0</v>
      </c>
      <c r="AB38" s="6">
        <f>Cesta[[#This Row],[PUV]]*Cesta[[#This Row],[02.BA]]</f>
        <v>0</v>
      </c>
      <c r="AC38" s="6">
        <f>Cesta[[#This Row],[PUV]]*Cesta[[#This Row],[03.PE]]</f>
        <v>0</v>
      </c>
      <c r="AD38" s="6">
        <f>Cesta[[#This Row],[PUV]]*Cesta[[#This Row],[04.SE]]</f>
        <v>0</v>
      </c>
      <c r="AE38" s="6">
        <f>Cesta[[#This Row],[PUV]]*Cesta[[#This Row],[05.AL]]</f>
        <v>0</v>
      </c>
      <c r="AF38" s="6">
        <f>Cesta[[#This Row],[PUV]]*Cesta[[#This Row],[06.BA]]</f>
        <v>0</v>
      </c>
      <c r="AG38" s="6">
        <f>Cesta[[#This Row],[PUV]]*Cesta[[#This Row],[07.PI]]</f>
        <v>0</v>
      </c>
      <c r="AH38" s="6">
        <f>Cesta[[#This Row],[PUV]]*Cesta[[#This Row],[08.MA]]</f>
        <v>0</v>
      </c>
      <c r="AI38" s="6">
        <f>Cesta[[#This Row],[PUV]]*Cesta[[#This Row],[09.GO]]</f>
        <v>0</v>
      </c>
      <c r="AJ38" s="6">
        <f>Cesta[[#This Row],[PUV]]*Cesta[[#This Row],[10.TO]]</f>
        <v>0</v>
      </c>
      <c r="AK38" s="6">
        <f>Cesta[[#This Row],[PUV]]*Cesta[[#This Row],[11.AP]]</f>
        <v>0</v>
      </c>
      <c r="AL38" s="6">
        <f>Cesta[[#This Row],[PUV]]*Cesta[[#This Row],[12.RN]]</f>
        <v>0</v>
      </c>
      <c r="AM38" s="6">
        <f>Cesta[[#This Row],[PUV]]*Cesta[[#This Row],[13.PB]]</f>
        <v>0</v>
      </c>
      <c r="AN38" s="6">
        <f>Cesta[[#This Row],[PUV]]*Cesta[[#This Row],[14.CE]]</f>
        <v>0</v>
      </c>
      <c r="AO38" s="6">
        <f>Cesta[[#This Row],[PUV]]*Cesta[[#This Row],[15.PE]]</f>
        <v>0</v>
      </c>
      <c r="AP38" s="6">
        <f>Cesta[[#This Row],[PUV]]*Cesta[[#This Row],[16.MG]]</f>
        <v>0</v>
      </c>
      <c r="AQ38" s="6">
        <f>Cesta[[#This Row],[Qde]]*Cesta[[#This Row],[PUV]]</f>
        <v>0</v>
      </c>
      <c r="AR38" s="23" t="s">
        <v>140</v>
      </c>
      <c r="AS38" s="16" t="s">
        <v>399</v>
      </c>
      <c r="AU38" s="1"/>
    </row>
    <row r="39" spans="1:47" ht="30" customHeight="1" x14ac:dyDescent="0.25">
      <c r="A39" s="1">
        <v>37</v>
      </c>
      <c r="B39" s="1">
        <v>405574</v>
      </c>
      <c r="C39" s="1" t="s">
        <v>27</v>
      </c>
      <c r="D39" s="5" t="s">
        <v>320</v>
      </c>
      <c r="E39" s="1" t="s">
        <v>13</v>
      </c>
      <c r="F39" s="1">
        <v>10</v>
      </c>
      <c r="G39" s="1">
        <v>0</v>
      </c>
      <c r="H39" s="1">
        <v>2</v>
      </c>
      <c r="I39" s="1">
        <v>2</v>
      </c>
      <c r="J39" s="1">
        <v>0</v>
      </c>
      <c r="K39" s="1">
        <v>1</v>
      </c>
      <c r="L39" s="1">
        <v>2</v>
      </c>
      <c r="M39" s="1">
        <v>0</v>
      </c>
      <c r="N39" s="1">
        <v>2</v>
      </c>
      <c r="O39" s="1">
        <v>0</v>
      </c>
      <c r="P39" s="1">
        <v>0</v>
      </c>
      <c r="Q39" s="1">
        <v>1</v>
      </c>
      <c r="R39" s="1">
        <v>0</v>
      </c>
      <c r="S39" s="1">
        <v>0</v>
      </c>
      <c r="T39" s="1">
        <v>0</v>
      </c>
      <c r="U39" s="5">
        <v>0</v>
      </c>
      <c r="V39" s="1">
        <v>0</v>
      </c>
      <c r="W39" s="1">
        <f>SUM(Cesta[[#This Row],[00.DF]:[16.MG]])</f>
        <v>20</v>
      </c>
      <c r="X39" s="21">
        <v>0</v>
      </c>
      <c r="Y39" s="3">
        <f>ROUND(Cesta[[#This Row],[PU]]*(1+$Y$1),2)</f>
        <v>0</v>
      </c>
      <c r="Z39" s="3">
        <f>Cesta[[#This Row],[PUV]]*Cesta[[#This Row],[00.DF]]</f>
        <v>0</v>
      </c>
      <c r="AA39" s="3">
        <f>Cesta[[#This Row],[PUV]]*Cesta[[#This Row],[01.MG]]</f>
        <v>0</v>
      </c>
      <c r="AB39" s="3">
        <f>Cesta[[#This Row],[PUV]]*Cesta[[#This Row],[02.BA]]</f>
        <v>0</v>
      </c>
      <c r="AC39" s="3">
        <f>Cesta[[#This Row],[PUV]]*Cesta[[#This Row],[03.PE]]</f>
        <v>0</v>
      </c>
      <c r="AD39" s="3">
        <f>Cesta[[#This Row],[PUV]]*Cesta[[#This Row],[04.SE]]</f>
        <v>0</v>
      </c>
      <c r="AE39" s="3">
        <f>Cesta[[#This Row],[PUV]]*Cesta[[#This Row],[05.AL]]</f>
        <v>0</v>
      </c>
      <c r="AF39" s="3">
        <f>Cesta[[#This Row],[PUV]]*Cesta[[#This Row],[06.BA]]</f>
        <v>0</v>
      </c>
      <c r="AG39" s="3">
        <f>Cesta[[#This Row],[PUV]]*Cesta[[#This Row],[07.PI]]</f>
        <v>0</v>
      </c>
      <c r="AH39" s="3">
        <f>Cesta[[#This Row],[PUV]]*Cesta[[#This Row],[08.MA]]</f>
        <v>0</v>
      </c>
      <c r="AI39" s="3">
        <f>Cesta[[#This Row],[PUV]]*Cesta[[#This Row],[09.GO]]</f>
        <v>0</v>
      </c>
      <c r="AJ39" s="3">
        <f>Cesta[[#This Row],[PUV]]*Cesta[[#This Row],[10.TO]]</f>
        <v>0</v>
      </c>
      <c r="AK39" s="3">
        <f>Cesta[[#This Row],[PUV]]*Cesta[[#This Row],[11.AP]]</f>
        <v>0</v>
      </c>
      <c r="AL39" s="3">
        <f>Cesta[[#This Row],[PUV]]*Cesta[[#This Row],[12.RN]]</f>
        <v>0</v>
      </c>
      <c r="AM39" s="3">
        <f>Cesta[[#This Row],[PUV]]*Cesta[[#This Row],[13.PB]]</f>
        <v>0</v>
      </c>
      <c r="AN39" s="3">
        <f>Cesta[[#This Row],[PUV]]*Cesta[[#This Row],[14.CE]]</f>
        <v>0</v>
      </c>
      <c r="AO39" s="3">
        <f>Cesta[[#This Row],[PUV]]*Cesta[[#This Row],[15.PE]]</f>
        <v>0</v>
      </c>
      <c r="AP39" s="3">
        <f>Cesta[[#This Row],[PUV]]*Cesta[[#This Row],[16.MG]]</f>
        <v>0</v>
      </c>
      <c r="AQ39" s="3">
        <f>Cesta[[#This Row],[Qde]]*Cesta[[#This Row],[PUV]]</f>
        <v>0</v>
      </c>
      <c r="AR39" s="21" t="s">
        <v>71</v>
      </c>
      <c r="AS39" s="15" t="s">
        <v>321</v>
      </c>
      <c r="AU39" s="1"/>
    </row>
    <row r="40" spans="1:47" ht="30" customHeight="1" x14ac:dyDescent="0.25">
      <c r="A40" s="1">
        <v>38</v>
      </c>
      <c r="B40" s="1">
        <v>222683</v>
      </c>
      <c r="C40" s="1" t="s">
        <v>27</v>
      </c>
      <c r="D40" s="5" t="s">
        <v>322</v>
      </c>
      <c r="E40" s="1" t="s">
        <v>12</v>
      </c>
      <c r="F40" s="1">
        <v>20</v>
      </c>
      <c r="G40" s="1">
        <v>0</v>
      </c>
      <c r="H40" s="1">
        <v>10</v>
      </c>
      <c r="I40" s="1">
        <v>10</v>
      </c>
      <c r="J40" s="1">
        <v>100</v>
      </c>
      <c r="K40" s="1">
        <v>110</v>
      </c>
      <c r="L40" s="1">
        <v>10</v>
      </c>
      <c r="M40" s="1">
        <v>13</v>
      </c>
      <c r="N40" s="1">
        <v>20</v>
      </c>
      <c r="O40" s="1">
        <v>0</v>
      </c>
      <c r="P40" s="1">
        <v>2</v>
      </c>
      <c r="Q40" s="1">
        <v>4</v>
      </c>
      <c r="R40" s="1">
        <v>2</v>
      </c>
      <c r="S40" s="1">
        <v>2</v>
      </c>
      <c r="T40" s="1">
        <v>2</v>
      </c>
      <c r="U40" s="5">
        <v>2</v>
      </c>
      <c r="V40" s="1">
        <v>0</v>
      </c>
      <c r="W40" s="1">
        <f>SUM(Cesta[[#This Row],[00.DF]:[16.MG]])</f>
        <v>307</v>
      </c>
      <c r="X40" s="21">
        <v>0</v>
      </c>
      <c r="Y40" s="3">
        <f>ROUND(Cesta[[#This Row],[PU]]*(1+$Y$1),2)</f>
        <v>0</v>
      </c>
      <c r="Z40" s="3">
        <f>Cesta[[#This Row],[PUV]]*Cesta[[#This Row],[00.DF]]</f>
        <v>0</v>
      </c>
      <c r="AA40" s="3">
        <f>Cesta[[#This Row],[PUV]]*Cesta[[#This Row],[01.MG]]</f>
        <v>0</v>
      </c>
      <c r="AB40" s="3">
        <f>Cesta[[#This Row],[PUV]]*Cesta[[#This Row],[02.BA]]</f>
        <v>0</v>
      </c>
      <c r="AC40" s="3">
        <f>Cesta[[#This Row],[PUV]]*Cesta[[#This Row],[03.PE]]</f>
        <v>0</v>
      </c>
      <c r="AD40" s="3">
        <f>Cesta[[#This Row],[PUV]]*Cesta[[#This Row],[04.SE]]</f>
        <v>0</v>
      </c>
      <c r="AE40" s="3">
        <f>Cesta[[#This Row],[PUV]]*Cesta[[#This Row],[05.AL]]</f>
        <v>0</v>
      </c>
      <c r="AF40" s="3">
        <f>Cesta[[#This Row],[PUV]]*Cesta[[#This Row],[06.BA]]</f>
        <v>0</v>
      </c>
      <c r="AG40" s="3">
        <f>Cesta[[#This Row],[PUV]]*Cesta[[#This Row],[07.PI]]</f>
        <v>0</v>
      </c>
      <c r="AH40" s="3">
        <f>Cesta[[#This Row],[PUV]]*Cesta[[#This Row],[08.MA]]</f>
        <v>0</v>
      </c>
      <c r="AI40" s="3">
        <f>Cesta[[#This Row],[PUV]]*Cesta[[#This Row],[09.GO]]</f>
        <v>0</v>
      </c>
      <c r="AJ40" s="3">
        <f>Cesta[[#This Row],[PUV]]*Cesta[[#This Row],[10.TO]]</f>
        <v>0</v>
      </c>
      <c r="AK40" s="3">
        <f>Cesta[[#This Row],[PUV]]*Cesta[[#This Row],[11.AP]]</f>
        <v>0</v>
      </c>
      <c r="AL40" s="3">
        <f>Cesta[[#This Row],[PUV]]*Cesta[[#This Row],[12.RN]]</f>
        <v>0</v>
      </c>
      <c r="AM40" s="3">
        <f>Cesta[[#This Row],[PUV]]*Cesta[[#This Row],[13.PB]]</f>
        <v>0</v>
      </c>
      <c r="AN40" s="3">
        <f>Cesta[[#This Row],[PUV]]*Cesta[[#This Row],[14.CE]]</f>
        <v>0</v>
      </c>
      <c r="AO40" s="3">
        <f>Cesta[[#This Row],[PUV]]*Cesta[[#This Row],[15.PE]]</f>
        <v>0</v>
      </c>
      <c r="AP40" s="3">
        <f>Cesta[[#This Row],[PUV]]*Cesta[[#This Row],[16.MG]]</f>
        <v>0</v>
      </c>
      <c r="AQ40" s="3">
        <f>Cesta[[#This Row],[Qde]]*Cesta[[#This Row],[PUV]]</f>
        <v>0</v>
      </c>
      <c r="AR40" s="21" t="s">
        <v>73</v>
      </c>
      <c r="AS40" s="15" t="s">
        <v>72</v>
      </c>
      <c r="AU40" s="1"/>
    </row>
    <row r="41" spans="1:47" ht="30" customHeight="1" x14ac:dyDescent="0.25">
      <c r="A41" s="1">
        <v>39</v>
      </c>
      <c r="B41" s="1">
        <v>483888</v>
      </c>
      <c r="C41" s="1" t="s">
        <v>27</v>
      </c>
      <c r="D41" s="5" t="s">
        <v>464</v>
      </c>
      <c r="E41" s="1" t="s">
        <v>13</v>
      </c>
      <c r="F41" s="1">
        <v>20</v>
      </c>
      <c r="G41" s="1">
        <v>30</v>
      </c>
      <c r="H41" s="1">
        <v>10</v>
      </c>
      <c r="I41" s="1">
        <v>10</v>
      </c>
      <c r="J41" s="1">
        <v>25</v>
      </c>
      <c r="K41" s="1">
        <v>14</v>
      </c>
      <c r="L41" s="1">
        <v>10</v>
      </c>
      <c r="M41" s="1">
        <v>10</v>
      </c>
      <c r="N41" s="1">
        <v>10</v>
      </c>
      <c r="O41" s="1">
        <v>2</v>
      </c>
      <c r="P41" s="1">
        <v>2</v>
      </c>
      <c r="Q41" s="1">
        <v>3</v>
      </c>
      <c r="R41" s="1">
        <v>2</v>
      </c>
      <c r="S41" s="1">
        <v>2</v>
      </c>
      <c r="T41" s="1">
        <v>2</v>
      </c>
      <c r="U41" s="5">
        <v>2</v>
      </c>
      <c r="V41" s="1">
        <v>2</v>
      </c>
      <c r="W41" s="1">
        <f>SUM(Cesta[[#This Row],[00.DF]:[16.MG]])</f>
        <v>156</v>
      </c>
      <c r="X41" s="21">
        <v>0</v>
      </c>
      <c r="Y41" s="3">
        <f>ROUND(Cesta[[#This Row],[PU]]*(1+$Y$1),2)</f>
        <v>0</v>
      </c>
      <c r="Z41" s="3">
        <f>Cesta[[#This Row],[PUV]]*Cesta[[#This Row],[00.DF]]</f>
        <v>0</v>
      </c>
      <c r="AA41" s="3">
        <f>Cesta[[#This Row],[PUV]]*Cesta[[#This Row],[01.MG]]</f>
        <v>0</v>
      </c>
      <c r="AB41" s="3">
        <f>Cesta[[#This Row],[PUV]]*Cesta[[#This Row],[02.BA]]</f>
        <v>0</v>
      </c>
      <c r="AC41" s="3">
        <f>Cesta[[#This Row],[PUV]]*Cesta[[#This Row],[03.PE]]</f>
        <v>0</v>
      </c>
      <c r="AD41" s="3">
        <f>Cesta[[#This Row],[PUV]]*Cesta[[#This Row],[04.SE]]</f>
        <v>0</v>
      </c>
      <c r="AE41" s="3">
        <f>Cesta[[#This Row],[PUV]]*Cesta[[#This Row],[05.AL]]</f>
        <v>0</v>
      </c>
      <c r="AF41" s="3">
        <f>Cesta[[#This Row],[PUV]]*Cesta[[#This Row],[06.BA]]</f>
        <v>0</v>
      </c>
      <c r="AG41" s="3">
        <f>Cesta[[#This Row],[PUV]]*Cesta[[#This Row],[07.PI]]</f>
        <v>0</v>
      </c>
      <c r="AH41" s="3">
        <f>Cesta[[#This Row],[PUV]]*Cesta[[#This Row],[08.MA]]</f>
        <v>0</v>
      </c>
      <c r="AI41" s="3">
        <f>Cesta[[#This Row],[PUV]]*Cesta[[#This Row],[09.GO]]</f>
        <v>0</v>
      </c>
      <c r="AJ41" s="3">
        <f>Cesta[[#This Row],[PUV]]*Cesta[[#This Row],[10.TO]]</f>
        <v>0</v>
      </c>
      <c r="AK41" s="3">
        <f>Cesta[[#This Row],[PUV]]*Cesta[[#This Row],[11.AP]]</f>
        <v>0</v>
      </c>
      <c r="AL41" s="3">
        <f>Cesta[[#This Row],[PUV]]*Cesta[[#This Row],[12.RN]]</f>
        <v>0</v>
      </c>
      <c r="AM41" s="3">
        <f>Cesta[[#This Row],[PUV]]*Cesta[[#This Row],[13.PB]]</f>
        <v>0</v>
      </c>
      <c r="AN41" s="3">
        <f>Cesta[[#This Row],[PUV]]*Cesta[[#This Row],[14.CE]]</f>
        <v>0</v>
      </c>
      <c r="AO41" s="3">
        <f>Cesta[[#This Row],[PUV]]*Cesta[[#This Row],[15.PE]]</f>
        <v>0</v>
      </c>
      <c r="AP41" s="3">
        <f>Cesta[[#This Row],[PUV]]*Cesta[[#This Row],[16.MG]]</f>
        <v>0</v>
      </c>
      <c r="AQ41" s="3">
        <f>Cesta[[#This Row],[Qde]]*Cesta[[#This Row],[PUV]]</f>
        <v>0</v>
      </c>
      <c r="AR41" s="21" t="s">
        <v>74</v>
      </c>
      <c r="AS41" s="15" t="s">
        <v>75</v>
      </c>
      <c r="AU41" s="1"/>
    </row>
    <row r="42" spans="1:47" ht="30" customHeight="1" x14ac:dyDescent="0.25">
      <c r="A42" s="1">
        <v>40</v>
      </c>
      <c r="B42" s="1">
        <v>485529</v>
      </c>
      <c r="C42" s="1" t="s">
        <v>27</v>
      </c>
      <c r="D42" s="5" t="s">
        <v>77</v>
      </c>
      <c r="E42" s="1" t="s">
        <v>12</v>
      </c>
      <c r="F42" s="1">
        <v>200</v>
      </c>
      <c r="G42" s="1">
        <v>20</v>
      </c>
      <c r="H42" s="1">
        <v>100</v>
      </c>
      <c r="I42" s="1">
        <v>100</v>
      </c>
      <c r="J42" s="1">
        <v>100</v>
      </c>
      <c r="K42" s="1">
        <v>166</v>
      </c>
      <c r="L42" s="1">
        <v>100</v>
      </c>
      <c r="M42" s="1">
        <v>13</v>
      </c>
      <c r="N42" s="1">
        <v>10</v>
      </c>
      <c r="O42" s="1">
        <v>0</v>
      </c>
      <c r="P42" s="1">
        <v>4</v>
      </c>
      <c r="Q42" s="1">
        <v>20</v>
      </c>
      <c r="R42" s="1">
        <v>10</v>
      </c>
      <c r="S42" s="1">
        <v>10</v>
      </c>
      <c r="T42" s="1">
        <v>10</v>
      </c>
      <c r="U42" s="5">
        <v>10</v>
      </c>
      <c r="V42" s="1">
        <v>0</v>
      </c>
      <c r="W42" s="1">
        <f>SUM(Cesta[[#This Row],[00.DF]:[16.MG]])</f>
        <v>873</v>
      </c>
      <c r="X42" s="21">
        <v>0</v>
      </c>
      <c r="Y42" s="3">
        <f>ROUND(Cesta[[#This Row],[PU]]*(1+$Y$1),2)</f>
        <v>0</v>
      </c>
      <c r="Z42" s="3">
        <f>Cesta[[#This Row],[PUV]]*Cesta[[#This Row],[00.DF]]</f>
        <v>0</v>
      </c>
      <c r="AA42" s="3">
        <f>Cesta[[#This Row],[PUV]]*Cesta[[#This Row],[01.MG]]</f>
        <v>0</v>
      </c>
      <c r="AB42" s="3">
        <f>Cesta[[#This Row],[PUV]]*Cesta[[#This Row],[02.BA]]</f>
        <v>0</v>
      </c>
      <c r="AC42" s="3">
        <f>Cesta[[#This Row],[PUV]]*Cesta[[#This Row],[03.PE]]</f>
        <v>0</v>
      </c>
      <c r="AD42" s="3">
        <f>Cesta[[#This Row],[PUV]]*Cesta[[#This Row],[04.SE]]</f>
        <v>0</v>
      </c>
      <c r="AE42" s="3">
        <f>Cesta[[#This Row],[PUV]]*Cesta[[#This Row],[05.AL]]</f>
        <v>0</v>
      </c>
      <c r="AF42" s="3">
        <f>Cesta[[#This Row],[PUV]]*Cesta[[#This Row],[06.BA]]</f>
        <v>0</v>
      </c>
      <c r="AG42" s="3">
        <f>Cesta[[#This Row],[PUV]]*Cesta[[#This Row],[07.PI]]</f>
        <v>0</v>
      </c>
      <c r="AH42" s="3">
        <f>Cesta[[#This Row],[PUV]]*Cesta[[#This Row],[08.MA]]</f>
        <v>0</v>
      </c>
      <c r="AI42" s="3">
        <f>Cesta[[#This Row],[PUV]]*Cesta[[#This Row],[09.GO]]</f>
        <v>0</v>
      </c>
      <c r="AJ42" s="3">
        <f>Cesta[[#This Row],[PUV]]*Cesta[[#This Row],[10.TO]]</f>
        <v>0</v>
      </c>
      <c r="AK42" s="3">
        <f>Cesta[[#This Row],[PUV]]*Cesta[[#This Row],[11.AP]]</f>
        <v>0</v>
      </c>
      <c r="AL42" s="3">
        <f>Cesta[[#This Row],[PUV]]*Cesta[[#This Row],[12.RN]]</f>
        <v>0</v>
      </c>
      <c r="AM42" s="3">
        <f>Cesta[[#This Row],[PUV]]*Cesta[[#This Row],[13.PB]]</f>
        <v>0</v>
      </c>
      <c r="AN42" s="3">
        <f>Cesta[[#This Row],[PUV]]*Cesta[[#This Row],[14.CE]]</f>
        <v>0</v>
      </c>
      <c r="AO42" s="3">
        <f>Cesta[[#This Row],[PUV]]*Cesta[[#This Row],[15.PE]]</f>
        <v>0</v>
      </c>
      <c r="AP42" s="3">
        <f>Cesta[[#This Row],[PUV]]*Cesta[[#This Row],[16.MG]]</f>
        <v>0</v>
      </c>
      <c r="AQ42" s="3">
        <f>Cesta[[#This Row],[Qde]]*Cesta[[#This Row],[PUV]]</f>
        <v>0</v>
      </c>
      <c r="AR42" s="21" t="s">
        <v>65</v>
      </c>
      <c r="AS42" s="15" t="s">
        <v>76</v>
      </c>
      <c r="AU42" s="1"/>
    </row>
    <row r="43" spans="1:47" ht="30" customHeight="1" x14ac:dyDescent="0.25">
      <c r="A43" s="1">
        <v>41</v>
      </c>
      <c r="B43" s="5">
        <v>334300</v>
      </c>
      <c r="C43" s="5" t="s">
        <v>27</v>
      </c>
      <c r="D43" s="5" t="s">
        <v>346</v>
      </c>
      <c r="E43" s="5" t="s">
        <v>12</v>
      </c>
      <c r="F43" s="5">
        <v>50</v>
      </c>
      <c r="G43" s="5">
        <v>50</v>
      </c>
      <c r="H43" s="5">
        <v>50</v>
      </c>
      <c r="I43" s="5">
        <v>50</v>
      </c>
      <c r="J43" s="5">
        <v>50</v>
      </c>
      <c r="K43" s="5">
        <v>50</v>
      </c>
      <c r="L43" s="5">
        <v>50</v>
      </c>
      <c r="M43" s="5">
        <v>50</v>
      </c>
      <c r="N43" s="5">
        <v>10</v>
      </c>
      <c r="O43" s="5">
        <v>10</v>
      </c>
      <c r="P43" s="5">
        <v>10</v>
      </c>
      <c r="Q43" s="5">
        <v>10</v>
      </c>
      <c r="R43" s="5">
        <v>10</v>
      </c>
      <c r="S43" s="5">
        <v>10</v>
      </c>
      <c r="T43" s="5">
        <v>10</v>
      </c>
      <c r="U43" s="5">
        <v>0</v>
      </c>
      <c r="V43" s="5">
        <v>10</v>
      </c>
      <c r="W43" s="5">
        <f>SUM(Cesta[[#This Row],[00.DF]:[16.MG]])</f>
        <v>480</v>
      </c>
      <c r="X43" s="21">
        <v>0</v>
      </c>
      <c r="Y43" s="6">
        <f>ROUND(Cesta[[#This Row],[PU]]*(1+$Y$1),2)</f>
        <v>0</v>
      </c>
      <c r="Z43" s="6">
        <f>Cesta[[#This Row],[PUV]]*Cesta[[#This Row],[00.DF]]</f>
        <v>0</v>
      </c>
      <c r="AA43" s="6">
        <f>Cesta[[#This Row],[PUV]]*Cesta[[#This Row],[01.MG]]</f>
        <v>0</v>
      </c>
      <c r="AB43" s="6">
        <f>Cesta[[#This Row],[PUV]]*Cesta[[#This Row],[02.BA]]</f>
        <v>0</v>
      </c>
      <c r="AC43" s="6">
        <f>Cesta[[#This Row],[PUV]]*Cesta[[#This Row],[03.PE]]</f>
        <v>0</v>
      </c>
      <c r="AD43" s="6">
        <f>Cesta[[#This Row],[PUV]]*Cesta[[#This Row],[04.SE]]</f>
        <v>0</v>
      </c>
      <c r="AE43" s="6">
        <f>Cesta[[#This Row],[PUV]]*Cesta[[#This Row],[05.AL]]</f>
        <v>0</v>
      </c>
      <c r="AF43" s="6">
        <f>Cesta[[#This Row],[PUV]]*Cesta[[#This Row],[06.BA]]</f>
        <v>0</v>
      </c>
      <c r="AG43" s="6">
        <f>Cesta[[#This Row],[PUV]]*Cesta[[#This Row],[07.PI]]</f>
        <v>0</v>
      </c>
      <c r="AH43" s="6">
        <f>Cesta[[#This Row],[PUV]]*Cesta[[#This Row],[08.MA]]</f>
        <v>0</v>
      </c>
      <c r="AI43" s="6">
        <f>Cesta[[#This Row],[PUV]]*Cesta[[#This Row],[09.GO]]</f>
        <v>0</v>
      </c>
      <c r="AJ43" s="6">
        <f>Cesta[[#This Row],[PUV]]*Cesta[[#This Row],[10.TO]]</f>
        <v>0</v>
      </c>
      <c r="AK43" s="6">
        <f>Cesta[[#This Row],[PUV]]*Cesta[[#This Row],[11.AP]]</f>
        <v>0</v>
      </c>
      <c r="AL43" s="6">
        <f>Cesta[[#This Row],[PUV]]*Cesta[[#This Row],[12.RN]]</f>
        <v>0</v>
      </c>
      <c r="AM43" s="6">
        <f>Cesta[[#This Row],[PUV]]*Cesta[[#This Row],[13.PB]]</f>
        <v>0</v>
      </c>
      <c r="AN43" s="6">
        <f>Cesta[[#This Row],[PUV]]*Cesta[[#This Row],[14.CE]]</f>
        <v>0</v>
      </c>
      <c r="AO43" s="6">
        <f>Cesta[[#This Row],[PUV]]*Cesta[[#This Row],[15.PE]]</f>
        <v>0</v>
      </c>
      <c r="AP43" s="6">
        <f>Cesta[[#This Row],[PUV]]*Cesta[[#This Row],[16.MG]]</f>
        <v>0</v>
      </c>
      <c r="AQ43" s="6">
        <f>Cesta[[#This Row],[Qde]]*Cesta[[#This Row],[PUV]]</f>
        <v>0</v>
      </c>
      <c r="AR43" s="23" t="s">
        <v>140</v>
      </c>
      <c r="AS43" s="16" t="s">
        <v>434</v>
      </c>
      <c r="AU43" s="1"/>
    </row>
    <row r="44" spans="1:47" ht="30" customHeight="1" x14ac:dyDescent="0.25">
      <c r="A44" s="1">
        <v>42</v>
      </c>
      <c r="B44" s="5">
        <v>486310</v>
      </c>
      <c r="C44" s="5" t="s">
        <v>27</v>
      </c>
      <c r="D44" s="5" t="s">
        <v>435</v>
      </c>
      <c r="E44" s="5" t="s">
        <v>12</v>
      </c>
      <c r="F44" s="5">
        <v>25</v>
      </c>
      <c r="G44" s="5">
        <v>25</v>
      </c>
      <c r="H44" s="5">
        <v>25</v>
      </c>
      <c r="I44" s="5">
        <v>25</v>
      </c>
      <c r="J44" s="5">
        <v>25</v>
      </c>
      <c r="K44" s="5">
        <v>25</v>
      </c>
      <c r="L44" s="5">
        <v>25</v>
      </c>
      <c r="M44" s="5">
        <v>25</v>
      </c>
      <c r="N44" s="5">
        <v>5</v>
      </c>
      <c r="O44" s="5">
        <v>5</v>
      </c>
      <c r="P44" s="5">
        <v>5</v>
      </c>
      <c r="Q44" s="5">
        <v>5</v>
      </c>
      <c r="R44" s="5">
        <v>5</v>
      </c>
      <c r="S44" s="5">
        <v>5</v>
      </c>
      <c r="T44" s="5">
        <v>5</v>
      </c>
      <c r="U44" s="5">
        <v>0</v>
      </c>
      <c r="V44" s="5">
        <v>5</v>
      </c>
      <c r="W44" s="5">
        <f>SUM(Cesta[[#This Row],[00.DF]:[16.MG]])</f>
        <v>240</v>
      </c>
      <c r="X44" s="21">
        <v>0</v>
      </c>
      <c r="Y44" s="6">
        <f>ROUND(Cesta[[#This Row],[PU]]*(1+$Y$1),2)</f>
        <v>0</v>
      </c>
      <c r="Z44" s="6">
        <f>Cesta[[#This Row],[PUV]]*Cesta[[#This Row],[00.DF]]</f>
        <v>0</v>
      </c>
      <c r="AA44" s="6">
        <f>Cesta[[#This Row],[PUV]]*Cesta[[#This Row],[01.MG]]</f>
        <v>0</v>
      </c>
      <c r="AB44" s="6">
        <f>Cesta[[#This Row],[PUV]]*Cesta[[#This Row],[02.BA]]</f>
        <v>0</v>
      </c>
      <c r="AC44" s="6">
        <f>Cesta[[#This Row],[PUV]]*Cesta[[#This Row],[03.PE]]</f>
        <v>0</v>
      </c>
      <c r="AD44" s="6">
        <f>Cesta[[#This Row],[PUV]]*Cesta[[#This Row],[04.SE]]</f>
        <v>0</v>
      </c>
      <c r="AE44" s="6">
        <f>Cesta[[#This Row],[PUV]]*Cesta[[#This Row],[05.AL]]</f>
        <v>0</v>
      </c>
      <c r="AF44" s="6">
        <f>Cesta[[#This Row],[PUV]]*Cesta[[#This Row],[06.BA]]</f>
        <v>0</v>
      </c>
      <c r="AG44" s="6">
        <f>Cesta[[#This Row],[PUV]]*Cesta[[#This Row],[07.PI]]</f>
        <v>0</v>
      </c>
      <c r="AH44" s="6">
        <f>Cesta[[#This Row],[PUV]]*Cesta[[#This Row],[08.MA]]</f>
        <v>0</v>
      </c>
      <c r="AI44" s="6">
        <f>Cesta[[#This Row],[PUV]]*Cesta[[#This Row],[09.GO]]</f>
        <v>0</v>
      </c>
      <c r="AJ44" s="6">
        <f>Cesta[[#This Row],[PUV]]*Cesta[[#This Row],[10.TO]]</f>
        <v>0</v>
      </c>
      <c r="AK44" s="6">
        <f>Cesta[[#This Row],[PUV]]*Cesta[[#This Row],[11.AP]]</f>
        <v>0</v>
      </c>
      <c r="AL44" s="6">
        <f>Cesta[[#This Row],[PUV]]*Cesta[[#This Row],[12.RN]]</f>
        <v>0</v>
      </c>
      <c r="AM44" s="6">
        <f>Cesta[[#This Row],[PUV]]*Cesta[[#This Row],[13.PB]]</f>
        <v>0</v>
      </c>
      <c r="AN44" s="6">
        <f>Cesta[[#This Row],[PUV]]*Cesta[[#This Row],[14.CE]]</f>
        <v>0</v>
      </c>
      <c r="AO44" s="6">
        <f>Cesta[[#This Row],[PUV]]*Cesta[[#This Row],[15.PE]]</f>
        <v>0</v>
      </c>
      <c r="AP44" s="6">
        <f>Cesta[[#This Row],[PUV]]*Cesta[[#This Row],[16.MG]]</f>
        <v>0</v>
      </c>
      <c r="AQ44" s="6">
        <f>Cesta[[#This Row],[Qde]]*Cesta[[#This Row],[PUV]]</f>
        <v>0</v>
      </c>
      <c r="AR44" s="23" t="s">
        <v>348</v>
      </c>
      <c r="AS44" s="16" t="s">
        <v>402</v>
      </c>
      <c r="AU44" s="1"/>
    </row>
    <row r="45" spans="1:47" ht="30" customHeight="1" x14ac:dyDescent="0.25">
      <c r="A45" s="1">
        <v>43</v>
      </c>
      <c r="B45" s="5">
        <v>461158</v>
      </c>
      <c r="C45" s="5" t="s">
        <v>27</v>
      </c>
      <c r="D45" s="5" t="s">
        <v>403</v>
      </c>
      <c r="E45" s="5" t="s">
        <v>12</v>
      </c>
      <c r="F45" s="5">
        <v>200</v>
      </c>
      <c r="G45" s="5">
        <v>200</v>
      </c>
      <c r="H45" s="5">
        <v>200</v>
      </c>
      <c r="I45" s="5">
        <v>200</v>
      </c>
      <c r="J45" s="5">
        <v>200</v>
      </c>
      <c r="K45" s="5">
        <v>276</v>
      </c>
      <c r="L45" s="5">
        <v>200</v>
      </c>
      <c r="M45" s="5">
        <v>200</v>
      </c>
      <c r="N45" s="5">
        <v>50</v>
      </c>
      <c r="O45" s="5">
        <v>50</v>
      </c>
      <c r="P45" s="5">
        <v>50</v>
      </c>
      <c r="Q45" s="5">
        <v>50</v>
      </c>
      <c r="R45" s="5">
        <v>50</v>
      </c>
      <c r="S45" s="5">
        <v>50</v>
      </c>
      <c r="T45" s="5">
        <v>50</v>
      </c>
      <c r="U45" s="5">
        <v>0</v>
      </c>
      <c r="V45" s="5">
        <v>50</v>
      </c>
      <c r="W45" s="5">
        <f>SUM(Cesta[[#This Row],[00.DF]:[16.MG]])</f>
        <v>2076</v>
      </c>
      <c r="X45" s="21">
        <v>0</v>
      </c>
      <c r="Y45" s="6">
        <f>ROUND(Cesta[[#This Row],[PU]]*(1+$Y$1),2)</f>
        <v>0</v>
      </c>
      <c r="Z45" s="6">
        <f>Cesta[[#This Row],[PUV]]*Cesta[[#This Row],[00.DF]]</f>
        <v>0</v>
      </c>
      <c r="AA45" s="6">
        <f>Cesta[[#This Row],[PUV]]*Cesta[[#This Row],[01.MG]]</f>
        <v>0</v>
      </c>
      <c r="AB45" s="6">
        <f>Cesta[[#This Row],[PUV]]*Cesta[[#This Row],[02.BA]]</f>
        <v>0</v>
      </c>
      <c r="AC45" s="6">
        <f>Cesta[[#This Row],[PUV]]*Cesta[[#This Row],[03.PE]]</f>
        <v>0</v>
      </c>
      <c r="AD45" s="6">
        <f>Cesta[[#This Row],[PUV]]*Cesta[[#This Row],[04.SE]]</f>
        <v>0</v>
      </c>
      <c r="AE45" s="6">
        <f>Cesta[[#This Row],[PUV]]*Cesta[[#This Row],[05.AL]]</f>
        <v>0</v>
      </c>
      <c r="AF45" s="6">
        <f>Cesta[[#This Row],[PUV]]*Cesta[[#This Row],[06.BA]]</f>
        <v>0</v>
      </c>
      <c r="AG45" s="6">
        <f>Cesta[[#This Row],[PUV]]*Cesta[[#This Row],[07.PI]]</f>
        <v>0</v>
      </c>
      <c r="AH45" s="6">
        <f>Cesta[[#This Row],[PUV]]*Cesta[[#This Row],[08.MA]]</f>
        <v>0</v>
      </c>
      <c r="AI45" s="6">
        <f>Cesta[[#This Row],[PUV]]*Cesta[[#This Row],[09.GO]]</f>
        <v>0</v>
      </c>
      <c r="AJ45" s="6">
        <f>Cesta[[#This Row],[PUV]]*Cesta[[#This Row],[10.TO]]</f>
        <v>0</v>
      </c>
      <c r="AK45" s="6">
        <f>Cesta[[#This Row],[PUV]]*Cesta[[#This Row],[11.AP]]</f>
        <v>0</v>
      </c>
      <c r="AL45" s="6">
        <f>Cesta[[#This Row],[PUV]]*Cesta[[#This Row],[12.RN]]</f>
        <v>0</v>
      </c>
      <c r="AM45" s="6">
        <f>Cesta[[#This Row],[PUV]]*Cesta[[#This Row],[13.PB]]</f>
        <v>0</v>
      </c>
      <c r="AN45" s="6">
        <f>Cesta[[#This Row],[PUV]]*Cesta[[#This Row],[14.CE]]</f>
        <v>0</v>
      </c>
      <c r="AO45" s="6">
        <f>Cesta[[#This Row],[PUV]]*Cesta[[#This Row],[15.PE]]</f>
        <v>0</v>
      </c>
      <c r="AP45" s="6">
        <f>Cesta[[#This Row],[PUV]]*Cesta[[#This Row],[16.MG]]</f>
        <v>0</v>
      </c>
      <c r="AQ45" s="6">
        <f>Cesta[[#This Row],[Qde]]*Cesta[[#This Row],[PUV]]</f>
        <v>0</v>
      </c>
      <c r="AR45" s="23" t="s">
        <v>405</v>
      </c>
      <c r="AS45" s="16" t="s">
        <v>404</v>
      </c>
      <c r="AU45" s="1"/>
    </row>
    <row r="46" spans="1:47" ht="30" customHeight="1" x14ac:dyDescent="0.25">
      <c r="A46" s="1">
        <v>44</v>
      </c>
      <c r="B46" s="1">
        <v>482185</v>
      </c>
      <c r="C46" s="1" t="s">
        <v>26</v>
      </c>
      <c r="D46" s="5" t="s">
        <v>465</v>
      </c>
      <c r="E46" s="1" t="s">
        <v>12</v>
      </c>
      <c r="F46" s="1">
        <v>50</v>
      </c>
      <c r="G46" s="1">
        <v>10</v>
      </c>
      <c r="H46" s="1">
        <v>25</v>
      </c>
      <c r="I46" s="1">
        <v>25</v>
      </c>
      <c r="J46" s="1">
        <v>0</v>
      </c>
      <c r="K46" s="1">
        <v>150</v>
      </c>
      <c r="L46" s="1">
        <v>25</v>
      </c>
      <c r="M46" s="1">
        <v>20</v>
      </c>
      <c r="N46" s="1">
        <v>25</v>
      </c>
      <c r="O46" s="1">
        <v>5</v>
      </c>
      <c r="P46" s="1">
        <v>25</v>
      </c>
      <c r="Q46" s="1">
        <v>15</v>
      </c>
      <c r="R46" s="1">
        <v>15</v>
      </c>
      <c r="S46" s="1">
        <v>3</v>
      </c>
      <c r="T46" s="1">
        <v>0</v>
      </c>
      <c r="U46" s="1">
        <v>5</v>
      </c>
      <c r="V46" s="1">
        <v>40</v>
      </c>
      <c r="W46" s="1">
        <f>SUM(Cesta[[#This Row],[00.DF]:[16.MG]])</f>
        <v>438</v>
      </c>
      <c r="X46" s="21">
        <v>0</v>
      </c>
      <c r="Y46" s="3">
        <f>ROUND(Cesta[[#This Row],[PU]]*(1+$Y$1),2)</f>
        <v>0</v>
      </c>
      <c r="Z46" s="3">
        <f>Cesta[[#This Row],[PUV]]*Cesta[[#This Row],[00.DF]]</f>
        <v>0</v>
      </c>
      <c r="AA46" s="3">
        <f>Cesta[[#This Row],[PUV]]*Cesta[[#This Row],[01.MG]]</f>
        <v>0</v>
      </c>
      <c r="AB46" s="3">
        <f>Cesta[[#This Row],[PUV]]*Cesta[[#This Row],[02.BA]]</f>
        <v>0</v>
      </c>
      <c r="AC46" s="3">
        <f>Cesta[[#This Row],[PUV]]*Cesta[[#This Row],[03.PE]]</f>
        <v>0</v>
      </c>
      <c r="AD46" s="3">
        <f>Cesta[[#This Row],[PUV]]*Cesta[[#This Row],[04.SE]]</f>
        <v>0</v>
      </c>
      <c r="AE46" s="3">
        <f>Cesta[[#This Row],[PUV]]*Cesta[[#This Row],[05.AL]]</f>
        <v>0</v>
      </c>
      <c r="AF46" s="3">
        <f>Cesta[[#This Row],[PUV]]*Cesta[[#This Row],[06.BA]]</f>
        <v>0</v>
      </c>
      <c r="AG46" s="3">
        <f>Cesta[[#This Row],[PUV]]*Cesta[[#This Row],[07.PI]]</f>
        <v>0</v>
      </c>
      <c r="AH46" s="3">
        <f>Cesta[[#This Row],[PUV]]*Cesta[[#This Row],[08.MA]]</f>
        <v>0</v>
      </c>
      <c r="AI46" s="3">
        <f>Cesta[[#This Row],[PUV]]*Cesta[[#This Row],[09.GO]]</f>
        <v>0</v>
      </c>
      <c r="AJ46" s="3">
        <f>Cesta[[#This Row],[PUV]]*Cesta[[#This Row],[10.TO]]</f>
        <v>0</v>
      </c>
      <c r="AK46" s="3">
        <f>Cesta[[#This Row],[PUV]]*Cesta[[#This Row],[11.AP]]</f>
        <v>0</v>
      </c>
      <c r="AL46" s="3">
        <f>Cesta[[#This Row],[PUV]]*Cesta[[#This Row],[12.RN]]</f>
        <v>0</v>
      </c>
      <c r="AM46" s="3">
        <f>Cesta[[#This Row],[PUV]]*Cesta[[#This Row],[13.PB]]</f>
        <v>0</v>
      </c>
      <c r="AN46" s="3">
        <f>Cesta[[#This Row],[PUV]]*Cesta[[#This Row],[14.CE]]</f>
        <v>0</v>
      </c>
      <c r="AO46" s="3">
        <f>Cesta[[#This Row],[PUV]]*Cesta[[#This Row],[15.PE]]</f>
        <v>0</v>
      </c>
      <c r="AP46" s="3">
        <f>Cesta[[#This Row],[PUV]]*Cesta[[#This Row],[16.MG]]</f>
        <v>0</v>
      </c>
      <c r="AQ46" s="3">
        <f>Cesta[[#This Row],[Qde]]*Cesta[[#This Row],[PUV]]</f>
        <v>0</v>
      </c>
      <c r="AR46" s="21" t="s">
        <v>85</v>
      </c>
      <c r="AS46" s="15" t="s">
        <v>527</v>
      </c>
      <c r="AU46" s="1"/>
    </row>
    <row r="47" spans="1:47" ht="30" customHeight="1" x14ac:dyDescent="0.25">
      <c r="A47" s="1">
        <v>45</v>
      </c>
      <c r="B47" s="1">
        <v>413223</v>
      </c>
      <c r="C47" s="1" t="s">
        <v>26</v>
      </c>
      <c r="D47" s="5" t="s">
        <v>466</v>
      </c>
      <c r="E47" s="1" t="s">
        <v>12</v>
      </c>
      <c r="F47" s="1">
        <v>40</v>
      </c>
      <c r="G47" s="1">
        <v>50</v>
      </c>
      <c r="H47" s="1">
        <v>20</v>
      </c>
      <c r="I47" s="1">
        <v>20</v>
      </c>
      <c r="J47" s="1">
        <v>60</v>
      </c>
      <c r="K47" s="1">
        <v>103</v>
      </c>
      <c r="L47" s="1">
        <v>20</v>
      </c>
      <c r="M47" s="1">
        <v>50</v>
      </c>
      <c r="N47" s="1">
        <v>20</v>
      </c>
      <c r="O47" s="1">
        <v>5</v>
      </c>
      <c r="P47" s="1">
        <v>10</v>
      </c>
      <c r="Q47" s="1">
        <v>30</v>
      </c>
      <c r="R47" s="1">
        <v>15</v>
      </c>
      <c r="S47" s="1">
        <v>2</v>
      </c>
      <c r="T47" s="1">
        <v>20</v>
      </c>
      <c r="U47" s="1">
        <v>4</v>
      </c>
      <c r="V47" s="1">
        <v>40</v>
      </c>
      <c r="W47" s="1">
        <f>SUM(Cesta[[#This Row],[00.DF]:[16.MG]])</f>
        <v>509</v>
      </c>
      <c r="X47" s="21">
        <v>0</v>
      </c>
      <c r="Y47" s="3">
        <f>ROUND(Cesta[[#This Row],[PU]]*(1+$Y$1),2)</f>
        <v>0</v>
      </c>
      <c r="Z47" s="3">
        <f>Cesta[[#This Row],[PUV]]*Cesta[[#This Row],[00.DF]]</f>
        <v>0</v>
      </c>
      <c r="AA47" s="3">
        <f>Cesta[[#This Row],[PUV]]*Cesta[[#This Row],[01.MG]]</f>
        <v>0</v>
      </c>
      <c r="AB47" s="3">
        <f>Cesta[[#This Row],[PUV]]*Cesta[[#This Row],[02.BA]]</f>
        <v>0</v>
      </c>
      <c r="AC47" s="3">
        <f>Cesta[[#This Row],[PUV]]*Cesta[[#This Row],[03.PE]]</f>
        <v>0</v>
      </c>
      <c r="AD47" s="3">
        <f>Cesta[[#This Row],[PUV]]*Cesta[[#This Row],[04.SE]]</f>
        <v>0</v>
      </c>
      <c r="AE47" s="3">
        <f>Cesta[[#This Row],[PUV]]*Cesta[[#This Row],[05.AL]]</f>
        <v>0</v>
      </c>
      <c r="AF47" s="3">
        <f>Cesta[[#This Row],[PUV]]*Cesta[[#This Row],[06.BA]]</f>
        <v>0</v>
      </c>
      <c r="AG47" s="3">
        <f>Cesta[[#This Row],[PUV]]*Cesta[[#This Row],[07.PI]]</f>
        <v>0</v>
      </c>
      <c r="AH47" s="3">
        <f>Cesta[[#This Row],[PUV]]*Cesta[[#This Row],[08.MA]]</f>
        <v>0</v>
      </c>
      <c r="AI47" s="3">
        <f>Cesta[[#This Row],[PUV]]*Cesta[[#This Row],[09.GO]]</f>
        <v>0</v>
      </c>
      <c r="AJ47" s="3">
        <f>Cesta[[#This Row],[PUV]]*Cesta[[#This Row],[10.TO]]</f>
        <v>0</v>
      </c>
      <c r="AK47" s="3">
        <f>Cesta[[#This Row],[PUV]]*Cesta[[#This Row],[11.AP]]</f>
        <v>0</v>
      </c>
      <c r="AL47" s="3">
        <f>Cesta[[#This Row],[PUV]]*Cesta[[#This Row],[12.RN]]</f>
        <v>0</v>
      </c>
      <c r="AM47" s="3">
        <f>Cesta[[#This Row],[PUV]]*Cesta[[#This Row],[13.PB]]</f>
        <v>0</v>
      </c>
      <c r="AN47" s="3">
        <f>Cesta[[#This Row],[PUV]]*Cesta[[#This Row],[14.CE]]</f>
        <v>0</v>
      </c>
      <c r="AO47" s="3">
        <f>Cesta[[#This Row],[PUV]]*Cesta[[#This Row],[15.PE]]</f>
        <v>0</v>
      </c>
      <c r="AP47" s="3">
        <f>Cesta[[#This Row],[PUV]]*Cesta[[#This Row],[16.MG]]</f>
        <v>0</v>
      </c>
      <c r="AQ47" s="3">
        <f>Cesta[[#This Row],[Qde]]*Cesta[[#This Row],[PUV]]</f>
        <v>0</v>
      </c>
      <c r="AR47" s="21" t="s">
        <v>82</v>
      </c>
      <c r="AS47" s="15" t="s">
        <v>83</v>
      </c>
      <c r="AU47" s="1"/>
    </row>
    <row r="48" spans="1:47" ht="30" customHeight="1" x14ac:dyDescent="0.25">
      <c r="A48" s="1">
        <v>46</v>
      </c>
      <c r="B48" s="1">
        <v>455639</v>
      </c>
      <c r="C48" s="1" t="s">
        <v>26</v>
      </c>
      <c r="D48" s="5" t="s">
        <v>79</v>
      </c>
      <c r="E48" s="1" t="s">
        <v>12</v>
      </c>
      <c r="F48" s="1">
        <v>100</v>
      </c>
      <c r="G48" s="1">
        <v>30</v>
      </c>
      <c r="H48" s="1">
        <v>50</v>
      </c>
      <c r="I48" s="1">
        <v>50</v>
      </c>
      <c r="J48" s="1">
        <v>0</v>
      </c>
      <c r="K48" s="1">
        <v>100</v>
      </c>
      <c r="L48" s="1">
        <v>50</v>
      </c>
      <c r="M48" s="1">
        <v>50</v>
      </c>
      <c r="N48" s="1">
        <v>50</v>
      </c>
      <c r="O48" s="1">
        <v>5</v>
      </c>
      <c r="P48" s="1">
        <v>10</v>
      </c>
      <c r="Q48" s="1">
        <v>10</v>
      </c>
      <c r="R48" s="1">
        <v>30</v>
      </c>
      <c r="S48" s="1">
        <v>5</v>
      </c>
      <c r="T48" s="1">
        <v>20</v>
      </c>
      <c r="U48" s="1">
        <v>10</v>
      </c>
      <c r="V48" s="1">
        <v>40</v>
      </c>
      <c r="W48" s="1">
        <f>SUM(Cesta[[#This Row],[00.DF]:[16.MG]])</f>
        <v>610</v>
      </c>
      <c r="X48" s="21">
        <v>0</v>
      </c>
      <c r="Y48" s="3">
        <f>ROUND(Cesta[[#This Row],[PU]]*(1+$Y$1),2)</f>
        <v>0</v>
      </c>
      <c r="Z48" s="3">
        <f>Cesta[[#This Row],[PUV]]*Cesta[[#This Row],[00.DF]]</f>
        <v>0</v>
      </c>
      <c r="AA48" s="3">
        <f>Cesta[[#This Row],[PUV]]*Cesta[[#This Row],[01.MG]]</f>
        <v>0</v>
      </c>
      <c r="AB48" s="3">
        <f>Cesta[[#This Row],[PUV]]*Cesta[[#This Row],[02.BA]]</f>
        <v>0</v>
      </c>
      <c r="AC48" s="3">
        <f>Cesta[[#This Row],[PUV]]*Cesta[[#This Row],[03.PE]]</f>
        <v>0</v>
      </c>
      <c r="AD48" s="3">
        <f>Cesta[[#This Row],[PUV]]*Cesta[[#This Row],[04.SE]]</f>
        <v>0</v>
      </c>
      <c r="AE48" s="3">
        <f>Cesta[[#This Row],[PUV]]*Cesta[[#This Row],[05.AL]]</f>
        <v>0</v>
      </c>
      <c r="AF48" s="3">
        <f>Cesta[[#This Row],[PUV]]*Cesta[[#This Row],[06.BA]]</f>
        <v>0</v>
      </c>
      <c r="AG48" s="3">
        <f>Cesta[[#This Row],[PUV]]*Cesta[[#This Row],[07.PI]]</f>
        <v>0</v>
      </c>
      <c r="AH48" s="3">
        <f>Cesta[[#This Row],[PUV]]*Cesta[[#This Row],[08.MA]]</f>
        <v>0</v>
      </c>
      <c r="AI48" s="3">
        <f>Cesta[[#This Row],[PUV]]*Cesta[[#This Row],[09.GO]]</f>
        <v>0</v>
      </c>
      <c r="AJ48" s="3">
        <f>Cesta[[#This Row],[PUV]]*Cesta[[#This Row],[10.TO]]</f>
        <v>0</v>
      </c>
      <c r="AK48" s="3">
        <f>Cesta[[#This Row],[PUV]]*Cesta[[#This Row],[11.AP]]</f>
        <v>0</v>
      </c>
      <c r="AL48" s="3">
        <f>Cesta[[#This Row],[PUV]]*Cesta[[#This Row],[12.RN]]</f>
        <v>0</v>
      </c>
      <c r="AM48" s="3">
        <f>Cesta[[#This Row],[PUV]]*Cesta[[#This Row],[13.PB]]</f>
        <v>0</v>
      </c>
      <c r="AN48" s="3">
        <f>Cesta[[#This Row],[PUV]]*Cesta[[#This Row],[14.CE]]</f>
        <v>0</v>
      </c>
      <c r="AO48" s="3">
        <f>Cesta[[#This Row],[PUV]]*Cesta[[#This Row],[15.PE]]</f>
        <v>0</v>
      </c>
      <c r="AP48" s="3">
        <f>Cesta[[#This Row],[PUV]]*Cesta[[#This Row],[16.MG]]</f>
        <v>0</v>
      </c>
      <c r="AQ48" s="3">
        <f>Cesta[[#This Row],[Qde]]*Cesta[[#This Row],[PUV]]</f>
        <v>0</v>
      </c>
      <c r="AR48" s="21" t="s">
        <v>81</v>
      </c>
      <c r="AS48" s="15" t="s">
        <v>80</v>
      </c>
      <c r="AU48" s="1"/>
    </row>
    <row r="49" spans="1:47" ht="30" customHeight="1" x14ac:dyDescent="0.25">
      <c r="A49" s="1">
        <v>47</v>
      </c>
      <c r="B49" s="5">
        <v>612004</v>
      </c>
      <c r="C49" s="5" t="s">
        <v>26</v>
      </c>
      <c r="D49" s="5" t="s">
        <v>391</v>
      </c>
      <c r="E49" s="5" t="s">
        <v>12</v>
      </c>
      <c r="F49" s="5">
        <v>10</v>
      </c>
      <c r="G49" s="5">
        <v>5</v>
      </c>
      <c r="H49" s="5">
        <v>5</v>
      </c>
      <c r="I49" s="5">
        <v>5</v>
      </c>
      <c r="J49" s="5">
        <v>5</v>
      </c>
      <c r="K49" s="5">
        <v>5</v>
      </c>
      <c r="L49" s="5">
        <v>5</v>
      </c>
      <c r="M49" s="5">
        <v>5</v>
      </c>
      <c r="N49" s="5">
        <v>1</v>
      </c>
      <c r="O49" s="5">
        <v>1</v>
      </c>
      <c r="P49" s="5">
        <v>1</v>
      </c>
      <c r="Q49" s="5">
        <v>1</v>
      </c>
      <c r="R49" s="5">
        <v>1</v>
      </c>
      <c r="S49" s="5">
        <v>1</v>
      </c>
      <c r="T49" s="5">
        <v>1</v>
      </c>
      <c r="U49" s="5">
        <v>1</v>
      </c>
      <c r="V49" s="5">
        <v>1</v>
      </c>
      <c r="W49" s="5">
        <f>SUM(Cesta[[#This Row],[00.DF]:[16.MG]])</f>
        <v>54</v>
      </c>
      <c r="X49" s="21">
        <v>0</v>
      </c>
      <c r="Y49" s="6">
        <f>ROUND(Cesta[[#This Row],[PU]]*(1+$Y$1),2)</f>
        <v>0</v>
      </c>
      <c r="Z49" s="6">
        <f>Cesta[[#This Row],[PUV]]*Cesta[[#This Row],[00.DF]]</f>
        <v>0</v>
      </c>
      <c r="AA49" s="6">
        <f>Cesta[[#This Row],[PUV]]*Cesta[[#This Row],[01.MG]]</f>
        <v>0</v>
      </c>
      <c r="AB49" s="6">
        <f>Cesta[[#This Row],[PUV]]*Cesta[[#This Row],[02.BA]]</f>
        <v>0</v>
      </c>
      <c r="AC49" s="6">
        <f>Cesta[[#This Row],[PUV]]*Cesta[[#This Row],[03.PE]]</f>
        <v>0</v>
      </c>
      <c r="AD49" s="6">
        <f>Cesta[[#This Row],[PUV]]*Cesta[[#This Row],[04.SE]]</f>
        <v>0</v>
      </c>
      <c r="AE49" s="6">
        <f>Cesta[[#This Row],[PUV]]*Cesta[[#This Row],[05.AL]]</f>
        <v>0</v>
      </c>
      <c r="AF49" s="6">
        <f>Cesta[[#This Row],[PUV]]*Cesta[[#This Row],[06.BA]]</f>
        <v>0</v>
      </c>
      <c r="AG49" s="6">
        <f>Cesta[[#This Row],[PUV]]*Cesta[[#This Row],[07.PI]]</f>
        <v>0</v>
      </c>
      <c r="AH49" s="6">
        <f>Cesta[[#This Row],[PUV]]*Cesta[[#This Row],[08.MA]]</f>
        <v>0</v>
      </c>
      <c r="AI49" s="6">
        <f>Cesta[[#This Row],[PUV]]*Cesta[[#This Row],[09.GO]]</f>
        <v>0</v>
      </c>
      <c r="AJ49" s="6">
        <f>Cesta[[#This Row],[PUV]]*Cesta[[#This Row],[10.TO]]</f>
        <v>0</v>
      </c>
      <c r="AK49" s="6">
        <f>Cesta[[#This Row],[PUV]]*Cesta[[#This Row],[11.AP]]</f>
        <v>0</v>
      </c>
      <c r="AL49" s="6">
        <f>Cesta[[#This Row],[PUV]]*Cesta[[#This Row],[12.RN]]</f>
        <v>0</v>
      </c>
      <c r="AM49" s="6">
        <f>Cesta[[#This Row],[PUV]]*Cesta[[#This Row],[13.PB]]</f>
        <v>0</v>
      </c>
      <c r="AN49" s="6">
        <f>Cesta[[#This Row],[PUV]]*Cesta[[#This Row],[14.CE]]</f>
        <v>0</v>
      </c>
      <c r="AO49" s="6">
        <f>Cesta[[#This Row],[PUV]]*Cesta[[#This Row],[15.PE]]</f>
        <v>0</v>
      </c>
      <c r="AP49" s="6">
        <f>Cesta[[#This Row],[PUV]]*Cesta[[#This Row],[16.MG]]</f>
        <v>0</v>
      </c>
      <c r="AQ49" s="6">
        <f>Cesta[[#This Row],[Qde]]*Cesta[[#This Row],[PUV]]</f>
        <v>0</v>
      </c>
      <c r="AR49" s="23" t="s">
        <v>392</v>
      </c>
      <c r="AS49" s="16" t="s">
        <v>393</v>
      </c>
      <c r="AU49" s="1"/>
    </row>
    <row r="50" spans="1:47" ht="30" customHeight="1" x14ac:dyDescent="0.25">
      <c r="A50" s="1">
        <v>48</v>
      </c>
      <c r="B50" s="1">
        <v>397474</v>
      </c>
      <c r="C50" s="1" t="s">
        <v>26</v>
      </c>
      <c r="D50" s="5" t="s">
        <v>467</v>
      </c>
      <c r="E50" s="1" t="s">
        <v>12</v>
      </c>
      <c r="F50" s="1">
        <v>50</v>
      </c>
      <c r="G50" s="1">
        <v>10</v>
      </c>
      <c r="H50" s="1">
        <v>25</v>
      </c>
      <c r="I50" s="1">
        <v>25</v>
      </c>
      <c r="J50" s="1">
        <v>0</v>
      </c>
      <c r="K50" s="1">
        <v>5</v>
      </c>
      <c r="L50" s="1">
        <v>25</v>
      </c>
      <c r="M50" s="1">
        <v>25</v>
      </c>
      <c r="N50" s="1">
        <v>25</v>
      </c>
      <c r="O50" s="1">
        <v>0</v>
      </c>
      <c r="P50" s="1">
        <v>2</v>
      </c>
      <c r="Q50" s="1">
        <v>15</v>
      </c>
      <c r="R50" s="1">
        <v>30</v>
      </c>
      <c r="S50" s="1">
        <v>3</v>
      </c>
      <c r="T50" s="1">
        <v>3</v>
      </c>
      <c r="U50" s="1">
        <v>5</v>
      </c>
      <c r="V50" s="1">
        <v>40</v>
      </c>
      <c r="W50" s="1">
        <f>SUM(Cesta[[#This Row],[00.DF]:[16.MG]])</f>
        <v>288</v>
      </c>
      <c r="X50" s="21">
        <v>0</v>
      </c>
      <c r="Y50" s="3">
        <f>ROUND(Cesta[[#This Row],[PU]]*(1+$Y$1),2)</f>
        <v>0</v>
      </c>
      <c r="Z50" s="3">
        <f>Cesta[[#This Row],[PUV]]*Cesta[[#This Row],[00.DF]]</f>
        <v>0</v>
      </c>
      <c r="AA50" s="3">
        <f>Cesta[[#This Row],[PUV]]*Cesta[[#This Row],[01.MG]]</f>
        <v>0</v>
      </c>
      <c r="AB50" s="3">
        <f>Cesta[[#This Row],[PUV]]*Cesta[[#This Row],[02.BA]]</f>
        <v>0</v>
      </c>
      <c r="AC50" s="3">
        <f>Cesta[[#This Row],[PUV]]*Cesta[[#This Row],[03.PE]]</f>
        <v>0</v>
      </c>
      <c r="AD50" s="3">
        <f>Cesta[[#This Row],[PUV]]*Cesta[[#This Row],[04.SE]]</f>
        <v>0</v>
      </c>
      <c r="AE50" s="3">
        <f>Cesta[[#This Row],[PUV]]*Cesta[[#This Row],[05.AL]]</f>
        <v>0</v>
      </c>
      <c r="AF50" s="3">
        <f>Cesta[[#This Row],[PUV]]*Cesta[[#This Row],[06.BA]]</f>
        <v>0</v>
      </c>
      <c r="AG50" s="3">
        <f>Cesta[[#This Row],[PUV]]*Cesta[[#This Row],[07.PI]]</f>
        <v>0</v>
      </c>
      <c r="AH50" s="3">
        <f>Cesta[[#This Row],[PUV]]*Cesta[[#This Row],[08.MA]]</f>
        <v>0</v>
      </c>
      <c r="AI50" s="3">
        <f>Cesta[[#This Row],[PUV]]*Cesta[[#This Row],[09.GO]]</f>
        <v>0</v>
      </c>
      <c r="AJ50" s="3">
        <f>Cesta[[#This Row],[PUV]]*Cesta[[#This Row],[10.TO]]</f>
        <v>0</v>
      </c>
      <c r="AK50" s="3">
        <f>Cesta[[#This Row],[PUV]]*Cesta[[#This Row],[11.AP]]</f>
        <v>0</v>
      </c>
      <c r="AL50" s="3">
        <f>Cesta[[#This Row],[PUV]]*Cesta[[#This Row],[12.RN]]</f>
        <v>0</v>
      </c>
      <c r="AM50" s="3">
        <f>Cesta[[#This Row],[PUV]]*Cesta[[#This Row],[13.PB]]</f>
        <v>0</v>
      </c>
      <c r="AN50" s="3">
        <f>Cesta[[#This Row],[PUV]]*Cesta[[#This Row],[14.CE]]</f>
        <v>0</v>
      </c>
      <c r="AO50" s="3">
        <f>Cesta[[#This Row],[PUV]]*Cesta[[#This Row],[15.PE]]</f>
        <v>0</v>
      </c>
      <c r="AP50" s="3">
        <f>Cesta[[#This Row],[PUV]]*Cesta[[#This Row],[16.MG]]</f>
        <v>0</v>
      </c>
      <c r="AQ50" s="3">
        <f>Cesta[[#This Row],[Qde]]*Cesta[[#This Row],[PUV]]</f>
        <v>0</v>
      </c>
      <c r="AR50" s="21" t="s">
        <v>95</v>
      </c>
      <c r="AS50" s="15" t="s">
        <v>96</v>
      </c>
      <c r="AU50" s="1"/>
    </row>
    <row r="51" spans="1:47" ht="30" customHeight="1" x14ac:dyDescent="0.25">
      <c r="A51" s="1">
        <v>49</v>
      </c>
      <c r="B51" s="1">
        <v>308971</v>
      </c>
      <c r="C51" s="1" t="s">
        <v>26</v>
      </c>
      <c r="D51" s="5" t="s">
        <v>468</v>
      </c>
      <c r="E51" s="1" t="s">
        <v>12</v>
      </c>
      <c r="F51" s="1">
        <v>100</v>
      </c>
      <c r="G51" s="1">
        <v>30</v>
      </c>
      <c r="H51" s="1">
        <v>50</v>
      </c>
      <c r="I51" s="1">
        <v>50</v>
      </c>
      <c r="J51" s="1">
        <v>80</v>
      </c>
      <c r="K51" s="1">
        <v>100</v>
      </c>
      <c r="L51" s="1">
        <v>50</v>
      </c>
      <c r="M51" s="1">
        <v>50</v>
      </c>
      <c r="N51" s="1">
        <v>50</v>
      </c>
      <c r="O51" s="1">
        <v>5</v>
      </c>
      <c r="P51" s="1">
        <v>24</v>
      </c>
      <c r="Q51" s="1">
        <v>30</v>
      </c>
      <c r="R51" s="1">
        <v>50</v>
      </c>
      <c r="S51" s="1">
        <v>5</v>
      </c>
      <c r="T51" s="1">
        <v>20</v>
      </c>
      <c r="U51" s="1">
        <v>10</v>
      </c>
      <c r="V51" s="1">
        <v>40</v>
      </c>
      <c r="W51" s="1">
        <f>SUM(Cesta[[#This Row],[00.DF]:[16.MG]])</f>
        <v>744</v>
      </c>
      <c r="X51" s="21">
        <v>0</v>
      </c>
      <c r="Y51" s="3">
        <f>ROUND(Cesta[[#This Row],[PU]]*(1+$Y$1),2)</f>
        <v>0</v>
      </c>
      <c r="Z51" s="3">
        <f>Cesta[[#This Row],[PUV]]*Cesta[[#This Row],[00.DF]]</f>
        <v>0</v>
      </c>
      <c r="AA51" s="3">
        <f>Cesta[[#This Row],[PUV]]*Cesta[[#This Row],[01.MG]]</f>
        <v>0</v>
      </c>
      <c r="AB51" s="3">
        <f>Cesta[[#This Row],[PUV]]*Cesta[[#This Row],[02.BA]]</f>
        <v>0</v>
      </c>
      <c r="AC51" s="3">
        <f>Cesta[[#This Row],[PUV]]*Cesta[[#This Row],[03.PE]]</f>
        <v>0</v>
      </c>
      <c r="AD51" s="3">
        <f>Cesta[[#This Row],[PUV]]*Cesta[[#This Row],[04.SE]]</f>
        <v>0</v>
      </c>
      <c r="AE51" s="3">
        <f>Cesta[[#This Row],[PUV]]*Cesta[[#This Row],[05.AL]]</f>
        <v>0</v>
      </c>
      <c r="AF51" s="3">
        <f>Cesta[[#This Row],[PUV]]*Cesta[[#This Row],[06.BA]]</f>
        <v>0</v>
      </c>
      <c r="AG51" s="3">
        <f>Cesta[[#This Row],[PUV]]*Cesta[[#This Row],[07.PI]]</f>
        <v>0</v>
      </c>
      <c r="AH51" s="3">
        <f>Cesta[[#This Row],[PUV]]*Cesta[[#This Row],[08.MA]]</f>
        <v>0</v>
      </c>
      <c r="AI51" s="3">
        <f>Cesta[[#This Row],[PUV]]*Cesta[[#This Row],[09.GO]]</f>
        <v>0</v>
      </c>
      <c r="AJ51" s="3">
        <f>Cesta[[#This Row],[PUV]]*Cesta[[#This Row],[10.TO]]</f>
        <v>0</v>
      </c>
      <c r="AK51" s="3">
        <f>Cesta[[#This Row],[PUV]]*Cesta[[#This Row],[11.AP]]</f>
        <v>0</v>
      </c>
      <c r="AL51" s="3">
        <f>Cesta[[#This Row],[PUV]]*Cesta[[#This Row],[12.RN]]</f>
        <v>0</v>
      </c>
      <c r="AM51" s="3">
        <f>Cesta[[#This Row],[PUV]]*Cesta[[#This Row],[13.PB]]</f>
        <v>0</v>
      </c>
      <c r="AN51" s="3">
        <f>Cesta[[#This Row],[PUV]]*Cesta[[#This Row],[14.CE]]</f>
        <v>0</v>
      </c>
      <c r="AO51" s="3">
        <f>Cesta[[#This Row],[PUV]]*Cesta[[#This Row],[15.PE]]</f>
        <v>0</v>
      </c>
      <c r="AP51" s="3">
        <f>Cesta[[#This Row],[PUV]]*Cesta[[#This Row],[16.MG]]</f>
        <v>0</v>
      </c>
      <c r="AQ51" s="3">
        <f>Cesta[[#This Row],[Qde]]*Cesta[[#This Row],[PUV]]</f>
        <v>0</v>
      </c>
      <c r="AR51" s="21" t="s">
        <v>90</v>
      </c>
      <c r="AS51" s="15" t="s">
        <v>89</v>
      </c>
      <c r="AU51" s="1"/>
    </row>
    <row r="52" spans="1:47" ht="30" customHeight="1" x14ac:dyDescent="0.25">
      <c r="A52" s="1">
        <v>50</v>
      </c>
      <c r="B52" s="1">
        <v>457752</v>
      </c>
      <c r="C52" s="1" t="s">
        <v>26</v>
      </c>
      <c r="D52" s="5" t="s">
        <v>88</v>
      </c>
      <c r="E52" s="1" t="s">
        <v>12</v>
      </c>
      <c r="F52" s="1">
        <v>40</v>
      </c>
      <c r="G52" s="1">
        <v>30</v>
      </c>
      <c r="H52" s="1">
        <v>50</v>
      </c>
      <c r="I52" s="1">
        <v>20</v>
      </c>
      <c r="J52" s="1">
        <v>0</v>
      </c>
      <c r="K52" s="1">
        <v>80</v>
      </c>
      <c r="L52" s="1">
        <v>20</v>
      </c>
      <c r="M52" s="1">
        <v>50</v>
      </c>
      <c r="N52" s="1">
        <v>20</v>
      </c>
      <c r="O52" s="1">
        <v>10</v>
      </c>
      <c r="P52" s="1">
        <v>0</v>
      </c>
      <c r="Q52" s="1">
        <v>0</v>
      </c>
      <c r="R52" s="1">
        <v>2</v>
      </c>
      <c r="S52" s="1">
        <v>2</v>
      </c>
      <c r="T52" s="1">
        <v>2</v>
      </c>
      <c r="U52" s="1">
        <v>4</v>
      </c>
      <c r="V52" s="1">
        <v>40</v>
      </c>
      <c r="W52" s="1">
        <f>SUM(Cesta[[#This Row],[00.DF]:[16.MG]])</f>
        <v>370</v>
      </c>
      <c r="X52" s="21">
        <v>0</v>
      </c>
      <c r="Y52" s="3">
        <f>ROUND(Cesta[[#This Row],[PU]]*(1+$Y$1),2)</f>
        <v>0</v>
      </c>
      <c r="Z52" s="3">
        <f>Cesta[[#This Row],[PUV]]*Cesta[[#This Row],[00.DF]]</f>
        <v>0</v>
      </c>
      <c r="AA52" s="3">
        <f>Cesta[[#This Row],[PUV]]*Cesta[[#This Row],[01.MG]]</f>
        <v>0</v>
      </c>
      <c r="AB52" s="3">
        <f>Cesta[[#This Row],[PUV]]*Cesta[[#This Row],[02.BA]]</f>
        <v>0</v>
      </c>
      <c r="AC52" s="3">
        <f>Cesta[[#This Row],[PUV]]*Cesta[[#This Row],[03.PE]]</f>
        <v>0</v>
      </c>
      <c r="AD52" s="3">
        <f>Cesta[[#This Row],[PUV]]*Cesta[[#This Row],[04.SE]]</f>
        <v>0</v>
      </c>
      <c r="AE52" s="3">
        <f>Cesta[[#This Row],[PUV]]*Cesta[[#This Row],[05.AL]]</f>
        <v>0</v>
      </c>
      <c r="AF52" s="3">
        <f>Cesta[[#This Row],[PUV]]*Cesta[[#This Row],[06.BA]]</f>
        <v>0</v>
      </c>
      <c r="AG52" s="3">
        <f>Cesta[[#This Row],[PUV]]*Cesta[[#This Row],[07.PI]]</f>
        <v>0</v>
      </c>
      <c r="AH52" s="3">
        <f>Cesta[[#This Row],[PUV]]*Cesta[[#This Row],[08.MA]]</f>
        <v>0</v>
      </c>
      <c r="AI52" s="3">
        <f>Cesta[[#This Row],[PUV]]*Cesta[[#This Row],[09.GO]]</f>
        <v>0</v>
      </c>
      <c r="AJ52" s="3">
        <f>Cesta[[#This Row],[PUV]]*Cesta[[#This Row],[10.TO]]</f>
        <v>0</v>
      </c>
      <c r="AK52" s="3">
        <f>Cesta[[#This Row],[PUV]]*Cesta[[#This Row],[11.AP]]</f>
        <v>0</v>
      </c>
      <c r="AL52" s="3">
        <f>Cesta[[#This Row],[PUV]]*Cesta[[#This Row],[12.RN]]</f>
        <v>0</v>
      </c>
      <c r="AM52" s="3">
        <f>Cesta[[#This Row],[PUV]]*Cesta[[#This Row],[13.PB]]</f>
        <v>0</v>
      </c>
      <c r="AN52" s="3">
        <f>Cesta[[#This Row],[PUV]]*Cesta[[#This Row],[14.CE]]</f>
        <v>0</v>
      </c>
      <c r="AO52" s="3">
        <f>Cesta[[#This Row],[PUV]]*Cesta[[#This Row],[15.PE]]</f>
        <v>0</v>
      </c>
      <c r="AP52" s="3">
        <f>Cesta[[#This Row],[PUV]]*Cesta[[#This Row],[16.MG]]</f>
        <v>0</v>
      </c>
      <c r="AQ52" s="3">
        <f>Cesta[[#This Row],[Qde]]*Cesta[[#This Row],[PUV]]</f>
        <v>0</v>
      </c>
      <c r="AR52" s="21" t="s">
        <v>86</v>
      </c>
      <c r="AS52" s="15" t="s">
        <v>87</v>
      </c>
      <c r="AU52" s="1"/>
    </row>
    <row r="53" spans="1:47" ht="30" customHeight="1" x14ac:dyDescent="0.25">
      <c r="A53" s="1">
        <v>51</v>
      </c>
      <c r="B53" s="1">
        <v>347729</v>
      </c>
      <c r="C53" s="1" t="s">
        <v>26</v>
      </c>
      <c r="D53" s="5" t="s">
        <v>469</v>
      </c>
      <c r="E53" s="1" t="s">
        <v>12</v>
      </c>
      <c r="F53" s="1">
        <v>10</v>
      </c>
      <c r="G53" s="1">
        <v>0</v>
      </c>
      <c r="H53" s="1">
        <v>5</v>
      </c>
      <c r="I53" s="1">
        <v>5</v>
      </c>
      <c r="J53" s="1">
        <v>2</v>
      </c>
      <c r="K53" s="1">
        <v>50</v>
      </c>
      <c r="L53" s="1">
        <v>5</v>
      </c>
      <c r="M53" s="1">
        <v>5</v>
      </c>
      <c r="N53" s="1">
        <v>5</v>
      </c>
      <c r="O53" s="1">
        <v>0</v>
      </c>
      <c r="P53" s="1">
        <v>1</v>
      </c>
      <c r="Q53" s="1">
        <v>7</v>
      </c>
      <c r="R53" s="1">
        <v>5</v>
      </c>
      <c r="S53" s="1">
        <v>1</v>
      </c>
      <c r="T53" s="1">
        <v>1</v>
      </c>
      <c r="U53" s="1">
        <v>1</v>
      </c>
      <c r="V53" s="1">
        <v>20</v>
      </c>
      <c r="W53" s="1">
        <f>SUM(Cesta[[#This Row],[00.DF]:[16.MG]])</f>
        <v>123</v>
      </c>
      <c r="X53" s="21">
        <v>0</v>
      </c>
      <c r="Y53" s="3">
        <f>ROUND(Cesta[[#This Row],[PU]]*(1+$Y$1),2)</f>
        <v>0</v>
      </c>
      <c r="Z53" s="3">
        <f>Cesta[[#This Row],[PUV]]*Cesta[[#This Row],[00.DF]]</f>
        <v>0</v>
      </c>
      <c r="AA53" s="3">
        <f>Cesta[[#This Row],[PUV]]*Cesta[[#This Row],[01.MG]]</f>
        <v>0</v>
      </c>
      <c r="AB53" s="3">
        <f>Cesta[[#This Row],[PUV]]*Cesta[[#This Row],[02.BA]]</f>
        <v>0</v>
      </c>
      <c r="AC53" s="3">
        <f>Cesta[[#This Row],[PUV]]*Cesta[[#This Row],[03.PE]]</f>
        <v>0</v>
      </c>
      <c r="AD53" s="3">
        <f>Cesta[[#This Row],[PUV]]*Cesta[[#This Row],[04.SE]]</f>
        <v>0</v>
      </c>
      <c r="AE53" s="3">
        <f>Cesta[[#This Row],[PUV]]*Cesta[[#This Row],[05.AL]]</f>
        <v>0</v>
      </c>
      <c r="AF53" s="3">
        <f>Cesta[[#This Row],[PUV]]*Cesta[[#This Row],[06.BA]]</f>
        <v>0</v>
      </c>
      <c r="AG53" s="3">
        <f>Cesta[[#This Row],[PUV]]*Cesta[[#This Row],[07.PI]]</f>
        <v>0</v>
      </c>
      <c r="AH53" s="3">
        <f>Cesta[[#This Row],[PUV]]*Cesta[[#This Row],[08.MA]]</f>
        <v>0</v>
      </c>
      <c r="AI53" s="3">
        <f>Cesta[[#This Row],[PUV]]*Cesta[[#This Row],[09.GO]]</f>
        <v>0</v>
      </c>
      <c r="AJ53" s="3">
        <f>Cesta[[#This Row],[PUV]]*Cesta[[#This Row],[10.TO]]</f>
        <v>0</v>
      </c>
      <c r="AK53" s="3">
        <f>Cesta[[#This Row],[PUV]]*Cesta[[#This Row],[11.AP]]</f>
        <v>0</v>
      </c>
      <c r="AL53" s="3">
        <f>Cesta[[#This Row],[PUV]]*Cesta[[#This Row],[12.RN]]</f>
        <v>0</v>
      </c>
      <c r="AM53" s="3">
        <f>Cesta[[#This Row],[PUV]]*Cesta[[#This Row],[13.PB]]</f>
        <v>0</v>
      </c>
      <c r="AN53" s="3">
        <f>Cesta[[#This Row],[PUV]]*Cesta[[#This Row],[14.CE]]</f>
        <v>0</v>
      </c>
      <c r="AO53" s="3">
        <f>Cesta[[#This Row],[PUV]]*Cesta[[#This Row],[15.PE]]</f>
        <v>0</v>
      </c>
      <c r="AP53" s="3">
        <f>Cesta[[#This Row],[PUV]]*Cesta[[#This Row],[16.MG]]</f>
        <v>0</v>
      </c>
      <c r="AQ53" s="3">
        <f>Cesta[[#This Row],[Qde]]*Cesta[[#This Row],[PUV]]</f>
        <v>0</v>
      </c>
      <c r="AR53" s="21" t="s">
        <v>95</v>
      </c>
      <c r="AS53" s="15" t="s">
        <v>250</v>
      </c>
      <c r="AU53" s="1"/>
    </row>
    <row r="54" spans="1:47" ht="30" customHeight="1" x14ac:dyDescent="0.25">
      <c r="A54" s="1">
        <v>52</v>
      </c>
      <c r="B54" s="1">
        <v>433898</v>
      </c>
      <c r="C54" s="1" t="s">
        <v>26</v>
      </c>
      <c r="D54" s="5" t="s">
        <v>470</v>
      </c>
      <c r="E54" s="1" t="s">
        <v>12</v>
      </c>
      <c r="F54" s="1">
        <v>20</v>
      </c>
      <c r="G54" s="1">
        <v>0</v>
      </c>
      <c r="H54" s="1">
        <v>10</v>
      </c>
      <c r="I54" s="1">
        <v>10</v>
      </c>
      <c r="J54" s="1">
        <v>0</v>
      </c>
      <c r="K54" s="1">
        <v>22</v>
      </c>
      <c r="L54" s="1">
        <v>10</v>
      </c>
      <c r="M54" s="1">
        <v>10</v>
      </c>
      <c r="N54" s="1">
        <v>2</v>
      </c>
      <c r="O54" s="1">
        <v>5</v>
      </c>
      <c r="P54" s="1">
        <v>6</v>
      </c>
      <c r="Q54" s="1">
        <v>10</v>
      </c>
      <c r="R54" s="1">
        <v>5</v>
      </c>
      <c r="S54" s="1">
        <v>1</v>
      </c>
      <c r="T54" s="1">
        <v>1</v>
      </c>
      <c r="U54" s="1">
        <v>2</v>
      </c>
      <c r="V54" s="1">
        <v>10</v>
      </c>
      <c r="W54" s="1">
        <f>SUM(Cesta[[#This Row],[00.DF]:[16.MG]])</f>
        <v>124</v>
      </c>
      <c r="X54" s="21">
        <v>0</v>
      </c>
      <c r="Y54" s="3">
        <f>ROUND(Cesta[[#This Row],[PU]]*(1+$Y$1),2)</f>
        <v>0</v>
      </c>
      <c r="Z54" s="3">
        <f>Cesta[[#This Row],[PUV]]*Cesta[[#This Row],[00.DF]]</f>
        <v>0</v>
      </c>
      <c r="AA54" s="3">
        <f>Cesta[[#This Row],[PUV]]*Cesta[[#This Row],[01.MG]]</f>
        <v>0</v>
      </c>
      <c r="AB54" s="3">
        <f>Cesta[[#This Row],[PUV]]*Cesta[[#This Row],[02.BA]]</f>
        <v>0</v>
      </c>
      <c r="AC54" s="3">
        <f>Cesta[[#This Row],[PUV]]*Cesta[[#This Row],[03.PE]]</f>
        <v>0</v>
      </c>
      <c r="AD54" s="3">
        <f>Cesta[[#This Row],[PUV]]*Cesta[[#This Row],[04.SE]]</f>
        <v>0</v>
      </c>
      <c r="AE54" s="3">
        <f>Cesta[[#This Row],[PUV]]*Cesta[[#This Row],[05.AL]]</f>
        <v>0</v>
      </c>
      <c r="AF54" s="3">
        <f>Cesta[[#This Row],[PUV]]*Cesta[[#This Row],[06.BA]]</f>
        <v>0</v>
      </c>
      <c r="AG54" s="3">
        <f>Cesta[[#This Row],[PUV]]*Cesta[[#This Row],[07.PI]]</f>
        <v>0</v>
      </c>
      <c r="AH54" s="3">
        <f>Cesta[[#This Row],[PUV]]*Cesta[[#This Row],[08.MA]]</f>
        <v>0</v>
      </c>
      <c r="AI54" s="3">
        <f>Cesta[[#This Row],[PUV]]*Cesta[[#This Row],[09.GO]]</f>
        <v>0</v>
      </c>
      <c r="AJ54" s="3">
        <f>Cesta[[#This Row],[PUV]]*Cesta[[#This Row],[10.TO]]</f>
        <v>0</v>
      </c>
      <c r="AK54" s="3">
        <f>Cesta[[#This Row],[PUV]]*Cesta[[#This Row],[11.AP]]</f>
        <v>0</v>
      </c>
      <c r="AL54" s="3">
        <f>Cesta[[#This Row],[PUV]]*Cesta[[#This Row],[12.RN]]</f>
        <v>0</v>
      </c>
      <c r="AM54" s="3">
        <f>Cesta[[#This Row],[PUV]]*Cesta[[#This Row],[13.PB]]</f>
        <v>0</v>
      </c>
      <c r="AN54" s="3">
        <f>Cesta[[#This Row],[PUV]]*Cesta[[#This Row],[14.CE]]</f>
        <v>0</v>
      </c>
      <c r="AO54" s="3">
        <f>Cesta[[#This Row],[PUV]]*Cesta[[#This Row],[15.PE]]</f>
        <v>0</v>
      </c>
      <c r="AP54" s="3">
        <f>Cesta[[#This Row],[PUV]]*Cesta[[#This Row],[16.MG]]</f>
        <v>0</v>
      </c>
      <c r="AQ54" s="3">
        <f>Cesta[[#This Row],[Qde]]*Cesta[[#This Row],[PUV]]</f>
        <v>0</v>
      </c>
      <c r="AR54" s="21" t="s">
        <v>90</v>
      </c>
      <c r="AS54" s="15" t="s">
        <v>92</v>
      </c>
      <c r="AU54" s="1"/>
    </row>
    <row r="55" spans="1:47" ht="30" customHeight="1" x14ac:dyDescent="0.25">
      <c r="A55" s="1">
        <v>53</v>
      </c>
      <c r="B55" s="1">
        <v>355671</v>
      </c>
      <c r="C55" s="1" t="s">
        <v>26</v>
      </c>
      <c r="D55" s="5" t="s">
        <v>471</v>
      </c>
      <c r="E55" s="1" t="s">
        <v>12</v>
      </c>
      <c r="F55" s="1">
        <v>100</v>
      </c>
      <c r="G55" s="1">
        <v>10</v>
      </c>
      <c r="H55" s="1">
        <v>50</v>
      </c>
      <c r="I55" s="1">
        <v>50</v>
      </c>
      <c r="J55" s="1">
        <v>0</v>
      </c>
      <c r="K55" s="1">
        <v>8</v>
      </c>
      <c r="L55" s="1">
        <v>50</v>
      </c>
      <c r="M55" s="1">
        <v>50</v>
      </c>
      <c r="N55" s="1">
        <v>30</v>
      </c>
      <c r="O55" s="1">
        <v>5</v>
      </c>
      <c r="P55" s="1">
        <v>10</v>
      </c>
      <c r="Q55" s="1">
        <v>0</v>
      </c>
      <c r="R55" s="1">
        <v>5</v>
      </c>
      <c r="S55" s="1">
        <v>5</v>
      </c>
      <c r="T55" s="1">
        <v>5</v>
      </c>
      <c r="U55" s="1">
        <v>10</v>
      </c>
      <c r="V55" s="1">
        <v>40</v>
      </c>
      <c r="W55" s="1">
        <f>SUM(Cesta[[#This Row],[00.DF]:[16.MG]])</f>
        <v>428</v>
      </c>
      <c r="X55" s="21">
        <v>0</v>
      </c>
      <c r="Y55" s="3">
        <f>ROUND(Cesta[[#This Row],[PU]]*(1+$Y$1),2)</f>
        <v>0</v>
      </c>
      <c r="Z55" s="3">
        <f>Cesta[[#This Row],[PUV]]*Cesta[[#This Row],[00.DF]]</f>
        <v>0</v>
      </c>
      <c r="AA55" s="3">
        <f>Cesta[[#This Row],[PUV]]*Cesta[[#This Row],[01.MG]]</f>
        <v>0</v>
      </c>
      <c r="AB55" s="3">
        <f>Cesta[[#This Row],[PUV]]*Cesta[[#This Row],[02.BA]]</f>
        <v>0</v>
      </c>
      <c r="AC55" s="3">
        <f>Cesta[[#This Row],[PUV]]*Cesta[[#This Row],[03.PE]]</f>
        <v>0</v>
      </c>
      <c r="AD55" s="3">
        <f>Cesta[[#This Row],[PUV]]*Cesta[[#This Row],[04.SE]]</f>
        <v>0</v>
      </c>
      <c r="AE55" s="3">
        <f>Cesta[[#This Row],[PUV]]*Cesta[[#This Row],[05.AL]]</f>
        <v>0</v>
      </c>
      <c r="AF55" s="3">
        <f>Cesta[[#This Row],[PUV]]*Cesta[[#This Row],[06.BA]]</f>
        <v>0</v>
      </c>
      <c r="AG55" s="3">
        <f>Cesta[[#This Row],[PUV]]*Cesta[[#This Row],[07.PI]]</f>
        <v>0</v>
      </c>
      <c r="AH55" s="3">
        <f>Cesta[[#This Row],[PUV]]*Cesta[[#This Row],[08.MA]]</f>
        <v>0</v>
      </c>
      <c r="AI55" s="3">
        <f>Cesta[[#This Row],[PUV]]*Cesta[[#This Row],[09.GO]]</f>
        <v>0</v>
      </c>
      <c r="AJ55" s="3">
        <f>Cesta[[#This Row],[PUV]]*Cesta[[#This Row],[10.TO]]</f>
        <v>0</v>
      </c>
      <c r="AK55" s="3">
        <f>Cesta[[#This Row],[PUV]]*Cesta[[#This Row],[11.AP]]</f>
        <v>0</v>
      </c>
      <c r="AL55" s="3">
        <f>Cesta[[#This Row],[PUV]]*Cesta[[#This Row],[12.RN]]</f>
        <v>0</v>
      </c>
      <c r="AM55" s="3">
        <f>Cesta[[#This Row],[PUV]]*Cesta[[#This Row],[13.PB]]</f>
        <v>0</v>
      </c>
      <c r="AN55" s="3">
        <f>Cesta[[#This Row],[PUV]]*Cesta[[#This Row],[14.CE]]</f>
        <v>0</v>
      </c>
      <c r="AO55" s="3">
        <f>Cesta[[#This Row],[PUV]]*Cesta[[#This Row],[15.PE]]</f>
        <v>0</v>
      </c>
      <c r="AP55" s="3">
        <f>Cesta[[#This Row],[PUV]]*Cesta[[#This Row],[16.MG]]</f>
        <v>0</v>
      </c>
      <c r="AQ55" s="3">
        <f>Cesta[[#This Row],[Qde]]*Cesta[[#This Row],[PUV]]</f>
        <v>0</v>
      </c>
      <c r="AR55" s="21" t="s">
        <v>90</v>
      </c>
      <c r="AS55" s="15" t="s">
        <v>91</v>
      </c>
      <c r="AU55" s="1"/>
    </row>
    <row r="56" spans="1:47" ht="30" customHeight="1" x14ac:dyDescent="0.25">
      <c r="A56" s="1">
        <v>54</v>
      </c>
      <c r="B56" s="1">
        <v>403984</v>
      </c>
      <c r="C56" s="1" t="s">
        <v>26</v>
      </c>
      <c r="D56" s="5" t="s">
        <v>297</v>
      </c>
      <c r="E56" s="1" t="s">
        <v>12</v>
      </c>
      <c r="F56" s="1">
        <v>200</v>
      </c>
      <c r="G56" s="1">
        <v>20</v>
      </c>
      <c r="H56" s="1">
        <v>100</v>
      </c>
      <c r="I56" s="1">
        <v>100</v>
      </c>
      <c r="J56" s="1">
        <v>50</v>
      </c>
      <c r="K56" s="1">
        <v>35</v>
      </c>
      <c r="L56" s="1">
        <v>100</v>
      </c>
      <c r="M56" s="1">
        <v>100</v>
      </c>
      <c r="N56" s="1">
        <v>250</v>
      </c>
      <c r="O56" s="1">
        <v>10</v>
      </c>
      <c r="P56" s="1">
        <v>20</v>
      </c>
      <c r="Q56" s="1">
        <v>20</v>
      </c>
      <c r="R56" s="1">
        <v>20</v>
      </c>
      <c r="S56" s="1">
        <v>10</v>
      </c>
      <c r="T56" s="1">
        <v>10</v>
      </c>
      <c r="U56" s="1">
        <v>20</v>
      </c>
      <c r="V56" s="1">
        <v>40</v>
      </c>
      <c r="W56" s="1">
        <f>SUM(Cesta[[#This Row],[00.DF]:[16.MG]])</f>
        <v>1105</v>
      </c>
      <c r="X56" s="21">
        <v>0</v>
      </c>
      <c r="Y56" s="3">
        <f>ROUND(Cesta[[#This Row],[PU]]*(1+$Y$1),2)</f>
        <v>0</v>
      </c>
      <c r="Z56" s="3">
        <f>Cesta[[#This Row],[PUV]]*Cesta[[#This Row],[00.DF]]</f>
        <v>0</v>
      </c>
      <c r="AA56" s="3">
        <f>Cesta[[#This Row],[PUV]]*Cesta[[#This Row],[01.MG]]</f>
        <v>0</v>
      </c>
      <c r="AB56" s="3">
        <f>Cesta[[#This Row],[PUV]]*Cesta[[#This Row],[02.BA]]</f>
        <v>0</v>
      </c>
      <c r="AC56" s="3">
        <f>Cesta[[#This Row],[PUV]]*Cesta[[#This Row],[03.PE]]</f>
        <v>0</v>
      </c>
      <c r="AD56" s="3">
        <f>Cesta[[#This Row],[PUV]]*Cesta[[#This Row],[04.SE]]</f>
        <v>0</v>
      </c>
      <c r="AE56" s="3">
        <f>Cesta[[#This Row],[PUV]]*Cesta[[#This Row],[05.AL]]</f>
        <v>0</v>
      </c>
      <c r="AF56" s="3">
        <f>Cesta[[#This Row],[PUV]]*Cesta[[#This Row],[06.BA]]</f>
        <v>0</v>
      </c>
      <c r="AG56" s="3">
        <f>Cesta[[#This Row],[PUV]]*Cesta[[#This Row],[07.PI]]</f>
        <v>0</v>
      </c>
      <c r="AH56" s="3">
        <f>Cesta[[#This Row],[PUV]]*Cesta[[#This Row],[08.MA]]</f>
        <v>0</v>
      </c>
      <c r="AI56" s="3">
        <f>Cesta[[#This Row],[PUV]]*Cesta[[#This Row],[09.GO]]</f>
        <v>0</v>
      </c>
      <c r="AJ56" s="3">
        <f>Cesta[[#This Row],[PUV]]*Cesta[[#This Row],[10.TO]]</f>
        <v>0</v>
      </c>
      <c r="AK56" s="3">
        <f>Cesta[[#This Row],[PUV]]*Cesta[[#This Row],[11.AP]]</f>
        <v>0</v>
      </c>
      <c r="AL56" s="3">
        <f>Cesta[[#This Row],[PUV]]*Cesta[[#This Row],[12.RN]]</f>
        <v>0</v>
      </c>
      <c r="AM56" s="3">
        <f>Cesta[[#This Row],[PUV]]*Cesta[[#This Row],[13.PB]]</f>
        <v>0</v>
      </c>
      <c r="AN56" s="3">
        <f>Cesta[[#This Row],[PUV]]*Cesta[[#This Row],[14.CE]]</f>
        <v>0</v>
      </c>
      <c r="AO56" s="3">
        <f>Cesta[[#This Row],[PUV]]*Cesta[[#This Row],[15.PE]]</f>
        <v>0</v>
      </c>
      <c r="AP56" s="3">
        <f>Cesta[[#This Row],[PUV]]*Cesta[[#This Row],[16.MG]]</f>
        <v>0</v>
      </c>
      <c r="AQ56" s="3">
        <f>Cesta[[#This Row],[Qde]]*Cesta[[#This Row],[PUV]]</f>
        <v>0</v>
      </c>
      <c r="AR56" s="21" t="s">
        <v>93</v>
      </c>
      <c r="AS56" s="15" t="s">
        <v>294</v>
      </c>
      <c r="AU56" s="1"/>
    </row>
    <row r="57" spans="1:47" ht="30" customHeight="1" x14ac:dyDescent="0.25">
      <c r="A57" s="1">
        <v>55</v>
      </c>
      <c r="B57" s="1">
        <v>403983</v>
      </c>
      <c r="C57" s="1" t="s">
        <v>26</v>
      </c>
      <c r="D57" s="5" t="s">
        <v>298</v>
      </c>
      <c r="E57" s="1" t="s">
        <v>12</v>
      </c>
      <c r="F57" s="1">
        <v>100</v>
      </c>
      <c r="G57" s="1">
        <v>40</v>
      </c>
      <c r="H57" s="1">
        <v>50</v>
      </c>
      <c r="I57" s="1">
        <v>50</v>
      </c>
      <c r="J57" s="1">
        <v>50</v>
      </c>
      <c r="K57" s="1">
        <v>60</v>
      </c>
      <c r="L57" s="1">
        <v>50</v>
      </c>
      <c r="M57" s="1">
        <v>100</v>
      </c>
      <c r="N57" s="1">
        <v>250</v>
      </c>
      <c r="O57" s="1">
        <v>10</v>
      </c>
      <c r="P57" s="1">
        <v>20</v>
      </c>
      <c r="Q57" s="1">
        <v>10</v>
      </c>
      <c r="R57" s="1">
        <v>20</v>
      </c>
      <c r="S57" s="1">
        <v>5</v>
      </c>
      <c r="T57" s="1">
        <v>20</v>
      </c>
      <c r="U57" s="1">
        <v>10</v>
      </c>
      <c r="V57" s="1">
        <v>40</v>
      </c>
      <c r="W57" s="1">
        <f>SUM(Cesta[[#This Row],[00.DF]:[16.MG]])</f>
        <v>885</v>
      </c>
      <c r="X57" s="21">
        <v>0</v>
      </c>
      <c r="Y57" s="3">
        <f>ROUND(Cesta[[#This Row],[PU]]*(1+$Y$1),2)</f>
        <v>0</v>
      </c>
      <c r="Z57" s="3">
        <f>Cesta[[#This Row],[PUV]]*Cesta[[#This Row],[00.DF]]</f>
        <v>0</v>
      </c>
      <c r="AA57" s="3">
        <f>Cesta[[#This Row],[PUV]]*Cesta[[#This Row],[01.MG]]</f>
        <v>0</v>
      </c>
      <c r="AB57" s="3">
        <f>Cesta[[#This Row],[PUV]]*Cesta[[#This Row],[02.BA]]</f>
        <v>0</v>
      </c>
      <c r="AC57" s="3">
        <f>Cesta[[#This Row],[PUV]]*Cesta[[#This Row],[03.PE]]</f>
        <v>0</v>
      </c>
      <c r="AD57" s="3">
        <f>Cesta[[#This Row],[PUV]]*Cesta[[#This Row],[04.SE]]</f>
        <v>0</v>
      </c>
      <c r="AE57" s="3">
        <f>Cesta[[#This Row],[PUV]]*Cesta[[#This Row],[05.AL]]</f>
        <v>0</v>
      </c>
      <c r="AF57" s="3">
        <f>Cesta[[#This Row],[PUV]]*Cesta[[#This Row],[06.BA]]</f>
        <v>0</v>
      </c>
      <c r="AG57" s="3">
        <f>Cesta[[#This Row],[PUV]]*Cesta[[#This Row],[07.PI]]</f>
        <v>0</v>
      </c>
      <c r="AH57" s="3">
        <f>Cesta[[#This Row],[PUV]]*Cesta[[#This Row],[08.MA]]</f>
        <v>0</v>
      </c>
      <c r="AI57" s="3">
        <f>Cesta[[#This Row],[PUV]]*Cesta[[#This Row],[09.GO]]</f>
        <v>0</v>
      </c>
      <c r="AJ57" s="3">
        <f>Cesta[[#This Row],[PUV]]*Cesta[[#This Row],[10.TO]]</f>
        <v>0</v>
      </c>
      <c r="AK57" s="3">
        <f>Cesta[[#This Row],[PUV]]*Cesta[[#This Row],[11.AP]]</f>
        <v>0</v>
      </c>
      <c r="AL57" s="3">
        <f>Cesta[[#This Row],[PUV]]*Cesta[[#This Row],[12.RN]]</f>
        <v>0</v>
      </c>
      <c r="AM57" s="3">
        <f>Cesta[[#This Row],[PUV]]*Cesta[[#This Row],[13.PB]]</f>
        <v>0</v>
      </c>
      <c r="AN57" s="3">
        <f>Cesta[[#This Row],[PUV]]*Cesta[[#This Row],[14.CE]]</f>
        <v>0</v>
      </c>
      <c r="AO57" s="3">
        <f>Cesta[[#This Row],[PUV]]*Cesta[[#This Row],[15.PE]]</f>
        <v>0</v>
      </c>
      <c r="AP57" s="3">
        <f>Cesta[[#This Row],[PUV]]*Cesta[[#This Row],[16.MG]]</f>
        <v>0</v>
      </c>
      <c r="AQ57" s="3">
        <f>Cesta[[#This Row],[Qde]]*Cesta[[#This Row],[PUV]]</f>
        <v>0</v>
      </c>
      <c r="AR57" s="21" t="s">
        <v>93</v>
      </c>
      <c r="AS57" s="15" t="s">
        <v>295</v>
      </c>
      <c r="AU57" s="1"/>
    </row>
    <row r="58" spans="1:47" ht="30" customHeight="1" x14ac:dyDescent="0.25">
      <c r="A58" s="1">
        <v>56</v>
      </c>
      <c r="B58" s="1">
        <v>238191</v>
      </c>
      <c r="C58" s="1" t="s">
        <v>26</v>
      </c>
      <c r="D58" s="5" t="s">
        <v>94</v>
      </c>
      <c r="E58" s="1" t="s">
        <v>12</v>
      </c>
      <c r="F58" s="1">
        <v>40</v>
      </c>
      <c r="G58" s="1">
        <v>10</v>
      </c>
      <c r="H58" s="1">
        <v>20</v>
      </c>
      <c r="I58" s="1">
        <v>20</v>
      </c>
      <c r="J58" s="1">
        <v>0</v>
      </c>
      <c r="K58" s="1">
        <v>80</v>
      </c>
      <c r="L58" s="1">
        <v>20</v>
      </c>
      <c r="M58" s="1">
        <v>20</v>
      </c>
      <c r="N58" s="1">
        <v>20</v>
      </c>
      <c r="O58" s="1">
        <v>0</v>
      </c>
      <c r="P58" s="1">
        <v>0</v>
      </c>
      <c r="Q58" s="1">
        <v>0</v>
      </c>
      <c r="R58" s="1">
        <v>20</v>
      </c>
      <c r="S58" s="1">
        <v>2</v>
      </c>
      <c r="T58" s="1">
        <v>2</v>
      </c>
      <c r="U58" s="1">
        <v>4</v>
      </c>
      <c r="V58" s="1">
        <v>2</v>
      </c>
      <c r="W58" s="1">
        <f>SUM(Cesta[[#This Row],[00.DF]:[16.MG]])</f>
        <v>260</v>
      </c>
      <c r="X58" s="21">
        <v>0</v>
      </c>
      <c r="Y58" s="3">
        <f>ROUND(Cesta[[#This Row],[PU]]*(1+$Y$1),2)</f>
        <v>0</v>
      </c>
      <c r="Z58" s="3">
        <f>Cesta[[#This Row],[PUV]]*Cesta[[#This Row],[00.DF]]</f>
        <v>0</v>
      </c>
      <c r="AA58" s="3">
        <f>Cesta[[#This Row],[PUV]]*Cesta[[#This Row],[01.MG]]</f>
        <v>0</v>
      </c>
      <c r="AB58" s="3">
        <f>Cesta[[#This Row],[PUV]]*Cesta[[#This Row],[02.BA]]</f>
        <v>0</v>
      </c>
      <c r="AC58" s="3">
        <f>Cesta[[#This Row],[PUV]]*Cesta[[#This Row],[03.PE]]</f>
        <v>0</v>
      </c>
      <c r="AD58" s="3">
        <f>Cesta[[#This Row],[PUV]]*Cesta[[#This Row],[04.SE]]</f>
        <v>0</v>
      </c>
      <c r="AE58" s="3">
        <f>Cesta[[#This Row],[PUV]]*Cesta[[#This Row],[05.AL]]</f>
        <v>0</v>
      </c>
      <c r="AF58" s="3">
        <f>Cesta[[#This Row],[PUV]]*Cesta[[#This Row],[06.BA]]</f>
        <v>0</v>
      </c>
      <c r="AG58" s="3">
        <f>Cesta[[#This Row],[PUV]]*Cesta[[#This Row],[07.PI]]</f>
        <v>0</v>
      </c>
      <c r="AH58" s="3">
        <f>Cesta[[#This Row],[PUV]]*Cesta[[#This Row],[08.MA]]</f>
        <v>0</v>
      </c>
      <c r="AI58" s="3">
        <f>Cesta[[#This Row],[PUV]]*Cesta[[#This Row],[09.GO]]</f>
        <v>0</v>
      </c>
      <c r="AJ58" s="3">
        <f>Cesta[[#This Row],[PUV]]*Cesta[[#This Row],[10.TO]]</f>
        <v>0</v>
      </c>
      <c r="AK58" s="3">
        <f>Cesta[[#This Row],[PUV]]*Cesta[[#This Row],[11.AP]]</f>
        <v>0</v>
      </c>
      <c r="AL58" s="3">
        <f>Cesta[[#This Row],[PUV]]*Cesta[[#This Row],[12.RN]]</f>
        <v>0</v>
      </c>
      <c r="AM58" s="3">
        <f>Cesta[[#This Row],[PUV]]*Cesta[[#This Row],[13.PB]]</f>
        <v>0</v>
      </c>
      <c r="AN58" s="3">
        <f>Cesta[[#This Row],[PUV]]*Cesta[[#This Row],[14.CE]]</f>
        <v>0</v>
      </c>
      <c r="AO58" s="3">
        <f>Cesta[[#This Row],[PUV]]*Cesta[[#This Row],[15.PE]]</f>
        <v>0</v>
      </c>
      <c r="AP58" s="3">
        <f>Cesta[[#This Row],[PUV]]*Cesta[[#This Row],[16.MG]]</f>
        <v>0</v>
      </c>
      <c r="AQ58" s="3">
        <f>Cesta[[#This Row],[Qde]]*Cesta[[#This Row],[PUV]]</f>
        <v>0</v>
      </c>
      <c r="AR58" s="21" t="s">
        <v>90</v>
      </c>
      <c r="AS58" s="15" t="s">
        <v>528</v>
      </c>
      <c r="AU58" s="1"/>
    </row>
    <row r="59" spans="1:47" ht="30" customHeight="1" x14ac:dyDescent="0.25">
      <c r="A59" s="1">
        <v>57</v>
      </c>
      <c r="B59" s="1">
        <v>480444</v>
      </c>
      <c r="C59" s="1" t="s">
        <v>26</v>
      </c>
      <c r="D59" s="5" t="s">
        <v>472</v>
      </c>
      <c r="E59" s="1" t="s">
        <v>12</v>
      </c>
      <c r="F59" s="1">
        <v>50</v>
      </c>
      <c r="G59" s="1">
        <v>10</v>
      </c>
      <c r="H59" s="1">
        <v>25</v>
      </c>
      <c r="I59" s="1">
        <v>25</v>
      </c>
      <c r="J59" s="1">
        <v>0</v>
      </c>
      <c r="K59" s="1">
        <v>150</v>
      </c>
      <c r="L59" s="1">
        <v>25</v>
      </c>
      <c r="M59" s="1">
        <v>25</v>
      </c>
      <c r="N59" s="1">
        <v>25</v>
      </c>
      <c r="O59" s="1">
        <v>5</v>
      </c>
      <c r="P59" s="1">
        <v>10</v>
      </c>
      <c r="Q59" s="1">
        <v>5</v>
      </c>
      <c r="R59" s="1">
        <v>20</v>
      </c>
      <c r="S59" s="1">
        <v>3</v>
      </c>
      <c r="T59" s="1">
        <v>8</v>
      </c>
      <c r="U59" s="1">
        <v>5</v>
      </c>
      <c r="V59" s="1">
        <v>40</v>
      </c>
      <c r="W59" s="1">
        <f>SUM(Cesta[[#This Row],[00.DF]:[16.MG]])</f>
        <v>431</v>
      </c>
      <c r="X59" s="21">
        <v>0</v>
      </c>
      <c r="Y59" s="3">
        <f>ROUND(Cesta[[#This Row],[PU]]*(1+$Y$1),2)</f>
        <v>0</v>
      </c>
      <c r="Z59" s="3">
        <f>Cesta[[#This Row],[PUV]]*Cesta[[#This Row],[00.DF]]</f>
        <v>0</v>
      </c>
      <c r="AA59" s="3">
        <f>Cesta[[#This Row],[PUV]]*Cesta[[#This Row],[01.MG]]</f>
        <v>0</v>
      </c>
      <c r="AB59" s="3">
        <f>Cesta[[#This Row],[PUV]]*Cesta[[#This Row],[02.BA]]</f>
        <v>0</v>
      </c>
      <c r="AC59" s="3">
        <f>Cesta[[#This Row],[PUV]]*Cesta[[#This Row],[03.PE]]</f>
        <v>0</v>
      </c>
      <c r="AD59" s="3">
        <f>Cesta[[#This Row],[PUV]]*Cesta[[#This Row],[04.SE]]</f>
        <v>0</v>
      </c>
      <c r="AE59" s="3">
        <f>Cesta[[#This Row],[PUV]]*Cesta[[#This Row],[05.AL]]</f>
        <v>0</v>
      </c>
      <c r="AF59" s="3">
        <f>Cesta[[#This Row],[PUV]]*Cesta[[#This Row],[06.BA]]</f>
        <v>0</v>
      </c>
      <c r="AG59" s="3">
        <f>Cesta[[#This Row],[PUV]]*Cesta[[#This Row],[07.PI]]</f>
        <v>0</v>
      </c>
      <c r="AH59" s="3">
        <f>Cesta[[#This Row],[PUV]]*Cesta[[#This Row],[08.MA]]</f>
        <v>0</v>
      </c>
      <c r="AI59" s="3">
        <f>Cesta[[#This Row],[PUV]]*Cesta[[#This Row],[09.GO]]</f>
        <v>0</v>
      </c>
      <c r="AJ59" s="3">
        <f>Cesta[[#This Row],[PUV]]*Cesta[[#This Row],[10.TO]]</f>
        <v>0</v>
      </c>
      <c r="AK59" s="3">
        <f>Cesta[[#This Row],[PUV]]*Cesta[[#This Row],[11.AP]]</f>
        <v>0</v>
      </c>
      <c r="AL59" s="3">
        <f>Cesta[[#This Row],[PUV]]*Cesta[[#This Row],[12.RN]]</f>
        <v>0</v>
      </c>
      <c r="AM59" s="3">
        <f>Cesta[[#This Row],[PUV]]*Cesta[[#This Row],[13.PB]]</f>
        <v>0</v>
      </c>
      <c r="AN59" s="3">
        <f>Cesta[[#This Row],[PUV]]*Cesta[[#This Row],[14.CE]]</f>
        <v>0</v>
      </c>
      <c r="AO59" s="3">
        <f>Cesta[[#This Row],[PUV]]*Cesta[[#This Row],[15.PE]]</f>
        <v>0</v>
      </c>
      <c r="AP59" s="3">
        <f>Cesta[[#This Row],[PUV]]*Cesta[[#This Row],[16.MG]]</f>
        <v>0</v>
      </c>
      <c r="AQ59" s="3">
        <f>Cesta[[#This Row],[Qde]]*Cesta[[#This Row],[PUV]]</f>
        <v>0</v>
      </c>
      <c r="AR59" s="21" t="s">
        <v>81</v>
      </c>
      <c r="AS59" s="15" t="s">
        <v>84</v>
      </c>
      <c r="AU59" s="1"/>
    </row>
    <row r="60" spans="1:47" ht="30" customHeight="1" x14ac:dyDescent="0.25">
      <c r="A60" s="1">
        <v>58</v>
      </c>
      <c r="B60" s="1">
        <v>299605</v>
      </c>
      <c r="C60" s="1" t="s">
        <v>29</v>
      </c>
      <c r="D60" s="5" t="s">
        <v>100</v>
      </c>
      <c r="E60" s="1" t="s">
        <v>12</v>
      </c>
      <c r="F60" s="1">
        <v>200</v>
      </c>
      <c r="G60" s="1">
        <v>0</v>
      </c>
      <c r="H60" s="1">
        <v>25</v>
      </c>
      <c r="I60" s="1">
        <v>25</v>
      </c>
      <c r="J60" s="1">
        <v>200</v>
      </c>
      <c r="K60" s="1">
        <v>24</v>
      </c>
      <c r="L60" s="1">
        <v>25</v>
      </c>
      <c r="M60" s="1">
        <v>25</v>
      </c>
      <c r="N60" s="1">
        <v>40</v>
      </c>
      <c r="O60" s="1">
        <v>0</v>
      </c>
      <c r="P60" s="1">
        <v>0</v>
      </c>
      <c r="Q60" s="1">
        <v>0</v>
      </c>
      <c r="R60" s="1">
        <v>3</v>
      </c>
      <c r="S60" s="1">
        <v>2</v>
      </c>
      <c r="T60" s="1">
        <v>3</v>
      </c>
      <c r="U60" s="1">
        <v>5</v>
      </c>
      <c r="V60" s="1">
        <v>0</v>
      </c>
      <c r="W60" s="1">
        <f>SUM(Cesta[[#This Row],[00.DF]:[16.MG]])</f>
        <v>577</v>
      </c>
      <c r="X60" s="21">
        <v>0</v>
      </c>
      <c r="Y60" s="3">
        <f>ROUND(Cesta[[#This Row],[PU]]*(1+$Y$1),2)</f>
        <v>0</v>
      </c>
      <c r="Z60" s="3">
        <f>Cesta[[#This Row],[PUV]]*Cesta[[#This Row],[00.DF]]</f>
        <v>0</v>
      </c>
      <c r="AA60" s="3">
        <f>Cesta[[#This Row],[PUV]]*Cesta[[#This Row],[01.MG]]</f>
        <v>0</v>
      </c>
      <c r="AB60" s="3">
        <f>Cesta[[#This Row],[PUV]]*Cesta[[#This Row],[02.BA]]</f>
        <v>0</v>
      </c>
      <c r="AC60" s="3">
        <f>Cesta[[#This Row],[PUV]]*Cesta[[#This Row],[03.PE]]</f>
        <v>0</v>
      </c>
      <c r="AD60" s="3">
        <f>Cesta[[#This Row],[PUV]]*Cesta[[#This Row],[04.SE]]</f>
        <v>0</v>
      </c>
      <c r="AE60" s="3">
        <f>Cesta[[#This Row],[PUV]]*Cesta[[#This Row],[05.AL]]</f>
        <v>0</v>
      </c>
      <c r="AF60" s="3">
        <f>Cesta[[#This Row],[PUV]]*Cesta[[#This Row],[06.BA]]</f>
        <v>0</v>
      </c>
      <c r="AG60" s="3">
        <f>Cesta[[#This Row],[PUV]]*Cesta[[#This Row],[07.PI]]</f>
        <v>0</v>
      </c>
      <c r="AH60" s="3">
        <f>Cesta[[#This Row],[PUV]]*Cesta[[#This Row],[08.MA]]</f>
        <v>0</v>
      </c>
      <c r="AI60" s="3">
        <f>Cesta[[#This Row],[PUV]]*Cesta[[#This Row],[09.GO]]</f>
        <v>0</v>
      </c>
      <c r="AJ60" s="3">
        <f>Cesta[[#This Row],[PUV]]*Cesta[[#This Row],[10.TO]]</f>
        <v>0</v>
      </c>
      <c r="AK60" s="3">
        <f>Cesta[[#This Row],[PUV]]*Cesta[[#This Row],[11.AP]]</f>
        <v>0</v>
      </c>
      <c r="AL60" s="3">
        <f>Cesta[[#This Row],[PUV]]*Cesta[[#This Row],[12.RN]]</f>
        <v>0</v>
      </c>
      <c r="AM60" s="3">
        <f>Cesta[[#This Row],[PUV]]*Cesta[[#This Row],[13.PB]]</f>
        <v>0</v>
      </c>
      <c r="AN60" s="3">
        <f>Cesta[[#This Row],[PUV]]*Cesta[[#This Row],[14.CE]]</f>
        <v>0</v>
      </c>
      <c r="AO60" s="3">
        <f>Cesta[[#This Row],[PUV]]*Cesta[[#This Row],[15.PE]]</f>
        <v>0</v>
      </c>
      <c r="AP60" s="3">
        <f>Cesta[[#This Row],[PUV]]*Cesta[[#This Row],[16.MG]]</f>
        <v>0</v>
      </c>
      <c r="AQ60" s="3">
        <f>Cesta[[#This Row],[Qde]]*Cesta[[#This Row],[PUV]]</f>
        <v>0</v>
      </c>
      <c r="AR60" s="21" t="s">
        <v>97</v>
      </c>
      <c r="AS60" s="15" t="s">
        <v>252</v>
      </c>
      <c r="AU60" s="1"/>
    </row>
    <row r="61" spans="1:47" ht="30" customHeight="1" x14ac:dyDescent="0.25">
      <c r="A61" s="1">
        <v>59</v>
      </c>
      <c r="B61" s="1">
        <v>299605</v>
      </c>
      <c r="C61" s="1" t="s">
        <v>29</v>
      </c>
      <c r="D61" s="5" t="s">
        <v>99</v>
      </c>
      <c r="E61" s="1" t="s">
        <v>12</v>
      </c>
      <c r="F61" s="1">
        <v>200</v>
      </c>
      <c r="G61" s="1">
        <v>0</v>
      </c>
      <c r="H61" s="1">
        <v>100</v>
      </c>
      <c r="I61" s="1">
        <v>100</v>
      </c>
      <c r="J61" s="1">
        <v>100</v>
      </c>
      <c r="K61" s="1">
        <v>30</v>
      </c>
      <c r="L61" s="1">
        <v>100</v>
      </c>
      <c r="M61" s="1">
        <v>100</v>
      </c>
      <c r="N61" s="1">
        <v>50</v>
      </c>
      <c r="O61" s="1">
        <v>0</v>
      </c>
      <c r="P61" s="1">
        <v>2</v>
      </c>
      <c r="Q61" s="1">
        <v>12</v>
      </c>
      <c r="R61" s="1">
        <v>10</v>
      </c>
      <c r="S61" s="1">
        <v>3</v>
      </c>
      <c r="T61" s="1">
        <v>10</v>
      </c>
      <c r="U61" s="1">
        <v>20</v>
      </c>
      <c r="V61" s="1">
        <v>25</v>
      </c>
      <c r="W61" s="1">
        <f>SUM(Cesta[[#This Row],[00.DF]:[16.MG]])</f>
        <v>862</v>
      </c>
      <c r="X61" s="21">
        <v>0</v>
      </c>
      <c r="Y61" s="3">
        <f>ROUND(Cesta[[#This Row],[PU]]*(1+$Y$1),2)</f>
        <v>0</v>
      </c>
      <c r="Z61" s="3">
        <f>Cesta[[#This Row],[PUV]]*Cesta[[#This Row],[00.DF]]</f>
        <v>0</v>
      </c>
      <c r="AA61" s="3">
        <f>Cesta[[#This Row],[PUV]]*Cesta[[#This Row],[01.MG]]</f>
        <v>0</v>
      </c>
      <c r="AB61" s="3">
        <f>Cesta[[#This Row],[PUV]]*Cesta[[#This Row],[02.BA]]</f>
        <v>0</v>
      </c>
      <c r="AC61" s="3">
        <f>Cesta[[#This Row],[PUV]]*Cesta[[#This Row],[03.PE]]</f>
        <v>0</v>
      </c>
      <c r="AD61" s="3">
        <f>Cesta[[#This Row],[PUV]]*Cesta[[#This Row],[04.SE]]</f>
        <v>0</v>
      </c>
      <c r="AE61" s="3">
        <f>Cesta[[#This Row],[PUV]]*Cesta[[#This Row],[05.AL]]</f>
        <v>0</v>
      </c>
      <c r="AF61" s="3">
        <f>Cesta[[#This Row],[PUV]]*Cesta[[#This Row],[06.BA]]</f>
        <v>0</v>
      </c>
      <c r="AG61" s="3">
        <f>Cesta[[#This Row],[PUV]]*Cesta[[#This Row],[07.PI]]</f>
        <v>0</v>
      </c>
      <c r="AH61" s="3">
        <f>Cesta[[#This Row],[PUV]]*Cesta[[#This Row],[08.MA]]</f>
        <v>0</v>
      </c>
      <c r="AI61" s="3">
        <f>Cesta[[#This Row],[PUV]]*Cesta[[#This Row],[09.GO]]</f>
        <v>0</v>
      </c>
      <c r="AJ61" s="3">
        <f>Cesta[[#This Row],[PUV]]*Cesta[[#This Row],[10.TO]]</f>
        <v>0</v>
      </c>
      <c r="AK61" s="3">
        <f>Cesta[[#This Row],[PUV]]*Cesta[[#This Row],[11.AP]]</f>
        <v>0</v>
      </c>
      <c r="AL61" s="3">
        <f>Cesta[[#This Row],[PUV]]*Cesta[[#This Row],[12.RN]]</f>
        <v>0</v>
      </c>
      <c r="AM61" s="3">
        <f>Cesta[[#This Row],[PUV]]*Cesta[[#This Row],[13.PB]]</f>
        <v>0</v>
      </c>
      <c r="AN61" s="3">
        <f>Cesta[[#This Row],[PUV]]*Cesta[[#This Row],[14.CE]]</f>
        <v>0</v>
      </c>
      <c r="AO61" s="3">
        <f>Cesta[[#This Row],[PUV]]*Cesta[[#This Row],[15.PE]]</f>
        <v>0</v>
      </c>
      <c r="AP61" s="3">
        <f>Cesta[[#This Row],[PUV]]*Cesta[[#This Row],[16.MG]]</f>
        <v>0</v>
      </c>
      <c r="AQ61" s="3">
        <f>Cesta[[#This Row],[Qde]]*Cesta[[#This Row],[PUV]]</f>
        <v>0</v>
      </c>
      <c r="AR61" s="21" t="s">
        <v>97</v>
      </c>
      <c r="AS61" s="15" t="s">
        <v>253</v>
      </c>
      <c r="AU61" s="1"/>
    </row>
    <row r="62" spans="1:47" ht="30" customHeight="1" x14ac:dyDescent="0.25">
      <c r="A62" s="1">
        <v>60</v>
      </c>
      <c r="B62" s="1">
        <v>380018</v>
      </c>
      <c r="C62" s="1" t="s">
        <v>29</v>
      </c>
      <c r="D62" s="5" t="s">
        <v>473</v>
      </c>
      <c r="E62" s="1" t="s">
        <v>12</v>
      </c>
      <c r="F62" s="1">
        <v>50</v>
      </c>
      <c r="G62" s="1">
        <v>0</v>
      </c>
      <c r="H62" s="1">
        <v>25</v>
      </c>
      <c r="I62" s="1">
        <v>25</v>
      </c>
      <c r="J62" s="1">
        <v>25</v>
      </c>
      <c r="K62" s="1">
        <v>12</v>
      </c>
      <c r="L62" s="1">
        <v>25</v>
      </c>
      <c r="M62" s="1">
        <v>25</v>
      </c>
      <c r="N62" s="1">
        <v>20</v>
      </c>
      <c r="O62" s="1">
        <v>0</v>
      </c>
      <c r="P62" s="1">
        <v>5</v>
      </c>
      <c r="Q62" s="1">
        <v>6</v>
      </c>
      <c r="R62" s="1">
        <v>3</v>
      </c>
      <c r="S62" s="1">
        <v>3</v>
      </c>
      <c r="T62" s="1">
        <v>3</v>
      </c>
      <c r="U62" s="1">
        <v>5</v>
      </c>
      <c r="V62" s="1">
        <v>12</v>
      </c>
      <c r="W62" s="1">
        <f>SUM(Cesta[[#This Row],[00.DF]:[16.MG]])</f>
        <v>244</v>
      </c>
      <c r="X62" s="21">
        <v>0</v>
      </c>
      <c r="Y62" s="3">
        <f>ROUND(Cesta[[#This Row],[PU]]*(1+$Y$1),2)</f>
        <v>0</v>
      </c>
      <c r="Z62" s="3">
        <f>Cesta[[#This Row],[PUV]]*Cesta[[#This Row],[00.DF]]</f>
        <v>0</v>
      </c>
      <c r="AA62" s="3">
        <f>Cesta[[#This Row],[PUV]]*Cesta[[#This Row],[01.MG]]</f>
        <v>0</v>
      </c>
      <c r="AB62" s="3">
        <f>Cesta[[#This Row],[PUV]]*Cesta[[#This Row],[02.BA]]</f>
        <v>0</v>
      </c>
      <c r="AC62" s="3">
        <f>Cesta[[#This Row],[PUV]]*Cesta[[#This Row],[03.PE]]</f>
        <v>0</v>
      </c>
      <c r="AD62" s="3">
        <f>Cesta[[#This Row],[PUV]]*Cesta[[#This Row],[04.SE]]</f>
        <v>0</v>
      </c>
      <c r="AE62" s="3">
        <f>Cesta[[#This Row],[PUV]]*Cesta[[#This Row],[05.AL]]</f>
        <v>0</v>
      </c>
      <c r="AF62" s="3">
        <f>Cesta[[#This Row],[PUV]]*Cesta[[#This Row],[06.BA]]</f>
        <v>0</v>
      </c>
      <c r="AG62" s="3">
        <f>Cesta[[#This Row],[PUV]]*Cesta[[#This Row],[07.PI]]</f>
        <v>0</v>
      </c>
      <c r="AH62" s="3">
        <f>Cesta[[#This Row],[PUV]]*Cesta[[#This Row],[08.MA]]</f>
        <v>0</v>
      </c>
      <c r="AI62" s="3">
        <f>Cesta[[#This Row],[PUV]]*Cesta[[#This Row],[09.GO]]</f>
        <v>0</v>
      </c>
      <c r="AJ62" s="3">
        <f>Cesta[[#This Row],[PUV]]*Cesta[[#This Row],[10.TO]]</f>
        <v>0</v>
      </c>
      <c r="AK62" s="3">
        <f>Cesta[[#This Row],[PUV]]*Cesta[[#This Row],[11.AP]]</f>
        <v>0</v>
      </c>
      <c r="AL62" s="3">
        <f>Cesta[[#This Row],[PUV]]*Cesta[[#This Row],[12.RN]]</f>
        <v>0</v>
      </c>
      <c r="AM62" s="3">
        <f>Cesta[[#This Row],[PUV]]*Cesta[[#This Row],[13.PB]]</f>
        <v>0</v>
      </c>
      <c r="AN62" s="3">
        <f>Cesta[[#This Row],[PUV]]*Cesta[[#This Row],[14.CE]]</f>
        <v>0</v>
      </c>
      <c r="AO62" s="3">
        <f>Cesta[[#This Row],[PUV]]*Cesta[[#This Row],[15.PE]]</f>
        <v>0</v>
      </c>
      <c r="AP62" s="3">
        <f>Cesta[[#This Row],[PUV]]*Cesta[[#This Row],[16.MG]]</f>
        <v>0</v>
      </c>
      <c r="AQ62" s="3">
        <f>Cesta[[#This Row],[Qde]]*Cesta[[#This Row],[PUV]]</f>
        <v>0</v>
      </c>
      <c r="AR62" s="21" t="s">
        <v>102</v>
      </c>
      <c r="AS62" s="15" t="s">
        <v>254</v>
      </c>
      <c r="AU62" s="1"/>
    </row>
    <row r="63" spans="1:47" ht="30" customHeight="1" x14ac:dyDescent="0.25">
      <c r="A63" s="1">
        <v>61</v>
      </c>
      <c r="B63" s="1">
        <v>269941</v>
      </c>
      <c r="C63" s="1" t="s">
        <v>29</v>
      </c>
      <c r="D63" s="5" t="s">
        <v>474</v>
      </c>
      <c r="E63" s="1" t="s">
        <v>12</v>
      </c>
      <c r="F63" s="1">
        <v>200</v>
      </c>
      <c r="G63" s="1">
        <v>20</v>
      </c>
      <c r="H63" s="1">
        <v>100</v>
      </c>
      <c r="I63" s="1">
        <v>100</v>
      </c>
      <c r="J63" s="1">
        <v>300</v>
      </c>
      <c r="K63" s="1">
        <v>120</v>
      </c>
      <c r="L63" s="1">
        <v>100</v>
      </c>
      <c r="M63" s="1">
        <v>100</v>
      </c>
      <c r="N63" s="1">
        <v>50</v>
      </c>
      <c r="O63" s="1">
        <v>10</v>
      </c>
      <c r="P63" s="1">
        <v>24</v>
      </c>
      <c r="Q63" s="1">
        <v>24</v>
      </c>
      <c r="R63" s="1">
        <v>10</v>
      </c>
      <c r="S63" s="1">
        <v>10</v>
      </c>
      <c r="T63" s="1">
        <v>10</v>
      </c>
      <c r="U63" s="1">
        <v>20</v>
      </c>
      <c r="V63" s="1">
        <v>0</v>
      </c>
      <c r="W63" s="1">
        <f>SUM(Cesta[[#This Row],[00.DF]:[16.MG]])</f>
        <v>1198</v>
      </c>
      <c r="X63" s="21">
        <v>0</v>
      </c>
      <c r="Y63" s="3">
        <f>ROUND(Cesta[[#This Row],[PU]]*(1+$Y$1),2)</f>
        <v>0</v>
      </c>
      <c r="Z63" s="3">
        <f>Cesta[[#This Row],[PUV]]*Cesta[[#This Row],[00.DF]]</f>
        <v>0</v>
      </c>
      <c r="AA63" s="3">
        <f>Cesta[[#This Row],[PUV]]*Cesta[[#This Row],[01.MG]]</f>
        <v>0</v>
      </c>
      <c r="AB63" s="3">
        <f>Cesta[[#This Row],[PUV]]*Cesta[[#This Row],[02.BA]]</f>
        <v>0</v>
      </c>
      <c r="AC63" s="3">
        <f>Cesta[[#This Row],[PUV]]*Cesta[[#This Row],[03.PE]]</f>
        <v>0</v>
      </c>
      <c r="AD63" s="3">
        <f>Cesta[[#This Row],[PUV]]*Cesta[[#This Row],[04.SE]]</f>
        <v>0</v>
      </c>
      <c r="AE63" s="3">
        <f>Cesta[[#This Row],[PUV]]*Cesta[[#This Row],[05.AL]]</f>
        <v>0</v>
      </c>
      <c r="AF63" s="3">
        <f>Cesta[[#This Row],[PUV]]*Cesta[[#This Row],[06.BA]]</f>
        <v>0</v>
      </c>
      <c r="AG63" s="3">
        <f>Cesta[[#This Row],[PUV]]*Cesta[[#This Row],[07.PI]]</f>
        <v>0</v>
      </c>
      <c r="AH63" s="3">
        <f>Cesta[[#This Row],[PUV]]*Cesta[[#This Row],[08.MA]]</f>
        <v>0</v>
      </c>
      <c r="AI63" s="3">
        <f>Cesta[[#This Row],[PUV]]*Cesta[[#This Row],[09.GO]]</f>
        <v>0</v>
      </c>
      <c r="AJ63" s="3">
        <f>Cesta[[#This Row],[PUV]]*Cesta[[#This Row],[10.TO]]</f>
        <v>0</v>
      </c>
      <c r="AK63" s="3">
        <f>Cesta[[#This Row],[PUV]]*Cesta[[#This Row],[11.AP]]</f>
        <v>0</v>
      </c>
      <c r="AL63" s="3">
        <f>Cesta[[#This Row],[PUV]]*Cesta[[#This Row],[12.RN]]</f>
        <v>0</v>
      </c>
      <c r="AM63" s="3">
        <f>Cesta[[#This Row],[PUV]]*Cesta[[#This Row],[13.PB]]</f>
        <v>0</v>
      </c>
      <c r="AN63" s="3">
        <f>Cesta[[#This Row],[PUV]]*Cesta[[#This Row],[14.CE]]</f>
        <v>0</v>
      </c>
      <c r="AO63" s="3">
        <f>Cesta[[#This Row],[PUV]]*Cesta[[#This Row],[15.PE]]</f>
        <v>0</v>
      </c>
      <c r="AP63" s="3">
        <f>Cesta[[#This Row],[PUV]]*Cesta[[#This Row],[16.MG]]</f>
        <v>0</v>
      </c>
      <c r="AQ63" s="3">
        <f>Cesta[[#This Row],[Qde]]*Cesta[[#This Row],[PUV]]</f>
        <v>0</v>
      </c>
      <c r="AR63" s="21" t="s">
        <v>101</v>
      </c>
      <c r="AS63" s="15" t="s">
        <v>255</v>
      </c>
      <c r="AU63" s="1"/>
    </row>
    <row r="64" spans="1:47" ht="30" customHeight="1" x14ac:dyDescent="0.25">
      <c r="A64" s="1">
        <v>62</v>
      </c>
      <c r="B64" s="5">
        <v>457804</v>
      </c>
      <c r="C64" s="5" t="s">
        <v>29</v>
      </c>
      <c r="D64" s="5" t="s">
        <v>475</v>
      </c>
      <c r="E64" s="5" t="s">
        <v>12</v>
      </c>
      <c r="F64" s="5">
        <v>100</v>
      </c>
      <c r="G64" s="5">
        <v>50</v>
      </c>
      <c r="H64" s="5">
        <v>50</v>
      </c>
      <c r="I64" s="5">
        <v>50</v>
      </c>
      <c r="J64" s="5">
        <v>50</v>
      </c>
      <c r="K64" s="5">
        <v>50</v>
      </c>
      <c r="L64" s="5">
        <v>50</v>
      </c>
      <c r="M64" s="5">
        <v>50</v>
      </c>
      <c r="N64" s="5">
        <v>4</v>
      </c>
      <c r="O64" s="5">
        <v>20</v>
      </c>
      <c r="P64" s="5">
        <v>20</v>
      </c>
      <c r="Q64" s="5">
        <v>20</v>
      </c>
      <c r="R64" s="5">
        <v>20</v>
      </c>
      <c r="S64" s="5">
        <v>20</v>
      </c>
      <c r="T64" s="5">
        <v>20</v>
      </c>
      <c r="U64" s="5">
        <v>20</v>
      </c>
      <c r="V64" s="5">
        <v>20</v>
      </c>
      <c r="W64" s="5">
        <f>SUM(Cesta[[#This Row],[00.DF]:[16.MG]])</f>
        <v>614</v>
      </c>
      <c r="X64" s="21">
        <v>0</v>
      </c>
      <c r="Y64" s="6">
        <f>ROUND(Cesta[[#This Row],[PU]]*(1+$Y$1),2)</f>
        <v>0</v>
      </c>
      <c r="Z64" s="6">
        <f>Cesta[[#This Row],[PUV]]*Cesta[[#This Row],[00.DF]]</f>
        <v>0</v>
      </c>
      <c r="AA64" s="6">
        <f>Cesta[[#This Row],[PUV]]*Cesta[[#This Row],[01.MG]]</f>
        <v>0</v>
      </c>
      <c r="AB64" s="6">
        <f>Cesta[[#This Row],[PUV]]*Cesta[[#This Row],[02.BA]]</f>
        <v>0</v>
      </c>
      <c r="AC64" s="6">
        <f>Cesta[[#This Row],[PUV]]*Cesta[[#This Row],[03.PE]]</f>
        <v>0</v>
      </c>
      <c r="AD64" s="6">
        <f>Cesta[[#This Row],[PUV]]*Cesta[[#This Row],[04.SE]]</f>
        <v>0</v>
      </c>
      <c r="AE64" s="6">
        <f>Cesta[[#This Row],[PUV]]*Cesta[[#This Row],[05.AL]]</f>
        <v>0</v>
      </c>
      <c r="AF64" s="6">
        <f>Cesta[[#This Row],[PUV]]*Cesta[[#This Row],[06.BA]]</f>
        <v>0</v>
      </c>
      <c r="AG64" s="6">
        <f>Cesta[[#This Row],[PUV]]*Cesta[[#This Row],[07.PI]]</f>
        <v>0</v>
      </c>
      <c r="AH64" s="6">
        <f>Cesta[[#This Row],[PUV]]*Cesta[[#This Row],[08.MA]]</f>
        <v>0</v>
      </c>
      <c r="AI64" s="6">
        <f>Cesta[[#This Row],[PUV]]*Cesta[[#This Row],[09.GO]]</f>
        <v>0</v>
      </c>
      <c r="AJ64" s="6">
        <f>Cesta[[#This Row],[PUV]]*Cesta[[#This Row],[10.TO]]</f>
        <v>0</v>
      </c>
      <c r="AK64" s="6">
        <f>Cesta[[#This Row],[PUV]]*Cesta[[#This Row],[11.AP]]</f>
        <v>0</v>
      </c>
      <c r="AL64" s="6">
        <f>Cesta[[#This Row],[PUV]]*Cesta[[#This Row],[12.RN]]</f>
        <v>0</v>
      </c>
      <c r="AM64" s="6">
        <f>Cesta[[#This Row],[PUV]]*Cesta[[#This Row],[13.PB]]</f>
        <v>0</v>
      </c>
      <c r="AN64" s="6">
        <f>Cesta[[#This Row],[PUV]]*Cesta[[#This Row],[14.CE]]</f>
        <v>0</v>
      </c>
      <c r="AO64" s="6">
        <f>Cesta[[#This Row],[PUV]]*Cesta[[#This Row],[15.PE]]</f>
        <v>0</v>
      </c>
      <c r="AP64" s="6">
        <f>Cesta[[#This Row],[PUV]]*Cesta[[#This Row],[16.MG]]</f>
        <v>0</v>
      </c>
      <c r="AQ64" s="6">
        <f>Cesta[[#This Row],[Qde]]*Cesta[[#This Row],[PUV]]</f>
        <v>0</v>
      </c>
      <c r="AR64" s="23" t="s">
        <v>342</v>
      </c>
      <c r="AS64" s="16" t="s">
        <v>424</v>
      </c>
      <c r="AU64" s="1"/>
    </row>
    <row r="65" spans="1:55" ht="30" customHeight="1" x14ac:dyDescent="0.25">
      <c r="A65" s="1">
        <v>63</v>
      </c>
      <c r="B65" s="1">
        <v>229899</v>
      </c>
      <c r="C65" s="1" t="s">
        <v>29</v>
      </c>
      <c r="D65" s="5" t="s">
        <v>439</v>
      </c>
      <c r="E65" s="1" t="s">
        <v>12</v>
      </c>
      <c r="F65" s="1">
        <v>5</v>
      </c>
      <c r="G65" s="1">
        <v>0</v>
      </c>
      <c r="H65" s="1">
        <v>2</v>
      </c>
      <c r="I65" s="1">
        <v>2</v>
      </c>
      <c r="J65" s="1">
        <v>2</v>
      </c>
      <c r="K65" s="1">
        <v>2</v>
      </c>
      <c r="L65" s="1">
        <v>2</v>
      </c>
      <c r="M65" s="1">
        <v>2</v>
      </c>
      <c r="N65" s="1">
        <v>2</v>
      </c>
      <c r="O65" s="1">
        <v>0</v>
      </c>
      <c r="P65" s="1">
        <v>1</v>
      </c>
      <c r="Q65" s="1">
        <v>1</v>
      </c>
      <c r="R65" s="1">
        <v>1</v>
      </c>
      <c r="S65" s="1">
        <v>1</v>
      </c>
      <c r="T65" s="1">
        <v>1</v>
      </c>
      <c r="U65" s="1">
        <v>1</v>
      </c>
      <c r="V65" s="1">
        <v>2</v>
      </c>
      <c r="W65" s="1">
        <f>SUM(Cesta[[#This Row],[00.DF]:[16.MG]])</f>
        <v>27</v>
      </c>
      <c r="X65" s="21">
        <v>0</v>
      </c>
      <c r="Y65" s="3">
        <f>ROUND(Cesta[[#This Row],[PU]]*(1+$Y$1),2)</f>
        <v>0</v>
      </c>
      <c r="Z65" s="3">
        <f>Cesta[[#This Row],[PUV]]*Cesta[[#This Row],[00.DF]]</f>
        <v>0</v>
      </c>
      <c r="AA65" s="3">
        <f>Cesta[[#This Row],[PUV]]*Cesta[[#This Row],[01.MG]]</f>
        <v>0</v>
      </c>
      <c r="AB65" s="3">
        <f>Cesta[[#This Row],[PUV]]*Cesta[[#This Row],[02.BA]]</f>
        <v>0</v>
      </c>
      <c r="AC65" s="3">
        <f>Cesta[[#This Row],[PUV]]*Cesta[[#This Row],[03.PE]]</f>
        <v>0</v>
      </c>
      <c r="AD65" s="3">
        <f>Cesta[[#This Row],[PUV]]*Cesta[[#This Row],[04.SE]]</f>
        <v>0</v>
      </c>
      <c r="AE65" s="3">
        <f>Cesta[[#This Row],[PUV]]*Cesta[[#This Row],[05.AL]]</f>
        <v>0</v>
      </c>
      <c r="AF65" s="3">
        <f>Cesta[[#This Row],[PUV]]*Cesta[[#This Row],[06.BA]]</f>
        <v>0</v>
      </c>
      <c r="AG65" s="3">
        <f>Cesta[[#This Row],[PUV]]*Cesta[[#This Row],[07.PI]]</f>
        <v>0</v>
      </c>
      <c r="AH65" s="3">
        <f>Cesta[[#This Row],[PUV]]*Cesta[[#This Row],[08.MA]]</f>
        <v>0</v>
      </c>
      <c r="AI65" s="3">
        <f>Cesta[[#This Row],[PUV]]*Cesta[[#This Row],[09.GO]]</f>
        <v>0</v>
      </c>
      <c r="AJ65" s="3">
        <f>Cesta[[#This Row],[PUV]]*Cesta[[#This Row],[10.TO]]</f>
        <v>0</v>
      </c>
      <c r="AK65" s="3">
        <f>Cesta[[#This Row],[PUV]]*Cesta[[#This Row],[11.AP]]</f>
        <v>0</v>
      </c>
      <c r="AL65" s="3">
        <f>Cesta[[#This Row],[PUV]]*Cesta[[#This Row],[12.RN]]</f>
        <v>0</v>
      </c>
      <c r="AM65" s="3">
        <f>Cesta[[#This Row],[PUV]]*Cesta[[#This Row],[13.PB]]</f>
        <v>0</v>
      </c>
      <c r="AN65" s="3">
        <f>Cesta[[#This Row],[PUV]]*Cesta[[#This Row],[14.CE]]</f>
        <v>0</v>
      </c>
      <c r="AO65" s="3">
        <f>Cesta[[#This Row],[PUV]]*Cesta[[#This Row],[15.PE]]</f>
        <v>0</v>
      </c>
      <c r="AP65" s="3">
        <f>Cesta[[#This Row],[PUV]]*Cesta[[#This Row],[16.MG]]</f>
        <v>0</v>
      </c>
      <c r="AQ65" s="3">
        <f>Cesta[[#This Row],[Qde]]*Cesta[[#This Row],[PUV]]</f>
        <v>0</v>
      </c>
      <c r="AR65" s="21" t="s">
        <v>103</v>
      </c>
      <c r="AS65" s="15" t="s">
        <v>256</v>
      </c>
      <c r="AU65" s="1"/>
    </row>
    <row r="66" spans="1:55" ht="30" customHeight="1" x14ac:dyDescent="0.25">
      <c r="A66" s="1">
        <v>64</v>
      </c>
      <c r="B66" s="1">
        <v>253221</v>
      </c>
      <c r="C66" s="1" t="s">
        <v>29</v>
      </c>
      <c r="D66" s="5" t="s">
        <v>235</v>
      </c>
      <c r="E66" s="1" t="s">
        <v>12</v>
      </c>
      <c r="F66" s="1">
        <v>20</v>
      </c>
      <c r="G66" s="1">
        <v>0</v>
      </c>
      <c r="H66" s="1">
        <v>10</v>
      </c>
      <c r="I66" s="1">
        <v>10</v>
      </c>
      <c r="J66" s="1">
        <v>0</v>
      </c>
      <c r="K66" s="1">
        <v>5</v>
      </c>
      <c r="L66" s="1">
        <v>10</v>
      </c>
      <c r="M66" s="1">
        <v>10</v>
      </c>
      <c r="N66" s="1">
        <v>10</v>
      </c>
      <c r="O66" s="1">
        <v>0</v>
      </c>
      <c r="P66" s="1">
        <v>2</v>
      </c>
      <c r="Q66" s="1">
        <v>2</v>
      </c>
      <c r="R66" s="1">
        <v>1</v>
      </c>
      <c r="S66" s="1">
        <v>1</v>
      </c>
      <c r="T66" s="1">
        <v>1</v>
      </c>
      <c r="U66" s="1">
        <v>2</v>
      </c>
      <c r="V66" s="1">
        <v>5</v>
      </c>
      <c r="W66" s="1">
        <f>SUM(Cesta[[#This Row],[00.DF]:[16.MG]])</f>
        <v>89</v>
      </c>
      <c r="X66" s="21">
        <v>0</v>
      </c>
      <c r="Y66" s="3">
        <f>ROUND(Cesta[[#This Row],[PU]]*(1+$Y$1),2)</f>
        <v>0</v>
      </c>
      <c r="Z66" s="3">
        <f>Cesta[[#This Row],[PUV]]*Cesta[[#This Row],[00.DF]]</f>
        <v>0</v>
      </c>
      <c r="AA66" s="3">
        <f>Cesta[[#This Row],[PUV]]*Cesta[[#This Row],[01.MG]]</f>
        <v>0</v>
      </c>
      <c r="AB66" s="3">
        <f>Cesta[[#This Row],[PUV]]*Cesta[[#This Row],[02.BA]]</f>
        <v>0</v>
      </c>
      <c r="AC66" s="3">
        <f>Cesta[[#This Row],[PUV]]*Cesta[[#This Row],[03.PE]]</f>
        <v>0</v>
      </c>
      <c r="AD66" s="3">
        <f>Cesta[[#This Row],[PUV]]*Cesta[[#This Row],[04.SE]]</f>
        <v>0</v>
      </c>
      <c r="AE66" s="3">
        <f>Cesta[[#This Row],[PUV]]*Cesta[[#This Row],[05.AL]]</f>
        <v>0</v>
      </c>
      <c r="AF66" s="3">
        <f>Cesta[[#This Row],[PUV]]*Cesta[[#This Row],[06.BA]]</f>
        <v>0</v>
      </c>
      <c r="AG66" s="3">
        <f>Cesta[[#This Row],[PUV]]*Cesta[[#This Row],[07.PI]]</f>
        <v>0</v>
      </c>
      <c r="AH66" s="3">
        <f>Cesta[[#This Row],[PUV]]*Cesta[[#This Row],[08.MA]]</f>
        <v>0</v>
      </c>
      <c r="AI66" s="3">
        <f>Cesta[[#This Row],[PUV]]*Cesta[[#This Row],[09.GO]]</f>
        <v>0</v>
      </c>
      <c r="AJ66" s="3">
        <f>Cesta[[#This Row],[PUV]]*Cesta[[#This Row],[10.TO]]</f>
        <v>0</v>
      </c>
      <c r="AK66" s="3">
        <f>Cesta[[#This Row],[PUV]]*Cesta[[#This Row],[11.AP]]</f>
        <v>0</v>
      </c>
      <c r="AL66" s="3">
        <f>Cesta[[#This Row],[PUV]]*Cesta[[#This Row],[12.RN]]</f>
        <v>0</v>
      </c>
      <c r="AM66" s="3">
        <f>Cesta[[#This Row],[PUV]]*Cesta[[#This Row],[13.PB]]</f>
        <v>0</v>
      </c>
      <c r="AN66" s="3">
        <f>Cesta[[#This Row],[PUV]]*Cesta[[#This Row],[14.CE]]</f>
        <v>0</v>
      </c>
      <c r="AO66" s="3">
        <f>Cesta[[#This Row],[PUV]]*Cesta[[#This Row],[15.PE]]</f>
        <v>0</v>
      </c>
      <c r="AP66" s="3">
        <f>Cesta[[#This Row],[PUV]]*Cesta[[#This Row],[16.MG]]</f>
        <v>0</v>
      </c>
      <c r="AQ66" s="3">
        <f>Cesta[[#This Row],[Qde]]*Cesta[[#This Row],[PUV]]</f>
        <v>0</v>
      </c>
      <c r="AR66" s="21" t="s">
        <v>104</v>
      </c>
      <c r="AS66" s="15" t="s">
        <v>106</v>
      </c>
      <c r="AU66" s="1"/>
    </row>
    <row r="67" spans="1:55" ht="30" customHeight="1" x14ac:dyDescent="0.25">
      <c r="A67" s="1">
        <v>65</v>
      </c>
      <c r="B67" s="1">
        <v>253220</v>
      </c>
      <c r="C67" s="1" t="s">
        <v>29</v>
      </c>
      <c r="D67" s="5" t="s">
        <v>234</v>
      </c>
      <c r="E67" s="1" t="s">
        <v>12</v>
      </c>
      <c r="F67" s="1">
        <v>20</v>
      </c>
      <c r="G67" s="1">
        <v>0</v>
      </c>
      <c r="H67" s="1">
        <v>10</v>
      </c>
      <c r="I67" s="1">
        <v>10</v>
      </c>
      <c r="J67" s="1">
        <v>20</v>
      </c>
      <c r="K67" s="1">
        <v>5</v>
      </c>
      <c r="L67" s="1">
        <v>10</v>
      </c>
      <c r="M67" s="1">
        <v>10</v>
      </c>
      <c r="N67" s="1">
        <v>10</v>
      </c>
      <c r="O67" s="1">
        <v>0</v>
      </c>
      <c r="P67" s="1">
        <v>2</v>
      </c>
      <c r="Q67" s="1">
        <v>2</v>
      </c>
      <c r="R67" s="1">
        <v>1</v>
      </c>
      <c r="S67" s="1">
        <v>1</v>
      </c>
      <c r="T67" s="1">
        <v>1</v>
      </c>
      <c r="U67" s="1">
        <v>2</v>
      </c>
      <c r="V67" s="1">
        <v>0</v>
      </c>
      <c r="W67" s="1">
        <f>SUM(Cesta[[#This Row],[00.DF]:[16.MG]])</f>
        <v>104</v>
      </c>
      <c r="X67" s="21">
        <v>0</v>
      </c>
      <c r="Y67" s="3">
        <f>ROUND(Cesta[[#This Row],[PU]]*(1+$Y$1),2)</f>
        <v>0</v>
      </c>
      <c r="Z67" s="3">
        <f>Cesta[[#This Row],[PUV]]*Cesta[[#This Row],[00.DF]]</f>
        <v>0</v>
      </c>
      <c r="AA67" s="3">
        <f>Cesta[[#This Row],[PUV]]*Cesta[[#This Row],[01.MG]]</f>
        <v>0</v>
      </c>
      <c r="AB67" s="3">
        <f>Cesta[[#This Row],[PUV]]*Cesta[[#This Row],[02.BA]]</f>
        <v>0</v>
      </c>
      <c r="AC67" s="3">
        <f>Cesta[[#This Row],[PUV]]*Cesta[[#This Row],[03.PE]]</f>
        <v>0</v>
      </c>
      <c r="AD67" s="3">
        <f>Cesta[[#This Row],[PUV]]*Cesta[[#This Row],[04.SE]]</f>
        <v>0</v>
      </c>
      <c r="AE67" s="3">
        <f>Cesta[[#This Row],[PUV]]*Cesta[[#This Row],[05.AL]]</f>
        <v>0</v>
      </c>
      <c r="AF67" s="3">
        <f>Cesta[[#This Row],[PUV]]*Cesta[[#This Row],[06.BA]]</f>
        <v>0</v>
      </c>
      <c r="AG67" s="3">
        <f>Cesta[[#This Row],[PUV]]*Cesta[[#This Row],[07.PI]]</f>
        <v>0</v>
      </c>
      <c r="AH67" s="3">
        <f>Cesta[[#This Row],[PUV]]*Cesta[[#This Row],[08.MA]]</f>
        <v>0</v>
      </c>
      <c r="AI67" s="3">
        <f>Cesta[[#This Row],[PUV]]*Cesta[[#This Row],[09.GO]]</f>
        <v>0</v>
      </c>
      <c r="AJ67" s="3">
        <f>Cesta[[#This Row],[PUV]]*Cesta[[#This Row],[10.TO]]</f>
        <v>0</v>
      </c>
      <c r="AK67" s="3">
        <f>Cesta[[#This Row],[PUV]]*Cesta[[#This Row],[11.AP]]</f>
        <v>0</v>
      </c>
      <c r="AL67" s="3">
        <f>Cesta[[#This Row],[PUV]]*Cesta[[#This Row],[12.RN]]</f>
        <v>0</v>
      </c>
      <c r="AM67" s="3">
        <f>Cesta[[#This Row],[PUV]]*Cesta[[#This Row],[13.PB]]</f>
        <v>0</v>
      </c>
      <c r="AN67" s="3">
        <f>Cesta[[#This Row],[PUV]]*Cesta[[#This Row],[14.CE]]</f>
        <v>0</v>
      </c>
      <c r="AO67" s="3">
        <f>Cesta[[#This Row],[PUV]]*Cesta[[#This Row],[15.PE]]</f>
        <v>0</v>
      </c>
      <c r="AP67" s="3">
        <f>Cesta[[#This Row],[PUV]]*Cesta[[#This Row],[16.MG]]</f>
        <v>0</v>
      </c>
      <c r="AQ67" s="3">
        <f>Cesta[[#This Row],[Qde]]*Cesta[[#This Row],[PUV]]</f>
        <v>0</v>
      </c>
      <c r="AR67" s="21" t="s">
        <v>104</v>
      </c>
      <c r="AS67" s="15" t="s">
        <v>105</v>
      </c>
      <c r="AU67" s="1"/>
    </row>
    <row r="68" spans="1:55" ht="30" customHeight="1" x14ac:dyDescent="0.25">
      <c r="A68" s="1">
        <v>66</v>
      </c>
      <c r="B68" s="1">
        <v>277854</v>
      </c>
      <c r="C68" s="1" t="s">
        <v>29</v>
      </c>
      <c r="D68" s="5" t="s">
        <v>476</v>
      </c>
      <c r="E68" s="1" t="s">
        <v>12</v>
      </c>
      <c r="F68" s="1">
        <v>10</v>
      </c>
      <c r="G68" s="1">
        <v>0</v>
      </c>
      <c r="H68" s="1">
        <v>5</v>
      </c>
      <c r="I68" s="1">
        <v>5</v>
      </c>
      <c r="J68" s="1">
        <v>0</v>
      </c>
      <c r="K68" s="1">
        <v>0</v>
      </c>
      <c r="L68" s="1">
        <v>5</v>
      </c>
      <c r="M68" s="1">
        <v>5</v>
      </c>
      <c r="N68" s="1">
        <v>5</v>
      </c>
      <c r="O68" s="1">
        <v>0</v>
      </c>
      <c r="P68" s="1">
        <v>0</v>
      </c>
      <c r="Q68" s="1">
        <v>2</v>
      </c>
      <c r="R68" s="1">
        <v>1</v>
      </c>
      <c r="S68" s="1">
        <v>1</v>
      </c>
      <c r="T68" s="1">
        <v>1</v>
      </c>
      <c r="U68" s="1">
        <v>0</v>
      </c>
      <c r="V68" s="1">
        <v>0</v>
      </c>
      <c r="W68" s="1">
        <f>SUM(Cesta[[#This Row],[00.DF]:[16.MG]])</f>
        <v>40</v>
      </c>
      <c r="X68" s="21">
        <v>0</v>
      </c>
      <c r="Y68" s="3">
        <f>ROUND(Cesta[[#This Row],[PU]]*(1+$Y$1),2)</f>
        <v>0</v>
      </c>
      <c r="Z68" s="3">
        <f>Cesta[[#This Row],[PUV]]*Cesta[[#This Row],[00.DF]]</f>
        <v>0</v>
      </c>
      <c r="AA68" s="3">
        <f>Cesta[[#This Row],[PUV]]*Cesta[[#This Row],[01.MG]]</f>
        <v>0</v>
      </c>
      <c r="AB68" s="3">
        <f>Cesta[[#This Row],[PUV]]*Cesta[[#This Row],[02.BA]]</f>
        <v>0</v>
      </c>
      <c r="AC68" s="3">
        <f>Cesta[[#This Row],[PUV]]*Cesta[[#This Row],[03.PE]]</f>
        <v>0</v>
      </c>
      <c r="AD68" s="3">
        <f>Cesta[[#This Row],[PUV]]*Cesta[[#This Row],[04.SE]]</f>
        <v>0</v>
      </c>
      <c r="AE68" s="3">
        <f>Cesta[[#This Row],[PUV]]*Cesta[[#This Row],[05.AL]]</f>
        <v>0</v>
      </c>
      <c r="AF68" s="3">
        <f>Cesta[[#This Row],[PUV]]*Cesta[[#This Row],[06.BA]]</f>
        <v>0</v>
      </c>
      <c r="AG68" s="3">
        <f>Cesta[[#This Row],[PUV]]*Cesta[[#This Row],[07.PI]]</f>
        <v>0</v>
      </c>
      <c r="AH68" s="3">
        <f>Cesta[[#This Row],[PUV]]*Cesta[[#This Row],[08.MA]]</f>
        <v>0</v>
      </c>
      <c r="AI68" s="3">
        <f>Cesta[[#This Row],[PUV]]*Cesta[[#This Row],[09.GO]]</f>
        <v>0</v>
      </c>
      <c r="AJ68" s="3">
        <f>Cesta[[#This Row],[PUV]]*Cesta[[#This Row],[10.TO]]</f>
        <v>0</v>
      </c>
      <c r="AK68" s="3">
        <f>Cesta[[#This Row],[PUV]]*Cesta[[#This Row],[11.AP]]</f>
        <v>0</v>
      </c>
      <c r="AL68" s="3">
        <f>Cesta[[#This Row],[PUV]]*Cesta[[#This Row],[12.RN]]</f>
        <v>0</v>
      </c>
      <c r="AM68" s="3">
        <f>Cesta[[#This Row],[PUV]]*Cesta[[#This Row],[13.PB]]</f>
        <v>0</v>
      </c>
      <c r="AN68" s="3">
        <f>Cesta[[#This Row],[PUV]]*Cesta[[#This Row],[14.CE]]</f>
        <v>0</v>
      </c>
      <c r="AO68" s="3">
        <f>Cesta[[#This Row],[PUV]]*Cesta[[#This Row],[15.PE]]</f>
        <v>0</v>
      </c>
      <c r="AP68" s="3">
        <f>Cesta[[#This Row],[PUV]]*Cesta[[#This Row],[16.MG]]</f>
        <v>0</v>
      </c>
      <c r="AQ68" s="3">
        <f>Cesta[[#This Row],[Qde]]*Cesta[[#This Row],[PUV]]</f>
        <v>0</v>
      </c>
      <c r="AR68" s="21" t="s">
        <v>119</v>
      </c>
      <c r="AS68" s="15" t="s">
        <v>257</v>
      </c>
      <c r="AU68" s="1"/>
    </row>
    <row r="69" spans="1:55" ht="30" customHeight="1" x14ac:dyDescent="0.25">
      <c r="A69" s="1">
        <v>67</v>
      </c>
      <c r="B69" s="1">
        <v>446101</v>
      </c>
      <c r="C69" s="1" t="s">
        <v>29</v>
      </c>
      <c r="D69" s="5" t="s">
        <v>258</v>
      </c>
      <c r="E69" s="1" t="s">
        <v>12</v>
      </c>
      <c r="F69" s="1">
        <v>5</v>
      </c>
      <c r="G69" s="1">
        <v>0</v>
      </c>
      <c r="H69" s="1">
        <v>2.5</v>
      </c>
      <c r="I69" s="1">
        <v>2.5</v>
      </c>
      <c r="J69" s="1">
        <v>2</v>
      </c>
      <c r="K69" s="1">
        <v>2</v>
      </c>
      <c r="L69" s="1">
        <v>2.5</v>
      </c>
      <c r="M69" s="1">
        <v>2.5</v>
      </c>
      <c r="N69" s="1">
        <v>3</v>
      </c>
      <c r="O69" s="1">
        <v>0</v>
      </c>
      <c r="P69" s="1">
        <v>1</v>
      </c>
      <c r="Q69" s="1">
        <v>4</v>
      </c>
      <c r="R69" s="1">
        <v>3</v>
      </c>
      <c r="S69" s="1">
        <v>1</v>
      </c>
      <c r="T69" s="1">
        <v>1</v>
      </c>
      <c r="U69" s="1">
        <v>1</v>
      </c>
      <c r="V69" s="1">
        <v>5</v>
      </c>
      <c r="W69" s="1">
        <f>SUM(Cesta[[#This Row],[00.DF]:[16.MG]])</f>
        <v>38</v>
      </c>
      <c r="X69" s="21">
        <v>0</v>
      </c>
      <c r="Y69" s="3">
        <f>ROUND(Cesta[[#This Row],[PU]]*(1+$Y$1),2)</f>
        <v>0</v>
      </c>
      <c r="Z69" s="3">
        <f>Cesta[[#This Row],[PUV]]*Cesta[[#This Row],[00.DF]]</f>
        <v>0</v>
      </c>
      <c r="AA69" s="3">
        <f>Cesta[[#This Row],[PUV]]*Cesta[[#This Row],[01.MG]]</f>
        <v>0</v>
      </c>
      <c r="AB69" s="3">
        <f>Cesta[[#This Row],[PUV]]*Cesta[[#This Row],[02.BA]]</f>
        <v>0</v>
      </c>
      <c r="AC69" s="3">
        <f>Cesta[[#This Row],[PUV]]*Cesta[[#This Row],[03.PE]]</f>
        <v>0</v>
      </c>
      <c r="AD69" s="3">
        <f>Cesta[[#This Row],[PUV]]*Cesta[[#This Row],[04.SE]]</f>
        <v>0</v>
      </c>
      <c r="AE69" s="3">
        <f>Cesta[[#This Row],[PUV]]*Cesta[[#This Row],[05.AL]]</f>
        <v>0</v>
      </c>
      <c r="AF69" s="3">
        <f>Cesta[[#This Row],[PUV]]*Cesta[[#This Row],[06.BA]]</f>
        <v>0</v>
      </c>
      <c r="AG69" s="3">
        <f>Cesta[[#This Row],[PUV]]*Cesta[[#This Row],[07.PI]]</f>
        <v>0</v>
      </c>
      <c r="AH69" s="3">
        <f>Cesta[[#This Row],[PUV]]*Cesta[[#This Row],[08.MA]]</f>
        <v>0</v>
      </c>
      <c r="AI69" s="3">
        <f>Cesta[[#This Row],[PUV]]*Cesta[[#This Row],[09.GO]]</f>
        <v>0</v>
      </c>
      <c r="AJ69" s="3">
        <f>Cesta[[#This Row],[PUV]]*Cesta[[#This Row],[10.TO]]</f>
        <v>0</v>
      </c>
      <c r="AK69" s="3">
        <f>Cesta[[#This Row],[PUV]]*Cesta[[#This Row],[11.AP]]</f>
        <v>0</v>
      </c>
      <c r="AL69" s="3">
        <f>Cesta[[#This Row],[PUV]]*Cesta[[#This Row],[12.RN]]</f>
        <v>0</v>
      </c>
      <c r="AM69" s="3">
        <f>Cesta[[#This Row],[PUV]]*Cesta[[#This Row],[13.PB]]</f>
        <v>0</v>
      </c>
      <c r="AN69" s="3">
        <f>Cesta[[#This Row],[PUV]]*Cesta[[#This Row],[14.CE]]</f>
        <v>0</v>
      </c>
      <c r="AO69" s="3">
        <f>Cesta[[#This Row],[PUV]]*Cesta[[#This Row],[15.PE]]</f>
        <v>0</v>
      </c>
      <c r="AP69" s="3">
        <f>Cesta[[#This Row],[PUV]]*Cesta[[#This Row],[16.MG]]</f>
        <v>0</v>
      </c>
      <c r="AQ69" s="3">
        <f>Cesta[[#This Row],[Qde]]*Cesta[[#This Row],[PUV]]</f>
        <v>0</v>
      </c>
      <c r="AR69" s="21" t="s">
        <v>53</v>
      </c>
      <c r="AS69" s="15" t="s">
        <v>261</v>
      </c>
      <c r="AU69" s="1"/>
    </row>
    <row r="70" spans="1:55" ht="30" customHeight="1" x14ac:dyDescent="0.25">
      <c r="A70" s="1">
        <v>68</v>
      </c>
      <c r="B70" s="1">
        <v>613248</v>
      </c>
      <c r="C70" s="1" t="s">
        <v>29</v>
      </c>
      <c r="D70" s="5" t="s">
        <v>259</v>
      </c>
      <c r="E70" s="1" t="s">
        <v>12</v>
      </c>
      <c r="F70" s="1">
        <v>5</v>
      </c>
      <c r="G70" s="1">
        <v>0</v>
      </c>
      <c r="H70" s="1">
        <v>2.5</v>
      </c>
      <c r="I70" s="1">
        <v>2.5</v>
      </c>
      <c r="J70" s="1">
        <v>2</v>
      </c>
      <c r="K70" s="1">
        <v>2</v>
      </c>
      <c r="L70" s="1">
        <v>2.5</v>
      </c>
      <c r="M70" s="1">
        <v>2.5</v>
      </c>
      <c r="N70" s="1">
        <v>3</v>
      </c>
      <c r="O70" s="1">
        <v>0</v>
      </c>
      <c r="P70" s="1">
        <v>1</v>
      </c>
      <c r="Q70" s="1">
        <v>4</v>
      </c>
      <c r="R70" s="1">
        <v>3</v>
      </c>
      <c r="S70" s="1">
        <v>1</v>
      </c>
      <c r="T70" s="1">
        <v>1</v>
      </c>
      <c r="U70" s="1">
        <v>1</v>
      </c>
      <c r="V70" s="1">
        <v>4</v>
      </c>
      <c r="W70" s="1">
        <f>SUM(Cesta[[#This Row],[00.DF]:[16.MG]])</f>
        <v>37</v>
      </c>
      <c r="X70" s="21">
        <v>0</v>
      </c>
      <c r="Y70" s="3">
        <f>ROUND(Cesta[[#This Row],[PU]]*(1+$Y$1),2)</f>
        <v>0</v>
      </c>
      <c r="Z70" s="3">
        <f>Cesta[[#This Row],[PUV]]*Cesta[[#This Row],[00.DF]]</f>
        <v>0</v>
      </c>
      <c r="AA70" s="3">
        <f>Cesta[[#This Row],[PUV]]*Cesta[[#This Row],[01.MG]]</f>
        <v>0</v>
      </c>
      <c r="AB70" s="3">
        <f>Cesta[[#This Row],[PUV]]*Cesta[[#This Row],[02.BA]]</f>
        <v>0</v>
      </c>
      <c r="AC70" s="3">
        <f>Cesta[[#This Row],[PUV]]*Cesta[[#This Row],[03.PE]]</f>
        <v>0</v>
      </c>
      <c r="AD70" s="3">
        <f>Cesta[[#This Row],[PUV]]*Cesta[[#This Row],[04.SE]]</f>
        <v>0</v>
      </c>
      <c r="AE70" s="3">
        <f>Cesta[[#This Row],[PUV]]*Cesta[[#This Row],[05.AL]]</f>
        <v>0</v>
      </c>
      <c r="AF70" s="3">
        <f>Cesta[[#This Row],[PUV]]*Cesta[[#This Row],[06.BA]]</f>
        <v>0</v>
      </c>
      <c r="AG70" s="3">
        <f>Cesta[[#This Row],[PUV]]*Cesta[[#This Row],[07.PI]]</f>
        <v>0</v>
      </c>
      <c r="AH70" s="3">
        <f>Cesta[[#This Row],[PUV]]*Cesta[[#This Row],[08.MA]]</f>
        <v>0</v>
      </c>
      <c r="AI70" s="3">
        <f>Cesta[[#This Row],[PUV]]*Cesta[[#This Row],[09.GO]]</f>
        <v>0</v>
      </c>
      <c r="AJ70" s="3">
        <f>Cesta[[#This Row],[PUV]]*Cesta[[#This Row],[10.TO]]</f>
        <v>0</v>
      </c>
      <c r="AK70" s="3">
        <f>Cesta[[#This Row],[PUV]]*Cesta[[#This Row],[11.AP]]</f>
        <v>0</v>
      </c>
      <c r="AL70" s="3">
        <f>Cesta[[#This Row],[PUV]]*Cesta[[#This Row],[12.RN]]</f>
        <v>0</v>
      </c>
      <c r="AM70" s="3">
        <f>Cesta[[#This Row],[PUV]]*Cesta[[#This Row],[13.PB]]</f>
        <v>0</v>
      </c>
      <c r="AN70" s="3">
        <f>Cesta[[#This Row],[PUV]]*Cesta[[#This Row],[14.CE]]</f>
        <v>0</v>
      </c>
      <c r="AO70" s="3">
        <f>Cesta[[#This Row],[PUV]]*Cesta[[#This Row],[15.PE]]</f>
        <v>0</v>
      </c>
      <c r="AP70" s="3">
        <f>Cesta[[#This Row],[PUV]]*Cesta[[#This Row],[16.MG]]</f>
        <v>0</v>
      </c>
      <c r="AQ70" s="3">
        <f>Cesta[[#This Row],[Qde]]*Cesta[[#This Row],[PUV]]</f>
        <v>0</v>
      </c>
      <c r="AR70" s="21" t="s">
        <v>107</v>
      </c>
      <c r="AS70" s="15" t="s">
        <v>260</v>
      </c>
      <c r="AU70" s="1"/>
    </row>
    <row r="71" spans="1:55" ht="30" customHeight="1" x14ac:dyDescent="0.25">
      <c r="A71" s="1">
        <v>69</v>
      </c>
      <c r="B71" s="1">
        <v>382738</v>
      </c>
      <c r="C71" s="1" t="s">
        <v>29</v>
      </c>
      <c r="D71" s="5" t="s">
        <v>108</v>
      </c>
      <c r="E71" s="1" t="s">
        <v>12</v>
      </c>
      <c r="F71" s="1">
        <v>200</v>
      </c>
      <c r="G71" s="1">
        <v>0</v>
      </c>
      <c r="H71" s="1">
        <v>100</v>
      </c>
      <c r="I71" s="1">
        <v>100</v>
      </c>
      <c r="J71" s="1">
        <v>60</v>
      </c>
      <c r="K71" s="1">
        <v>120</v>
      </c>
      <c r="L71" s="1">
        <v>100</v>
      </c>
      <c r="M71" s="1">
        <v>100</v>
      </c>
      <c r="N71" s="1">
        <v>40</v>
      </c>
      <c r="O71" s="1">
        <v>0</v>
      </c>
      <c r="P71" s="1">
        <v>2</v>
      </c>
      <c r="Q71" s="1">
        <v>20</v>
      </c>
      <c r="R71" s="1">
        <v>10</v>
      </c>
      <c r="S71" s="1">
        <v>5</v>
      </c>
      <c r="T71" s="1">
        <v>10</v>
      </c>
      <c r="U71" s="1">
        <v>20</v>
      </c>
      <c r="V71" s="1">
        <v>36</v>
      </c>
      <c r="W71" s="1">
        <f>SUM(Cesta[[#This Row],[00.DF]:[16.MG]])</f>
        <v>923</v>
      </c>
      <c r="X71" s="21">
        <v>0</v>
      </c>
      <c r="Y71" s="3">
        <f>ROUND(Cesta[[#This Row],[PU]]*(1+$Y$1),2)</f>
        <v>0</v>
      </c>
      <c r="Z71" s="3">
        <f>Cesta[[#This Row],[PUV]]*Cesta[[#This Row],[00.DF]]</f>
        <v>0</v>
      </c>
      <c r="AA71" s="3">
        <f>Cesta[[#This Row],[PUV]]*Cesta[[#This Row],[01.MG]]</f>
        <v>0</v>
      </c>
      <c r="AB71" s="3">
        <f>Cesta[[#This Row],[PUV]]*Cesta[[#This Row],[02.BA]]</f>
        <v>0</v>
      </c>
      <c r="AC71" s="3">
        <f>Cesta[[#This Row],[PUV]]*Cesta[[#This Row],[03.PE]]</f>
        <v>0</v>
      </c>
      <c r="AD71" s="3">
        <f>Cesta[[#This Row],[PUV]]*Cesta[[#This Row],[04.SE]]</f>
        <v>0</v>
      </c>
      <c r="AE71" s="3">
        <f>Cesta[[#This Row],[PUV]]*Cesta[[#This Row],[05.AL]]</f>
        <v>0</v>
      </c>
      <c r="AF71" s="3">
        <f>Cesta[[#This Row],[PUV]]*Cesta[[#This Row],[06.BA]]</f>
        <v>0</v>
      </c>
      <c r="AG71" s="3">
        <f>Cesta[[#This Row],[PUV]]*Cesta[[#This Row],[07.PI]]</f>
        <v>0</v>
      </c>
      <c r="AH71" s="3">
        <f>Cesta[[#This Row],[PUV]]*Cesta[[#This Row],[08.MA]]</f>
        <v>0</v>
      </c>
      <c r="AI71" s="3">
        <f>Cesta[[#This Row],[PUV]]*Cesta[[#This Row],[09.GO]]</f>
        <v>0</v>
      </c>
      <c r="AJ71" s="3">
        <f>Cesta[[#This Row],[PUV]]*Cesta[[#This Row],[10.TO]]</f>
        <v>0</v>
      </c>
      <c r="AK71" s="3">
        <f>Cesta[[#This Row],[PUV]]*Cesta[[#This Row],[11.AP]]</f>
        <v>0</v>
      </c>
      <c r="AL71" s="3">
        <f>Cesta[[#This Row],[PUV]]*Cesta[[#This Row],[12.RN]]</f>
        <v>0</v>
      </c>
      <c r="AM71" s="3">
        <f>Cesta[[#This Row],[PUV]]*Cesta[[#This Row],[13.PB]]</f>
        <v>0</v>
      </c>
      <c r="AN71" s="3">
        <f>Cesta[[#This Row],[PUV]]*Cesta[[#This Row],[14.CE]]</f>
        <v>0</v>
      </c>
      <c r="AO71" s="3">
        <f>Cesta[[#This Row],[PUV]]*Cesta[[#This Row],[15.PE]]</f>
        <v>0</v>
      </c>
      <c r="AP71" s="3">
        <f>Cesta[[#This Row],[PUV]]*Cesta[[#This Row],[16.MG]]</f>
        <v>0</v>
      </c>
      <c r="AQ71" s="3">
        <f>Cesta[[#This Row],[Qde]]*Cesta[[#This Row],[PUV]]</f>
        <v>0</v>
      </c>
      <c r="AR71" s="21" t="s">
        <v>97</v>
      </c>
      <c r="AS71" s="15" t="s">
        <v>262</v>
      </c>
      <c r="AU71" s="1"/>
      <c r="BC71" s="4"/>
    </row>
    <row r="72" spans="1:55" ht="30" customHeight="1" x14ac:dyDescent="0.25">
      <c r="A72" s="1">
        <v>70</v>
      </c>
      <c r="B72" s="1">
        <v>438827</v>
      </c>
      <c r="C72" s="1" t="s">
        <v>29</v>
      </c>
      <c r="D72" s="5" t="s">
        <v>332</v>
      </c>
      <c r="E72" s="1" t="s">
        <v>12</v>
      </c>
      <c r="F72" s="1">
        <v>25</v>
      </c>
      <c r="G72" s="1">
        <v>0</v>
      </c>
      <c r="H72" s="1">
        <v>12</v>
      </c>
      <c r="I72" s="1">
        <v>12</v>
      </c>
      <c r="J72" s="1">
        <v>20</v>
      </c>
      <c r="K72" s="1">
        <v>0</v>
      </c>
      <c r="L72" s="1">
        <v>12</v>
      </c>
      <c r="M72" s="1">
        <v>12</v>
      </c>
      <c r="N72" s="1">
        <v>10</v>
      </c>
      <c r="O72" s="1">
        <v>0</v>
      </c>
      <c r="P72" s="1">
        <v>2</v>
      </c>
      <c r="Q72" s="1">
        <v>4</v>
      </c>
      <c r="R72" s="1">
        <v>2</v>
      </c>
      <c r="S72" s="1">
        <v>2</v>
      </c>
      <c r="T72" s="1">
        <v>2</v>
      </c>
      <c r="U72" s="1">
        <v>0</v>
      </c>
      <c r="V72" s="1">
        <v>12</v>
      </c>
      <c r="W72" s="1">
        <f>SUM(Cesta[[#This Row],[00.DF]:[16.MG]])</f>
        <v>127</v>
      </c>
      <c r="X72" s="21">
        <v>0</v>
      </c>
      <c r="Y72" s="3">
        <f>ROUND(Cesta[[#This Row],[PU]]*(1+$Y$1),2)</f>
        <v>0</v>
      </c>
      <c r="Z72" s="3">
        <f>Cesta[[#This Row],[PUV]]*Cesta[[#This Row],[00.DF]]</f>
        <v>0</v>
      </c>
      <c r="AA72" s="3">
        <f>Cesta[[#This Row],[PUV]]*Cesta[[#This Row],[01.MG]]</f>
        <v>0</v>
      </c>
      <c r="AB72" s="3">
        <f>Cesta[[#This Row],[PUV]]*Cesta[[#This Row],[02.BA]]</f>
        <v>0</v>
      </c>
      <c r="AC72" s="3">
        <f>Cesta[[#This Row],[PUV]]*Cesta[[#This Row],[03.PE]]</f>
        <v>0</v>
      </c>
      <c r="AD72" s="3">
        <f>Cesta[[#This Row],[PUV]]*Cesta[[#This Row],[04.SE]]</f>
        <v>0</v>
      </c>
      <c r="AE72" s="3">
        <f>Cesta[[#This Row],[PUV]]*Cesta[[#This Row],[05.AL]]</f>
        <v>0</v>
      </c>
      <c r="AF72" s="3">
        <f>Cesta[[#This Row],[PUV]]*Cesta[[#This Row],[06.BA]]</f>
        <v>0</v>
      </c>
      <c r="AG72" s="3">
        <f>Cesta[[#This Row],[PUV]]*Cesta[[#This Row],[07.PI]]</f>
        <v>0</v>
      </c>
      <c r="AH72" s="3">
        <f>Cesta[[#This Row],[PUV]]*Cesta[[#This Row],[08.MA]]</f>
        <v>0</v>
      </c>
      <c r="AI72" s="3">
        <f>Cesta[[#This Row],[PUV]]*Cesta[[#This Row],[09.GO]]</f>
        <v>0</v>
      </c>
      <c r="AJ72" s="3">
        <f>Cesta[[#This Row],[PUV]]*Cesta[[#This Row],[10.TO]]</f>
        <v>0</v>
      </c>
      <c r="AK72" s="3">
        <f>Cesta[[#This Row],[PUV]]*Cesta[[#This Row],[11.AP]]</f>
        <v>0</v>
      </c>
      <c r="AL72" s="3">
        <f>Cesta[[#This Row],[PUV]]*Cesta[[#This Row],[12.RN]]</f>
        <v>0</v>
      </c>
      <c r="AM72" s="3">
        <f>Cesta[[#This Row],[PUV]]*Cesta[[#This Row],[13.PB]]</f>
        <v>0</v>
      </c>
      <c r="AN72" s="3">
        <f>Cesta[[#This Row],[PUV]]*Cesta[[#This Row],[14.CE]]</f>
        <v>0</v>
      </c>
      <c r="AO72" s="3">
        <f>Cesta[[#This Row],[PUV]]*Cesta[[#This Row],[15.PE]]</f>
        <v>0</v>
      </c>
      <c r="AP72" s="3">
        <f>Cesta[[#This Row],[PUV]]*Cesta[[#This Row],[16.MG]]</f>
        <v>0</v>
      </c>
      <c r="AQ72" s="3">
        <f>Cesta[[#This Row],[Qde]]*Cesta[[#This Row],[PUV]]</f>
        <v>0</v>
      </c>
      <c r="AR72" s="21" t="s">
        <v>132</v>
      </c>
      <c r="AS72" s="15" t="s">
        <v>333</v>
      </c>
      <c r="AU72" s="1"/>
      <c r="BC72" s="4"/>
    </row>
    <row r="73" spans="1:55" ht="30" customHeight="1" x14ac:dyDescent="0.25">
      <c r="A73" s="1">
        <v>71</v>
      </c>
      <c r="B73" s="1">
        <v>303276</v>
      </c>
      <c r="C73" s="1" t="s">
        <v>29</v>
      </c>
      <c r="D73" s="5" t="s">
        <v>109</v>
      </c>
      <c r="E73" s="1" t="s">
        <v>12</v>
      </c>
      <c r="F73" s="1">
        <v>400</v>
      </c>
      <c r="G73" s="1">
        <v>0</v>
      </c>
      <c r="H73" s="1">
        <v>200</v>
      </c>
      <c r="I73" s="1">
        <v>200</v>
      </c>
      <c r="J73" s="1">
        <v>200</v>
      </c>
      <c r="K73" s="1">
        <v>240</v>
      </c>
      <c r="L73" s="1">
        <v>200</v>
      </c>
      <c r="M73" s="1">
        <v>200</v>
      </c>
      <c r="N73" s="1">
        <v>100</v>
      </c>
      <c r="O73" s="1">
        <v>12</v>
      </c>
      <c r="P73" s="1">
        <v>40</v>
      </c>
      <c r="Q73" s="1">
        <v>48</v>
      </c>
      <c r="R73" s="1">
        <v>20</v>
      </c>
      <c r="S73" s="1">
        <v>10</v>
      </c>
      <c r="T73" s="1">
        <v>20</v>
      </c>
      <c r="U73" s="1">
        <v>0</v>
      </c>
      <c r="V73" s="1">
        <v>0</v>
      </c>
      <c r="W73" s="1">
        <f>SUM(Cesta[[#This Row],[00.DF]:[16.MG]])</f>
        <v>1890</v>
      </c>
      <c r="X73" s="21">
        <v>0</v>
      </c>
      <c r="Y73" s="3">
        <f>ROUND(Cesta[[#This Row],[PU]]*(1+$Y$1),2)</f>
        <v>0</v>
      </c>
      <c r="Z73" s="3">
        <f>Cesta[[#This Row],[PUV]]*Cesta[[#This Row],[00.DF]]</f>
        <v>0</v>
      </c>
      <c r="AA73" s="3">
        <f>Cesta[[#This Row],[PUV]]*Cesta[[#This Row],[01.MG]]</f>
        <v>0</v>
      </c>
      <c r="AB73" s="3">
        <f>Cesta[[#This Row],[PUV]]*Cesta[[#This Row],[02.BA]]</f>
        <v>0</v>
      </c>
      <c r="AC73" s="3">
        <f>Cesta[[#This Row],[PUV]]*Cesta[[#This Row],[03.PE]]</f>
        <v>0</v>
      </c>
      <c r="AD73" s="3">
        <f>Cesta[[#This Row],[PUV]]*Cesta[[#This Row],[04.SE]]</f>
        <v>0</v>
      </c>
      <c r="AE73" s="3">
        <f>Cesta[[#This Row],[PUV]]*Cesta[[#This Row],[05.AL]]</f>
        <v>0</v>
      </c>
      <c r="AF73" s="3">
        <f>Cesta[[#This Row],[PUV]]*Cesta[[#This Row],[06.BA]]</f>
        <v>0</v>
      </c>
      <c r="AG73" s="3">
        <f>Cesta[[#This Row],[PUV]]*Cesta[[#This Row],[07.PI]]</f>
        <v>0</v>
      </c>
      <c r="AH73" s="3">
        <f>Cesta[[#This Row],[PUV]]*Cesta[[#This Row],[08.MA]]</f>
        <v>0</v>
      </c>
      <c r="AI73" s="3">
        <f>Cesta[[#This Row],[PUV]]*Cesta[[#This Row],[09.GO]]</f>
        <v>0</v>
      </c>
      <c r="AJ73" s="3">
        <f>Cesta[[#This Row],[PUV]]*Cesta[[#This Row],[10.TO]]</f>
        <v>0</v>
      </c>
      <c r="AK73" s="3">
        <f>Cesta[[#This Row],[PUV]]*Cesta[[#This Row],[11.AP]]</f>
        <v>0</v>
      </c>
      <c r="AL73" s="3">
        <f>Cesta[[#This Row],[PUV]]*Cesta[[#This Row],[12.RN]]</f>
        <v>0</v>
      </c>
      <c r="AM73" s="3">
        <f>Cesta[[#This Row],[PUV]]*Cesta[[#This Row],[13.PB]]</f>
        <v>0</v>
      </c>
      <c r="AN73" s="3">
        <f>Cesta[[#This Row],[PUV]]*Cesta[[#This Row],[14.CE]]</f>
        <v>0</v>
      </c>
      <c r="AO73" s="3">
        <f>Cesta[[#This Row],[PUV]]*Cesta[[#This Row],[15.PE]]</f>
        <v>0</v>
      </c>
      <c r="AP73" s="3">
        <f>Cesta[[#This Row],[PUV]]*Cesta[[#This Row],[16.MG]]</f>
        <v>0</v>
      </c>
      <c r="AQ73" s="3">
        <f>Cesta[[#This Row],[Qde]]*Cesta[[#This Row],[PUV]]</f>
        <v>0</v>
      </c>
      <c r="AR73" s="21" t="s">
        <v>97</v>
      </c>
      <c r="AS73" s="15" t="s">
        <v>334</v>
      </c>
      <c r="AU73" s="1"/>
    </row>
    <row r="74" spans="1:55" ht="30" customHeight="1" x14ac:dyDescent="0.25">
      <c r="A74" s="1">
        <v>72</v>
      </c>
      <c r="B74" s="1" t="s">
        <v>264</v>
      </c>
      <c r="C74" s="1" t="s">
        <v>29</v>
      </c>
      <c r="D74" s="5" t="s">
        <v>477</v>
      </c>
      <c r="E74" s="1" t="s">
        <v>12</v>
      </c>
      <c r="F74" s="1">
        <f>6*12</f>
        <v>72</v>
      </c>
      <c r="G74" s="1">
        <v>0</v>
      </c>
      <c r="H74" s="1">
        <v>0</v>
      </c>
      <c r="I74" s="1">
        <v>0</v>
      </c>
      <c r="J74" s="1">
        <v>0</v>
      </c>
      <c r="K74" s="1">
        <v>0</v>
      </c>
      <c r="L74" s="1">
        <v>36</v>
      </c>
      <c r="M74" s="1">
        <v>36</v>
      </c>
      <c r="N74" s="1">
        <v>20</v>
      </c>
      <c r="O74" s="1">
        <v>0</v>
      </c>
      <c r="P74" s="1">
        <v>0</v>
      </c>
      <c r="Q74" s="1">
        <v>0</v>
      </c>
      <c r="R74" s="1">
        <v>4</v>
      </c>
      <c r="S74" s="1">
        <v>1</v>
      </c>
      <c r="T74" s="1">
        <v>0</v>
      </c>
      <c r="U74" s="1">
        <v>0</v>
      </c>
      <c r="V74" s="1">
        <v>2</v>
      </c>
      <c r="W74" s="1">
        <f>SUM(Cesta[[#This Row],[00.DF]:[16.MG]])</f>
        <v>171</v>
      </c>
      <c r="X74" s="21">
        <v>0</v>
      </c>
      <c r="Y74" s="3">
        <f>ROUND(Cesta[[#This Row],[PU]]*(1+$Y$1),2)</f>
        <v>0</v>
      </c>
      <c r="Z74" s="3">
        <f>Cesta[[#This Row],[PUV]]*Cesta[[#This Row],[00.DF]]</f>
        <v>0</v>
      </c>
      <c r="AA74" s="3">
        <f>Cesta[[#This Row],[PUV]]*Cesta[[#This Row],[01.MG]]</f>
        <v>0</v>
      </c>
      <c r="AB74" s="3">
        <f>Cesta[[#This Row],[PUV]]*Cesta[[#This Row],[02.BA]]</f>
        <v>0</v>
      </c>
      <c r="AC74" s="3">
        <f>Cesta[[#This Row],[PUV]]*Cesta[[#This Row],[03.PE]]</f>
        <v>0</v>
      </c>
      <c r="AD74" s="3">
        <f>Cesta[[#This Row],[PUV]]*Cesta[[#This Row],[04.SE]]</f>
        <v>0</v>
      </c>
      <c r="AE74" s="3">
        <f>Cesta[[#This Row],[PUV]]*Cesta[[#This Row],[05.AL]]</f>
        <v>0</v>
      </c>
      <c r="AF74" s="3">
        <f>Cesta[[#This Row],[PUV]]*Cesta[[#This Row],[06.BA]]</f>
        <v>0</v>
      </c>
      <c r="AG74" s="3">
        <f>Cesta[[#This Row],[PUV]]*Cesta[[#This Row],[07.PI]]</f>
        <v>0</v>
      </c>
      <c r="AH74" s="3">
        <f>Cesta[[#This Row],[PUV]]*Cesta[[#This Row],[08.MA]]</f>
        <v>0</v>
      </c>
      <c r="AI74" s="3">
        <f>Cesta[[#This Row],[PUV]]*Cesta[[#This Row],[09.GO]]</f>
        <v>0</v>
      </c>
      <c r="AJ74" s="3">
        <f>Cesta[[#This Row],[PUV]]*Cesta[[#This Row],[10.TO]]</f>
        <v>0</v>
      </c>
      <c r="AK74" s="3">
        <f>Cesta[[#This Row],[PUV]]*Cesta[[#This Row],[11.AP]]</f>
        <v>0</v>
      </c>
      <c r="AL74" s="3">
        <f>Cesta[[#This Row],[PUV]]*Cesta[[#This Row],[12.RN]]</f>
        <v>0</v>
      </c>
      <c r="AM74" s="3">
        <f>Cesta[[#This Row],[PUV]]*Cesta[[#This Row],[13.PB]]</f>
        <v>0</v>
      </c>
      <c r="AN74" s="3">
        <f>Cesta[[#This Row],[PUV]]*Cesta[[#This Row],[14.CE]]</f>
        <v>0</v>
      </c>
      <c r="AO74" s="3">
        <f>Cesta[[#This Row],[PUV]]*Cesta[[#This Row],[15.PE]]</f>
        <v>0</v>
      </c>
      <c r="AP74" s="3">
        <f>Cesta[[#This Row],[PUV]]*Cesta[[#This Row],[16.MG]]</f>
        <v>0</v>
      </c>
      <c r="AQ74" s="3">
        <f>Cesta[[#This Row],[Qde]]*Cesta[[#This Row],[PUV]]</f>
        <v>0</v>
      </c>
      <c r="AR74" s="21" t="s">
        <v>103</v>
      </c>
      <c r="AS74" s="15" t="s">
        <v>263</v>
      </c>
      <c r="AU74" s="1"/>
    </row>
    <row r="75" spans="1:55" ht="30" customHeight="1" x14ac:dyDescent="0.25">
      <c r="A75" s="1">
        <v>73</v>
      </c>
      <c r="B75" s="1" t="s">
        <v>264</v>
      </c>
      <c r="C75" s="1" t="s">
        <v>29</v>
      </c>
      <c r="D75" s="5" t="s">
        <v>478</v>
      </c>
      <c r="E75" s="1" t="s">
        <v>12</v>
      </c>
      <c r="F75" s="1">
        <f>6*12</f>
        <v>72</v>
      </c>
      <c r="G75" s="1">
        <v>0</v>
      </c>
      <c r="H75" s="1">
        <v>0</v>
      </c>
      <c r="I75" s="1">
        <v>0</v>
      </c>
      <c r="J75" s="1">
        <v>0</v>
      </c>
      <c r="K75" s="1">
        <v>0</v>
      </c>
      <c r="L75" s="1">
        <v>36</v>
      </c>
      <c r="M75" s="1">
        <v>36</v>
      </c>
      <c r="N75" s="1">
        <v>20</v>
      </c>
      <c r="O75" s="1">
        <v>0</v>
      </c>
      <c r="P75" s="1">
        <v>0</v>
      </c>
      <c r="Q75" s="1">
        <v>0</v>
      </c>
      <c r="R75" s="1">
        <v>4</v>
      </c>
      <c r="S75" s="1">
        <v>1</v>
      </c>
      <c r="T75" s="1">
        <v>0</v>
      </c>
      <c r="U75" s="1">
        <v>0</v>
      </c>
      <c r="V75" s="1">
        <v>0</v>
      </c>
      <c r="W75" s="1">
        <f>SUM(Cesta[[#This Row],[00.DF]:[16.MG]])</f>
        <v>169</v>
      </c>
      <c r="X75" s="21">
        <v>0</v>
      </c>
      <c r="Y75" s="3">
        <f>ROUND(Cesta[[#This Row],[PU]]*(1+$Y$1),2)</f>
        <v>0</v>
      </c>
      <c r="Z75" s="3">
        <f>Cesta[[#This Row],[PUV]]*Cesta[[#This Row],[00.DF]]</f>
        <v>0</v>
      </c>
      <c r="AA75" s="3">
        <f>Cesta[[#This Row],[PUV]]*Cesta[[#This Row],[01.MG]]</f>
        <v>0</v>
      </c>
      <c r="AB75" s="3">
        <f>Cesta[[#This Row],[PUV]]*Cesta[[#This Row],[02.BA]]</f>
        <v>0</v>
      </c>
      <c r="AC75" s="3">
        <f>Cesta[[#This Row],[PUV]]*Cesta[[#This Row],[03.PE]]</f>
        <v>0</v>
      </c>
      <c r="AD75" s="3">
        <f>Cesta[[#This Row],[PUV]]*Cesta[[#This Row],[04.SE]]</f>
        <v>0</v>
      </c>
      <c r="AE75" s="3">
        <f>Cesta[[#This Row],[PUV]]*Cesta[[#This Row],[05.AL]]</f>
        <v>0</v>
      </c>
      <c r="AF75" s="3">
        <f>Cesta[[#This Row],[PUV]]*Cesta[[#This Row],[06.BA]]</f>
        <v>0</v>
      </c>
      <c r="AG75" s="3">
        <f>Cesta[[#This Row],[PUV]]*Cesta[[#This Row],[07.PI]]</f>
        <v>0</v>
      </c>
      <c r="AH75" s="3">
        <f>Cesta[[#This Row],[PUV]]*Cesta[[#This Row],[08.MA]]</f>
        <v>0</v>
      </c>
      <c r="AI75" s="3">
        <f>Cesta[[#This Row],[PUV]]*Cesta[[#This Row],[09.GO]]</f>
        <v>0</v>
      </c>
      <c r="AJ75" s="3">
        <f>Cesta[[#This Row],[PUV]]*Cesta[[#This Row],[10.TO]]</f>
        <v>0</v>
      </c>
      <c r="AK75" s="3">
        <f>Cesta[[#This Row],[PUV]]*Cesta[[#This Row],[11.AP]]</f>
        <v>0</v>
      </c>
      <c r="AL75" s="3">
        <f>Cesta[[#This Row],[PUV]]*Cesta[[#This Row],[12.RN]]</f>
        <v>0</v>
      </c>
      <c r="AM75" s="3">
        <f>Cesta[[#This Row],[PUV]]*Cesta[[#This Row],[13.PB]]</f>
        <v>0</v>
      </c>
      <c r="AN75" s="3">
        <f>Cesta[[#This Row],[PUV]]*Cesta[[#This Row],[14.CE]]</f>
        <v>0</v>
      </c>
      <c r="AO75" s="3">
        <f>Cesta[[#This Row],[PUV]]*Cesta[[#This Row],[15.PE]]</f>
        <v>0</v>
      </c>
      <c r="AP75" s="3">
        <f>Cesta[[#This Row],[PUV]]*Cesta[[#This Row],[16.MG]]</f>
        <v>0</v>
      </c>
      <c r="AQ75" s="3">
        <f>Cesta[[#This Row],[Qde]]*Cesta[[#This Row],[PUV]]</f>
        <v>0</v>
      </c>
      <c r="AR75" s="21" t="s">
        <v>103</v>
      </c>
      <c r="AS75" s="15" t="s">
        <v>265</v>
      </c>
      <c r="AU75" s="1"/>
    </row>
    <row r="76" spans="1:55" ht="30" customHeight="1" x14ac:dyDescent="0.25">
      <c r="A76" s="1">
        <v>74</v>
      </c>
      <c r="B76" s="1" t="s">
        <v>264</v>
      </c>
      <c r="C76" s="1" t="s">
        <v>29</v>
      </c>
      <c r="D76" s="5" t="s">
        <v>479</v>
      </c>
      <c r="E76" s="1" t="s">
        <v>12</v>
      </c>
      <c r="F76" s="1">
        <f>6*12</f>
        <v>72</v>
      </c>
      <c r="G76" s="1">
        <v>0</v>
      </c>
      <c r="H76" s="1">
        <v>0</v>
      </c>
      <c r="I76" s="1">
        <v>0</v>
      </c>
      <c r="J76" s="1">
        <v>0</v>
      </c>
      <c r="K76" s="1">
        <v>0</v>
      </c>
      <c r="L76" s="1">
        <v>36</v>
      </c>
      <c r="M76" s="1">
        <v>36</v>
      </c>
      <c r="N76" s="1">
        <v>20</v>
      </c>
      <c r="O76" s="1">
        <v>0</v>
      </c>
      <c r="P76" s="1">
        <v>0</v>
      </c>
      <c r="Q76" s="1">
        <v>0</v>
      </c>
      <c r="R76" s="1">
        <v>4</v>
      </c>
      <c r="S76" s="1">
        <v>1</v>
      </c>
      <c r="T76" s="1">
        <v>0</v>
      </c>
      <c r="U76" s="1">
        <v>0</v>
      </c>
      <c r="V76" s="1">
        <v>0</v>
      </c>
      <c r="W76" s="1">
        <f>SUM(Cesta[[#This Row],[00.DF]:[16.MG]])</f>
        <v>169</v>
      </c>
      <c r="X76" s="21">
        <v>0</v>
      </c>
      <c r="Y76" s="3">
        <f>ROUND(Cesta[[#This Row],[PU]]*(1+$Y$1),2)</f>
        <v>0</v>
      </c>
      <c r="Z76" s="3">
        <f>Cesta[[#This Row],[PUV]]*Cesta[[#This Row],[00.DF]]</f>
        <v>0</v>
      </c>
      <c r="AA76" s="3">
        <f>Cesta[[#This Row],[PUV]]*Cesta[[#This Row],[01.MG]]</f>
        <v>0</v>
      </c>
      <c r="AB76" s="3">
        <f>Cesta[[#This Row],[PUV]]*Cesta[[#This Row],[02.BA]]</f>
        <v>0</v>
      </c>
      <c r="AC76" s="3">
        <f>Cesta[[#This Row],[PUV]]*Cesta[[#This Row],[03.PE]]</f>
        <v>0</v>
      </c>
      <c r="AD76" s="3">
        <f>Cesta[[#This Row],[PUV]]*Cesta[[#This Row],[04.SE]]</f>
        <v>0</v>
      </c>
      <c r="AE76" s="3">
        <f>Cesta[[#This Row],[PUV]]*Cesta[[#This Row],[05.AL]]</f>
        <v>0</v>
      </c>
      <c r="AF76" s="3">
        <f>Cesta[[#This Row],[PUV]]*Cesta[[#This Row],[06.BA]]</f>
        <v>0</v>
      </c>
      <c r="AG76" s="3">
        <f>Cesta[[#This Row],[PUV]]*Cesta[[#This Row],[07.PI]]</f>
        <v>0</v>
      </c>
      <c r="AH76" s="3">
        <f>Cesta[[#This Row],[PUV]]*Cesta[[#This Row],[08.MA]]</f>
        <v>0</v>
      </c>
      <c r="AI76" s="3">
        <f>Cesta[[#This Row],[PUV]]*Cesta[[#This Row],[09.GO]]</f>
        <v>0</v>
      </c>
      <c r="AJ76" s="3">
        <f>Cesta[[#This Row],[PUV]]*Cesta[[#This Row],[10.TO]]</f>
        <v>0</v>
      </c>
      <c r="AK76" s="3">
        <f>Cesta[[#This Row],[PUV]]*Cesta[[#This Row],[11.AP]]</f>
        <v>0</v>
      </c>
      <c r="AL76" s="3">
        <f>Cesta[[#This Row],[PUV]]*Cesta[[#This Row],[12.RN]]</f>
        <v>0</v>
      </c>
      <c r="AM76" s="3">
        <f>Cesta[[#This Row],[PUV]]*Cesta[[#This Row],[13.PB]]</f>
        <v>0</v>
      </c>
      <c r="AN76" s="3">
        <f>Cesta[[#This Row],[PUV]]*Cesta[[#This Row],[14.CE]]</f>
        <v>0</v>
      </c>
      <c r="AO76" s="3">
        <f>Cesta[[#This Row],[PUV]]*Cesta[[#This Row],[15.PE]]</f>
        <v>0</v>
      </c>
      <c r="AP76" s="3">
        <f>Cesta[[#This Row],[PUV]]*Cesta[[#This Row],[16.MG]]</f>
        <v>0</v>
      </c>
      <c r="AQ76" s="3">
        <f>Cesta[[#This Row],[Qde]]*Cesta[[#This Row],[PUV]]</f>
        <v>0</v>
      </c>
      <c r="AR76" s="21" t="s">
        <v>103</v>
      </c>
      <c r="AS76" s="15" t="s">
        <v>266</v>
      </c>
      <c r="AU76" s="1"/>
    </row>
    <row r="77" spans="1:55" ht="30" customHeight="1" x14ac:dyDescent="0.25">
      <c r="A77" s="1">
        <v>75</v>
      </c>
      <c r="B77" s="1">
        <v>448502</v>
      </c>
      <c r="C77" s="1" t="s">
        <v>29</v>
      </c>
      <c r="D77" s="5" t="s">
        <v>110</v>
      </c>
      <c r="E77" s="1" t="s">
        <v>12</v>
      </c>
      <c r="F77" s="1">
        <v>10</v>
      </c>
      <c r="G77" s="1">
        <v>0</v>
      </c>
      <c r="H77" s="1">
        <v>5</v>
      </c>
      <c r="I77" s="1">
        <v>0</v>
      </c>
      <c r="J77" s="1">
        <v>12</v>
      </c>
      <c r="K77" s="1">
        <v>4</v>
      </c>
      <c r="L77" s="1">
        <v>5</v>
      </c>
      <c r="M77" s="1">
        <v>5</v>
      </c>
      <c r="N77" s="1">
        <v>8</v>
      </c>
      <c r="O77" s="1">
        <v>0</v>
      </c>
      <c r="P77" s="1">
        <v>1</v>
      </c>
      <c r="Q77" s="1">
        <v>6</v>
      </c>
      <c r="R77" s="1">
        <v>1</v>
      </c>
      <c r="S77" s="1">
        <v>1</v>
      </c>
      <c r="T77" s="1">
        <v>4</v>
      </c>
      <c r="U77" s="1">
        <v>0</v>
      </c>
      <c r="V77" s="1">
        <v>12</v>
      </c>
      <c r="W77" s="1">
        <f>SUM(Cesta[[#This Row],[00.DF]:[16.MG]])</f>
        <v>74</v>
      </c>
      <c r="X77" s="21">
        <v>0</v>
      </c>
      <c r="Y77" s="3">
        <f>ROUND(Cesta[[#This Row],[PU]]*(1+$Y$1),2)</f>
        <v>0</v>
      </c>
      <c r="Z77" s="3">
        <f>Cesta[[#This Row],[PUV]]*Cesta[[#This Row],[00.DF]]</f>
        <v>0</v>
      </c>
      <c r="AA77" s="3">
        <f>Cesta[[#This Row],[PUV]]*Cesta[[#This Row],[01.MG]]</f>
        <v>0</v>
      </c>
      <c r="AB77" s="3">
        <f>Cesta[[#This Row],[PUV]]*Cesta[[#This Row],[02.BA]]</f>
        <v>0</v>
      </c>
      <c r="AC77" s="3">
        <f>Cesta[[#This Row],[PUV]]*Cesta[[#This Row],[03.PE]]</f>
        <v>0</v>
      </c>
      <c r="AD77" s="3">
        <f>Cesta[[#This Row],[PUV]]*Cesta[[#This Row],[04.SE]]</f>
        <v>0</v>
      </c>
      <c r="AE77" s="3">
        <f>Cesta[[#This Row],[PUV]]*Cesta[[#This Row],[05.AL]]</f>
        <v>0</v>
      </c>
      <c r="AF77" s="3">
        <f>Cesta[[#This Row],[PUV]]*Cesta[[#This Row],[06.BA]]</f>
        <v>0</v>
      </c>
      <c r="AG77" s="3">
        <f>Cesta[[#This Row],[PUV]]*Cesta[[#This Row],[07.PI]]</f>
        <v>0</v>
      </c>
      <c r="AH77" s="3">
        <f>Cesta[[#This Row],[PUV]]*Cesta[[#This Row],[08.MA]]</f>
        <v>0</v>
      </c>
      <c r="AI77" s="3">
        <f>Cesta[[#This Row],[PUV]]*Cesta[[#This Row],[09.GO]]</f>
        <v>0</v>
      </c>
      <c r="AJ77" s="3">
        <f>Cesta[[#This Row],[PUV]]*Cesta[[#This Row],[10.TO]]</f>
        <v>0</v>
      </c>
      <c r="AK77" s="3">
        <f>Cesta[[#This Row],[PUV]]*Cesta[[#This Row],[11.AP]]</f>
        <v>0</v>
      </c>
      <c r="AL77" s="3">
        <f>Cesta[[#This Row],[PUV]]*Cesta[[#This Row],[12.RN]]</f>
        <v>0</v>
      </c>
      <c r="AM77" s="3">
        <f>Cesta[[#This Row],[PUV]]*Cesta[[#This Row],[13.PB]]</f>
        <v>0</v>
      </c>
      <c r="AN77" s="3">
        <f>Cesta[[#This Row],[PUV]]*Cesta[[#This Row],[14.CE]]</f>
        <v>0</v>
      </c>
      <c r="AO77" s="3">
        <f>Cesta[[#This Row],[PUV]]*Cesta[[#This Row],[15.PE]]</f>
        <v>0</v>
      </c>
      <c r="AP77" s="3">
        <f>Cesta[[#This Row],[PUV]]*Cesta[[#This Row],[16.MG]]</f>
        <v>0</v>
      </c>
      <c r="AQ77" s="3">
        <f>Cesta[[#This Row],[Qde]]*Cesta[[#This Row],[PUV]]</f>
        <v>0</v>
      </c>
      <c r="AR77" s="21" t="s">
        <v>53</v>
      </c>
      <c r="AS77" s="15" t="s">
        <v>335</v>
      </c>
      <c r="AU77" s="1"/>
    </row>
    <row r="78" spans="1:55" ht="30" customHeight="1" x14ac:dyDescent="0.25">
      <c r="A78" s="1">
        <v>76</v>
      </c>
      <c r="B78" s="1">
        <v>450514</v>
      </c>
      <c r="C78" s="1" t="s">
        <v>29</v>
      </c>
      <c r="D78" s="5" t="s">
        <v>111</v>
      </c>
      <c r="E78" s="1" t="s">
        <v>12</v>
      </c>
      <c r="F78" s="1">
        <v>10</v>
      </c>
      <c r="G78" s="1">
        <v>0</v>
      </c>
      <c r="H78" s="1">
        <v>5</v>
      </c>
      <c r="I78" s="1">
        <v>5</v>
      </c>
      <c r="J78" s="1">
        <v>12</v>
      </c>
      <c r="K78" s="1">
        <v>4</v>
      </c>
      <c r="L78" s="1">
        <v>5</v>
      </c>
      <c r="M78" s="1">
        <v>5</v>
      </c>
      <c r="N78" s="1">
        <v>4</v>
      </c>
      <c r="O78" s="1">
        <v>0</v>
      </c>
      <c r="P78" s="1">
        <v>1</v>
      </c>
      <c r="Q78" s="1">
        <v>4</v>
      </c>
      <c r="R78" s="1">
        <v>1</v>
      </c>
      <c r="S78" s="1">
        <v>1</v>
      </c>
      <c r="T78" s="1">
        <v>4</v>
      </c>
      <c r="U78" s="1">
        <v>0</v>
      </c>
      <c r="V78" s="1">
        <v>2</v>
      </c>
      <c r="W78" s="1">
        <f>SUM(Cesta[[#This Row],[00.DF]:[16.MG]])</f>
        <v>63</v>
      </c>
      <c r="X78" s="21">
        <v>0</v>
      </c>
      <c r="Y78" s="3">
        <f>ROUND(Cesta[[#This Row],[PU]]*(1+$Y$1),2)</f>
        <v>0</v>
      </c>
      <c r="Z78" s="3">
        <f>Cesta[[#This Row],[PUV]]*Cesta[[#This Row],[00.DF]]</f>
        <v>0</v>
      </c>
      <c r="AA78" s="3">
        <f>Cesta[[#This Row],[PUV]]*Cesta[[#This Row],[01.MG]]</f>
        <v>0</v>
      </c>
      <c r="AB78" s="3">
        <f>Cesta[[#This Row],[PUV]]*Cesta[[#This Row],[02.BA]]</f>
        <v>0</v>
      </c>
      <c r="AC78" s="3">
        <f>Cesta[[#This Row],[PUV]]*Cesta[[#This Row],[03.PE]]</f>
        <v>0</v>
      </c>
      <c r="AD78" s="3">
        <f>Cesta[[#This Row],[PUV]]*Cesta[[#This Row],[04.SE]]</f>
        <v>0</v>
      </c>
      <c r="AE78" s="3">
        <f>Cesta[[#This Row],[PUV]]*Cesta[[#This Row],[05.AL]]</f>
        <v>0</v>
      </c>
      <c r="AF78" s="3">
        <f>Cesta[[#This Row],[PUV]]*Cesta[[#This Row],[06.BA]]</f>
        <v>0</v>
      </c>
      <c r="AG78" s="3">
        <f>Cesta[[#This Row],[PUV]]*Cesta[[#This Row],[07.PI]]</f>
        <v>0</v>
      </c>
      <c r="AH78" s="3">
        <f>Cesta[[#This Row],[PUV]]*Cesta[[#This Row],[08.MA]]</f>
        <v>0</v>
      </c>
      <c r="AI78" s="3">
        <f>Cesta[[#This Row],[PUV]]*Cesta[[#This Row],[09.GO]]</f>
        <v>0</v>
      </c>
      <c r="AJ78" s="3">
        <f>Cesta[[#This Row],[PUV]]*Cesta[[#This Row],[10.TO]]</f>
        <v>0</v>
      </c>
      <c r="AK78" s="3">
        <f>Cesta[[#This Row],[PUV]]*Cesta[[#This Row],[11.AP]]</f>
        <v>0</v>
      </c>
      <c r="AL78" s="3">
        <f>Cesta[[#This Row],[PUV]]*Cesta[[#This Row],[12.RN]]</f>
        <v>0</v>
      </c>
      <c r="AM78" s="3">
        <f>Cesta[[#This Row],[PUV]]*Cesta[[#This Row],[13.PB]]</f>
        <v>0</v>
      </c>
      <c r="AN78" s="3">
        <f>Cesta[[#This Row],[PUV]]*Cesta[[#This Row],[14.CE]]</f>
        <v>0</v>
      </c>
      <c r="AO78" s="3">
        <f>Cesta[[#This Row],[PUV]]*Cesta[[#This Row],[15.PE]]</f>
        <v>0</v>
      </c>
      <c r="AP78" s="3">
        <f>Cesta[[#This Row],[PUV]]*Cesta[[#This Row],[16.MG]]</f>
        <v>0</v>
      </c>
      <c r="AQ78" s="3">
        <f>Cesta[[#This Row],[Qde]]*Cesta[[#This Row],[PUV]]</f>
        <v>0</v>
      </c>
      <c r="AR78" s="21" t="s">
        <v>53</v>
      </c>
      <c r="AS78" s="15" t="s">
        <v>336</v>
      </c>
      <c r="AU78" s="1"/>
    </row>
    <row r="79" spans="1:55" ht="30" customHeight="1" x14ac:dyDescent="0.25">
      <c r="A79" s="1">
        <v>77</v>
      </c>
      <c r="B79" s="1">
        <v>340200</v>
      </c>
      <c r="C79" s="1" t="s">
        <v>29</v>
      </c>
      <c r="D79" s="5" t="s">
        <v>112</v>
      </c>
      <c r="E79" s="1" t="s">
        <v>12</v>
      </c>
      <c r="F79" s="1">
        <v>20</v>
      </c>
      <c r="G79" s="1">
        <v>0</v>
      </c>
      <c r="H79" s="1">
        <v>10</v>
      </c>
      <c r="I79" s="1">
        <v>10</v>
      </c>
      <c r="J79" s="1">
        <v>12</v>
      </c>
      <c r="K79" s="1">
        <v>4</v>
      </c>
      <c r="L79" s="1">
        <v>10</v>
      </c>
      <c r="M79" s="1">
        <v>10</v>
      </c>
      <c r="N79" s="1">
        <v>10</v>
      </c>
      <c r="O79" s="1">
        <v>0</v>
      </c>
      <c r="P79" s="1">
        <v>2</v>
      </c>
      <c r="Q79" s="1">
        <v>4</v>
      </c>
      <c r="R79" s="1">
        <v>3</v>
      </c>
      <c r="S79" s="1">
        <v>1</v>
      </c>
      <c r="T79" s="1">
        <v>3</v>
      </c>
      <c r="U79" s="1">
        <v>0</v>
      </c>
      <c r="V79" s="1">
        <v>7</v>
      </c>
      <c r="W79" s="1">
        <f>SUM(Cesta[[#This Row],[00.DF]:[16.MG]])</f>
        <v>106</v>
      </c>
      <c r="X79" s="21">
        <v>0</v>
      </c>
      <c r="Y79" s="3">
        <f>ROUND(Cesta[[#This Row],[PU]]*(1+$Y$1),2)</f>
        <v>0</v>
      </c>
      <c r="Z79" s="3">
        <f>Cesta[[#This Row],[PUV]]*Cesta[[#This Row],[00.DF]]</f>
        <v>0</v>
      </c>
      <c r="AA79" s="3">
        <f>Cesta[[#This Row],[PUV]]*Cesta[[#This Row],[01.MG]]</f>
        <v>0</v>
      </c>
      <c r="AB79" s="3">
        <f>Cesta[[#This Row],[PUV]]*Cesta[[#This Row],[02.BA]]</f>
        <v>0</v>
      </c>
      <c r="AC79" s="3">
        <f>Cesta[[#This Row],[PUV]]*Cesta[[#This Row],[03.PE]]</f>
        <v>0</v>
      </c>
      <c r="AD79" s="3">
        <f>Cesta[[#This Row],[PUV]]*Cesta[[#This Row],[04.SE]]</f>
        <v>0</v>
      </c>
      <c r="AE79" s="3">
        <f>Cesta[[#This Row],[PUV]]*Cesta[[#This Row],[05.AL]]</f>
        <v>0</v>
      </c>
      <c r="AF79" s="3">
        <f>Cesta[[#This Row],[PUV]]*Cesta[[#This Row],[06.BA]]</f>
        <v>0</v>
      </c>
      <c r="AG79" s="3">
        <f>Cesta[[#This Row],[PUV]]*Cesta[[#This Row],[07.PI]]</f>
        <v>0</v>
      </c>
      <c r="AH79" s="3">
        <f>Cesta[[#This Row],[PUV]]*Cesta[[#This Row],[08.MA]]</f>
        <v>0</v>
      </c>
      <c r="AI79" s="3">
        <f>Cesta[[#This Row],[PUV]]*Cesta[[#This Row],[09.GO]]</f>
        <v>0</v>
      </c>
      <c r="AJ79" s="3">
        <f>Cesta[[#This Row],[PUV]]*Cesta[[#This Row],[10.TO]]</f>
        <v>0</v>
      </c>
      <c r="AK79" s="3">
        <f>Cesta[[#This Row],[PUV]]*Cesta[[#This Row],[11.AP]]</f>
        <v>0</v>
      </c>
      <c r="AL79" s="3">
        <f>Cesta[[#This Row],[PUV]]*Cesta[[#This Row],[12.RN]]</f>
        <v>0</v>
      </c>
      <c r="AM79" s="3">
        <f>Cesta[[#This Row],[PUV]]*Cesta[[#This Row],[13.PB]]</f>
        <v>0</v>
      </c>
      <c r="AN79" s="3">
        <f>Cesta[[#This Row],[PUV]]*Cesta[[#This Row],[14.CE]]</f>
        <v>0</v>
      </c>
      <c r="AO79" s="3">
        <f>Cesta[[#This Row],[PUV]]*Cesta[[#This Row],[15.PE]]</f>
        <v>0</v>
      </c>
      <c r="AP79" s="3">
        <f>Cesta[[#This Row],[PUV]]*Cesta[[#This Row],[16.MG]]</f>
        <v>0</v>
      </c>
      <c r="AQ79" s="3">
        <f>Cesta[[#This Row],[Qde]]*Cesta[[#This Row],[PUV]]</f>
        <v>0</v>
      </c>
      <c r="AR79" s="21" t="s">
        <v>53</v>
      </c>
      <c r="AS79" s="15" t="s">
        <v>337</v>
      </c>
      <c r="AU79" s="1"/>
    </row>
    <row r="80" spans="1:55" ht="30" customHeight="1" x14ac:dyDescent="0.25">
      <c r="A80" s="1">
        <v>78</v>
      </c>
      <c r="B80" s="1">
        <v>481020</v>
      </c>
      <c r="C80" s="1" t="s">
        <v>29</v>
      </c>
      <c r="D80" s="5" t="s">
        <v>113</v>
      </c>
      <c r="E80" s="1" t="s">
        <v>12</v>
      </c>
      <c r="F80" s="1">
        <f>40*12</f>
        <v>480</v>
      </c>
      <c r="G80" s="1">
        <v>0</v>
      </c>
      <c r="H80" s="1">
        <v>240</v>
      </c>
      <c r="I80" s="1">
        <v>240</v>
      </c>
      <c r="J80" s="1">
        <v>120</v>
      </c>
      <c r="K80" s="1">
        <v>120</v>
      </c>
      <c r="L80" s="1">
        <v>240</v>
      </c>
      <c r="M80" s="1">
        <v>240</v>
      </c>
      <c r="N80" s="1">
        <v>100</v>
      </c>
      <c r="O80" s="1">
        <v>24</v>
      </c>
      <c r="P80" s="1">
        <v>48</v>
      </c>
      <c r="Q80" s="1">
        <v>48</v>
      </c>
      <c r="R80" s="1">
        <v>24</v>
      </c>
      <c r="S80" s="1">
        <v>15</v>
      </c>
      <c r="T80" s="1">
        <v>24</v>
      </c>
      <c r="U80" s="1">
        <v>0</v>
      </c>
      <c r="V80" s="1">
        <v>96</v>
      </c>
      <c r="W80" s="1">
        <f>SUM(Cesta[[#This Row],[00.DF]:[16.MG]])</f>
        <v>2059</v>
      </c>
      <c r="X80" s="21">
        <v>0</v>
      </c>
      <c r="Y80" s="3">
        <f>ROUND(Cesta[[#This Row],[PU]]*(1+$Y$1),2)</f>
        <v>0</v>
      </c>
      <c r="Z80" s="3">
        <f>Cesta[[#This Row],[PUV]]*Cesta[[#This Row],[00.DF]]</f>
        <v>0</v>
      </c>
      <c r="AA80" s="3">
        <f>Cesta[[#This Row],[PUV]]*Cesta[[#This Row],[01.MG]]</f>
        <v>0</v>
      </c>
      <c r="AB80" s="3">
        <f>Cesta[[#This Row],[PUV]]*Cesta[[#This Row],[02.BA]]</f>
        <v>0</v>
      </c>
      <c r="AC80" s="3">
        <f>Cesta[[#This Row],[PUV]]*Cesta[[#This Row],[03.PE]]</f>
        <v>0</v>
      </c>
      <c r="AD80" s="3">
        <f>Cesta[[#This Row],[PUV]]*Cesta[[#This Row],[04.SE]]</f>
        <v>0</v>
      </c>
      <c r="AE80" s="3">
        <f>Cesta[[#This Row],[PUV]]*Cesta[[#This Row],[05.AL]]</f>
        <v>0</v>
      </c>
      <c r="AF80" s="3">
        <f>Cesta[[#This Row],[PUV]]*Cesta[[#This Row],[06.BA]]</f>
        <v>0</v>
      </c>
      <c r="AG80" s="3">
        <f>Cesta[[#This Row],[PUV]]*Cesta[[#This Row],[07.PI]]</f>
        <v>0</v>
      </c>
      <c r="AH80" s="3">
        <f>Cesta[[#This Row],[PUV]]*Cesta[[#This Row],[08.MA]]</f>
        <v>0</v>
      </c>
      <c r="AI80" s="3">
        <f>Cesta[[#This Row],[PUV]]*Cesta[[#This Row],[09.GO]]</f>
        <v>0</v>
      </c>
      <c r="AJ80" s="3">
        <f>Cesta[[#This Row],[PUV]]*Cesta[[#This Row],[10.TO]]</f>
        <v>0</v>
      </c>
      <c r="AK80" s="3">
        <f>Cesta[[#This Row],[PUV]]*Cesta[[#This Row],[11.AP]]</f>
        <v>0</v>
      </c>
      <c r="AL80" s="3">
        <f>Cesta[[#This Row],[PUV]]*Cesta[[#This Row],[12.RN]]</f>
        <v>0</v>
      </c>
      <c r="AM80" s="3">
        <f>Cesta[[#This Row],[PUV]]*Cesta[[#This Row],[13.PB]]</f>
        <v>0</v>
      </c>
      <c r="AN80" s="3">
        <f>Cesta[[#This Row],[PUV]]*Cesta[[#This Row],[14.CE]]</f>
        <v>0</v>
      </c>
      <c r="AO80" s="3">
        <f>Cesta[[#This Row],[PUV]]*Cesta[[#This Row],[15.PE]]</f>
        <v>0</v>
      </c>
      <c r="AP80" s="3">
        <f>Cesta[[#This Row],[PUV]]*Cesta[[#This Row],[16.MG]]</f>
        <v>0</v>
      </c>
      <c r="AQ80" s="3">
        <f>Cesta[[#This Row],[Qde]]*Cesta[[#This Row],[PUV]]</f>
        <v>0</v>
      </c>
      <c r="AR80" s="21" t="s">
        <v>65</v>
      </c>
      <c r="AS80" s="15" t="s">
        <v>267</v>
      </c>
      <c r="AU80" s="1"/>
    </row>
    <row r="81" spans="1:47" ht="30" customHeight="1" x14ac:dyDescent="0.25">
      <c r="A81" s="1">
        <v>79</v>
      </c>
      <c r="B81" s="1">
        <v>300146</v>
      </c>
      <c r="C81" s="1" t="s">
        <v>29</v>
      </c>
      <c r="D81" s="5" t="s">
        <v>116</v>
      </c>
      <c r="E81" s="1" t="s">
        <v>14</v>
      </c>
      <c r="F81" s="1">
        <v>50</v>
      </c>
      <c r="G81" s="1">
        <v>0</v>
      </c>
      <c r="H81" s="1">
        <v>25</v>
      </c>
      <c r="I81" s="1">
        <v>25</v>
      </c>
      <c r="J81" s="1">
        <v>24</v>
      </c>
      <c r="K81" s="1">
        <v>0</v>
      </c>
      <c r="L81" s="1">
        <v>25</v>
      </c>
      <c r="M81" s="1">
        <v>25</v>
      </c>
      <c r="N81" s="1">
        <v>20</v>
      </c>
      <c r="O81" s="1">
        <v>0</v>
      </c>
      <c r="P81" s="1">
        <v>5</v>
      </c>
      <c r="Q81" s="1">
        <v>4</v>
      </c>
      <c r="R81" s="1">
        <v>3</v>
      </c>
      <c r="S81" s="1">
        <v>3</v>
      </c>
      <c r="T81" s="1">
        <v>6</v>
      </c>
      <c r="U81" s="1">
        <v>0</v>
      </c>
      <c r="V81" s="1">
        <v>0</v>
      </c>
      <c r="W81" s="1">
        <f>SUM(Cesta[[#This Row],[00.DF]:[16.MG]])</f>
        <v>215</v>
      </c>
      <c r="X81" s="21">
        <v>0</v>
      </c>
      <c r="Y81" s="3">
        <f>ROUND(Cesta[[#This Row],[PU]]*(1+$Y$1),2)</f>
        <v>0</v>
      </c>
      <c r="Z81" s="3">
        <f>Cesta[[#This Row],[PUV]]*Cesta[[#This Row],[00.DF]]</f>
        <v>0</v>
      </c>
      <c r="AA81" s="3">
        <f>Cesta[[#This Row],[PUV]]*Cesta[[#This Row],[01.MG]]</f>
        <v>0</v>
      </c>
      <c r="AB81" s="3">
        <f>Cesta[[#This Row],[PUV]]*Cesta[[#This Row],[02.BA]]</f>
        <v>0</v>
      </c>
      <c r="AC81" s="3">
        <f>Cesta[[#This Row],[PUV]]*Cesta[[#This Row],[03.PE]]</f>
        <v>0</v>
      </c>
      <c r="AD81" s="3">
        <f>Cesta[[#This Row],[PUV]]*Cesta[[#This Row],[04.SE]]</f>
        <v>0</v>
      </c>
      <c r="AE81" s="3">
        <f>Cesta[[#This Row],[PUV]]*Cesta[[#This Row],[05.AL]]</f>
        <v>0</v>
      </c>
      <c r="AF81" s="3">
        <f>Cesta[[#This Row],[PUV]]*Cesta[[#This Row],[06.BA]]</f>
        <v>0</v>
      </c>
      <c r="AG81" s="3">
        <f>Cesta[[#This Row],[PUV]]*Cesta[[#This Row],[07.PI]]</f>
        <v>0</v>
      </c>
      <c r="AH81" s="3">
        <f>Cesta[[#This Row],[PUV]]*Cesta[[#This Row],[08.MA]]</f>
        <v>0</v>
      </c>
      <c r="AI81" s="3">
        <f>Cesta[[#This Row],[PUV]]*Cesta[[#This Row],[09.GO]]</f>
        <v>0</v>
      </c>
      <c r="AJ81" s="3">
        <f>Cesta[[#This Row],[PUV]]*Cesta[[#This Row],[10.TO]]</f>
        <v>0</v>
      </c>
      <c r="AK81" s="3">
        <f>Cesta[[#This Row],[PUV]]*Cesta[[#This Row],[11.AP]]</f>
        <v>0</v>
      </c>
      <c r="AL81" s="3">
        <f>Cesta[[#This Row],[PUV]]*Cesta[[#This Row],[12.RN]]</f>
        <v>0</v>
      </c>
      <c r="AM81" s="3">
        <f>Cesta[[#This Row],[PUV]]*Cesta[[#This Row],[13.PB]]</f>
        <v>0</v>
      </c>
      <c r="AN81" s="3">
        <f>Cesta[[#This Row],[PUV]]*Cesta[[#This Row],[14.CE]]</f>
        <v>0</v>
      </c>
      <c r="AO81" s="3">
        <f>Cesta[[#This Row],[PUV]]*Cesta[[#This Row],[15.PE]]</f>
        <v>0</v>
      </c>
      <c r="AP81" s="3">
        <f>Cesta[[#This Row],[PUV]]*Cesta[[#This Row],[16.MG]]</f>
        <v>0</v>
      </c>
      <c r="AQ81" s="3">
        <f>Cesta[[#This Row],[Qde]]*Cesta[[#This Row],[PUV]]</f>
        <v>0</v>
      </c>
      <c r="AR81" s="21" t="s">
        <v>115</v>
      </c>
      <c r="AS81" s="15" t="s">
        <v>114</v>
      </c>
      <c r="AU81" s="1"/>
    </row>
    <row r="82" spans="1:47" ht="30" customHeight="1" x14ac:dyDescent="0.25">
      <c r="A82" s="1">
        <v>80</v>
      </c>
      <c r="B82" s="1">
        <v>449811</v>
      </c>
      <c r="C82" s="1" t="s">
        <v>29</v>
      </c>
      <c r="D82" s="5" t="s">
        <v>28</v>
      </c>
      <c r="E82" s="1" t="s">
        <v>12</v>
      </c>
      <c r="F82" s="1">
        <v>120</v>
      </c>
      <c r="G82" s="1">
        <v>0</v>
      </c>
      <c r="H82" s="1">
        <v>60</v>
      </c>
      <c r="I82" s="1">
        <v>60</v>
      </c>
      <c r="J82" s="1">
        <v>24</v>
      </c>
      <c r="K82" s="1">
        <v>12</v>
      </c>
      <c r="L82" s="1">
        <v>60</v>
      </c>
      <c r="M82" s="1">
        <v>60</v>
      </c>
      <c r="N82" s="1">
        <v>50</v>
      </c>
      <c r="O82" s="1">
        <v>0</v>
      </c>
      <c r="P82" s="1">
        <v>2</v>
      </c>
      <c r="Q82" s="1">
        <v>12</v>
      </c>
      <c r="R82" s="1">
        <v>6</v>
      </c>
      <c r="S82" s="1">
        <v>6</v>
      </c>
      <c r="T82" s="1">
        <v>6</v>
      </c>
      <c r="U82" s="1">
        <v>0</v>
      </c>
      <c r="V82" s="1">
        <v>1</v>
      </c>
      <c r="W82" s="1">
        <f>SUM(Cesta[[#This Row],[00.DF]:[16.MG]])</f>
        <v>479</v>
      </c>
      <c r="X82" s="21">
        <v>0</v>
      </c>
      <c r="Y82" s="3">
        <f>ROUND(Cesta[[#This Row],[PU]]*(1+$Y$1),2)</f>
        <v>0</v>
      </c>
      <c r="Z82" s="3">
        <f>Cesta[[#This Row],[PUV]]*Cesta[[#This Row],[00.DF]]</f>
        <v>0</v>
      </c>
      <c r="AA82" s="3">
        <f>Cesta[[#This Row],[PUV]]*Cesta[[#This Row],[01.MG]]</f>
        <v>0</v>
      </c>
      <c r="AB82" s="3">
        <f>Cesta[[#This Row],[PUV]]*Cesta[[#This Row],[02.BA]]</f>
        <v>0</v>
      </c>
      <c r="AC82" s="3">
        <f>Cesta[[#This Row],[PUV]]*Cesta[[#This Row],[03.PE]]</f>
        <v>0</v>
      </c>
      <c r="AD82" s="3">
        <f>Cesta[[#This Row],[PUV]]*Cesta[[#This Row],[04.SE]]</f>
        <v>0</v>
      </c>
      <c r="AE82" s="3">
        <f>Cesta[[#This Row],[PUV]]*Cesta[[#This Row],[05.AL]]</f>
        <v>0</v>
      </c>
      <c r="AF82" s="3">
        <f>Cesta[[#This Row],[PUV]]*Cesta[[#This Row],[06.BA]]</f>
        <v>0</v>
      </c>
      <c r="AG82" s="3">
        <f>Cesta[[#This Row],[PUV]]*Cesta[[#This Row],[07.PI]]</f>
        <v>0</v>
      </c>
      <c r="AH82" s="3">
        <f>Cesta[[#This Row],[PUV]]*Cesta[[#This Row],[08.MA]]</f>
        <v>0</v>
      </c>
      <c r="AI82" s="3">
        <f>Cesta[[#This Row],[PUV]]*Cesta[[#This Row],[09.GO]]</f>
        <v>0</v>
      </c>
      <c r="AJ82" s="3">
        <f>Cesta[[#This Row],[PUV]]*Cesta[[#This Row],[10.TO]]</f>
        <v>0</v>
      </c>
      <c r="AK82" s="3">
        <f>Cesta[[#This Row],[PUV]]*Cesta[[#This Row],[11.AP]]</f>
        <v>0</v>
      </c>
      <c r="AL82" s="3">
        <f>Cesta[[#This Row],[PUV]]*Cesta[[#This Row],[12.RN]]</f>
        <v>0</v>
      </c>
      <c r="AM82" s="3">
        <f>Cesta[[#This Row],[PUV]]*Cesta[[#This Row],[13.PB]]</f>
        <v>0</v>
      </c>
      <c r="AN82" s="3">
        <f>Cesta[[#This Row],[PUV]]*Cesta[[#This Row],[14.CE]]</f>
        <v>0</v>
      </c>
      <c r="AO82" s="3">
        <f>Cesta[[#This Row],[PUV]]*Cesta[[#This Row],[15.PE]]</f>
        <v>0</v>
      </c>
      <c r="AP82" s="3">
        <f>Cesta[[#This Row],[PUV]]*Cesta[[#This Row],[16.MG]]</f>
        <v>0</v>
      </c>
      <c r="AQ82" s="3">
        <f>Cesta[[#This Row],[Qde]]*Cesta[[#This Row],[PUV]]</f>
        <v>0</v>
      </c>
      <c r="AR82" s="21" t="s">
        <v>103</v>
      </c>
      <c r="AS82" s="15" t="s">
        <v>338</v>
      </c>
      <c r="AU82" s="1"/>
    </row>
    <row r="83" spans="1:47" ht="30" customHeight="1" x14ac:dyDescent="0.25">
      <c r="A83" s="1">
        <v>81</v>
      </c>
      <c r="B83" s="1">
        <v>319163</v>
      </c>
      <c r="C83" s="1" t="s">
        <v>29</v>
      </c>
      <c r="D83" s="5" t="s">
        <v>117</v>
      </c>
      <c r="E83" s="1" t="s">
        <v>12</v>
      </c>
      <c r="F83" s="1">
        <f>50*12</f>
        <v>600</v>
      </c>
      <c r="G83" s="1">
        <v>100</v>
      </c>
      <c r="H83" s="1">
        <v>300</v>
      </c>
      <c r="I83" s="1">
        <v>300</v>
      </c>
      <c r="J83" s="1">
        <v>100</v>
      </c>
      <c r="K83" s="1">
        <v>100</v>
      </c>
      <c r="L83" s="1">
        <v>300</v>
      </c>
      <c r="M83" s="1">
        <v>300</v>
      </c>
      <c r="N83" s="1">
        <v>60</v>
      </c>
      <c r="O83" s="1">
        <v>5</v>
      </c>
      <c r="P83" s="1">
        <v>60</v>
      </c>
      <c r="Q83" s="1">
        <v>48</v>
      </c>
      <c r="R83" s="1">
        <v>30</v>
      </c>
      <c r="S83" s="1">
        <v>15</v>
      </c>
      <c r="T83" s="1">
        <v>30</v>
      </c>
      <c r="U83" s="1">
        <v>20</v>
      </c>
      <c r="V83" s="1">
        <v>120</v>
      </c>
      <c r="W83" s="1">
        <f>SUM(Cesta[[#This Row],[00.DF]:[16.MG]])</f>
        <v>2488</v>
      </c>
      <c r="X83" s="21">
        <v>0</v>
      </c>
      <c r="Y83" s="3">
        <f>ROUND(Cesta[[#This Row],[PU]]*(1+$Y$1),2)</f>
        <v>0</v>
      </c>
      <c r="Z83" s="3">
        <f>Cesta[[#This Row],[PUV]]*Cesta[[#This Row],[00.DF]]</f>
        <v>0</v>
      </c>
      <c r="AA83" s="3">
        <f>Cesta[[#This Row],[PUV]]*Cesta[[#This Row],[01.MG]]</f>
        <v>0</v>
      </c>
      <c r="AB83" s="3">
        <f>Cesta[[#This Row],[PUV]]*Cesta[[#This Row],[02.BA]]</f>
        <v>0</v>
      </c>
      <c r="AC83" s="3">
        <f>Cesta[[#This Row],[PUV]]*Cesta[[#This Row],[03.PE]]</f>
        <v>0</v>
      </c>
      <c r="AD83" s="3">
        <f>Cesta[[#This Row],[PUV]]*Cesta[[#This Row],[04.SE]]</f>
        <v>0</v>
      </c>
      <c r="AE83" s="3">
        <f>Cesta[[#This Row],[PUV]]*Cesta[[#This Row],[05.AL]]</f>
        <v>0</v>
      </c>
      <c r="AF83" s="3">
        <f>Cesta[[#This Row],[PUV]]*Cesta[[#This Row],[06.BA]]</f>
        <v>0</v>
      </c>
      <c r="AG83" s="3">
        <f>Cesta[[#This Row],[PUV]]*Cesta[[#This Row],[07.PI]]</f>
        <v>0</v>
      </c>
      <c r="AH83" s="3">
        <f>Cesta[[#This Row],[PUV]]*Cesta[[#This Row],[08.MA]]</f>
        <v>0</v>
      </c>
      <c r="AI83" s="3">
        <f>Cesta[[#This Row],[PUV]]*Cesta[[#This Row],[09.GO]]</f>
        <v>0</v>
      </c>
      <c r="AJ83" s="3">
        <f>Cesta[[#This Row],[PUV]]*Cesta[[#This Row],[10.TO]]</f>
        <v>0</v>
      </c>
      <c r="AK83" s="3">
        <f>Cesta[[#This Row],[PUV]]*Cesta[[#This Row],[11.AP]]</f>
        <v>0</v>
      </c>
      <c r="AL83" s="3">
        <f>Cesta[[#This Row],[PUV]]*Cesta[[#This Row],[12.RN]]</f>
        <v>0</v>
      </c>
      <c r="AM83" s="3">
        <f>Cesta[[#This Row],[PUV]]*Cesta[[#This Row],[13.PB]]</f>
        <v>0</v>
      </c>
      <c r="AN83" s="3">
        <f>Cesta[[#This Row],[PUV]]*Cesta[[#This Row],[14.CE]]</f>
        <v>0</v>
      </c>
      <c r="AO83" s="3">
        <f>Cesta[[#This Row],[PUV]]*Cesta[[#This Row],[15.PE]]</f>
        <v>0</v>
      </c>
      <c r="AP83" s="3">
        <f>Cesta[[#This Row],[PUV]]*Cesta[[#This Row],[16.MG]]</f>
        <v>0</v>
      </c>
      <c r="AQ83" s="3">
        <f>Cesta[[#This Row],[Qde]]*Cesta[[#This Row],[PUV]]</f>
        <v>0</v>
      </c>
      <c r="AR83" s="21" t="s">
        <v>118</v>
      </c>
      <c r="AS83" s="15" t="s">
        <v>236</v>
      </c>
      <c r="AU83" s="1"/>
    </row>
    <row r="84" spans="1:47" ht="30" customHeight="1" x14ac:dyDescent="0.25">
      <c r="A84" s="1">
        <v>82</v>
      </c>
      <c r="B84" s="5">
        <v>241343</v>
      </c>
      <c r="C84" s="5" t="s">
        <v>29</v>
      </c>
      <c r="D84" s="5" t="s">
        <v>480</v>
      </c>
      <c r="E84" s="5" t="s">
        <v>14</v>
      </c>
      <c r="F84" s="5">
        <v>10</v>
      </c>
      <c r="G84" s="5">
        <v>10</v>
      </c>
      <c r="H84" s="5">
        <v>10</v>
      </c>
      <c r="I84" s="5">
        <v>10</v>
      </c>
      <c r="J84" s="5">
        <v>10</v>
      </c>
      <c r="K84" s="5">
        <v>10</v>
      </c>
      <c r="L84" s="5">
        <v>10</v>
      </c>
      <c r="M84" s="5">
        <v>10</v>
      </c>
      <c r="N84" s="5">
        <v>10</v>
      </c>
      <c r="O84" s="5">
        <v>10</v>
      </c>
      <c r="P84" s="5">
        <v>10</v>
      </c>
      <c r="Q84" s="5">
        <v>10</v>
      </c>
      <c r="R84" s="5">
        <v>10</v>
      </c>
      <c r="S84" s="5">
        <v>10</v>
      </c>
      <c r="T84" s="5">
        <v>10</v>
      </c>
      <c r="U84" s="5">
        <v>10</v>
      </c>
      <c r="V84" s="5">
        <v>10</v>
      </c>
      <c r="W84" s="5">
        <f>SUM(Cesta[[#This Row],[00.DF]:[16.MG]])</f>
        <v>170</v>
      </c>
      <c r="X84" s="21">
        <v>0</v>
      </c>
      <c r="Y84" s="6">
        <f>ROUND(Cesta[[#This Row],[PU]]*(1+$Y$1),2)</f>
        <v>0</v>
      </c>
      <c r="Z84" s="6">
        <f>Cesta[[#This Row],[PUV]]*Cesta[[#This Row],[00.DF]]</f>
        <v>0</v>
      </c>
      <c r="AA84" s="6">
        <f>Cesta[[#This Row],[PUV]]*Cesta[[#This Row],[01.MG]]</f>
        <v>0</v>
      </c>
      <c r="AB84" s="6">
        <f>Cesta[[#This Row],[PUV]]*Cesta[[#This Row],[02.BA]]</f>
        <v>0</v>
      </c>
      <c r="AC84" s="6">
        <f>Cesta[[#This Row],[PUV]]*Cesta[[#This Row],[03.PE]]</f>
        <v>0</v>
      </c>
      <c r="AD84" s="6">
        <f>Cesta[[#This Row],[PUV]]*Cesta[[#This Row],[04.SE]]</f>
        <v>0</v>
      </c>
      <c r="AE84" s="6">
        <f>Cesta[[#This Row],[PUV]]*Cesta[[#This Row],[05.AL]]</f>
        <v>0</v>
      </c>
      <c r="AF84" s="6">
        <f>Cesta[[#This Row],[PUV]]*Cesta[[#This Row],[06.BA]]</f>
        <v>0</v>
      </c>
      <c r="AG84" s="6">
        <f>Cesta[[#This Row],[PUV]]*Cesta[[#This Row],[07.PI]]</f>
        <v>0</v>
      </c>
      <c r="AH84" s="6">
        <f>Cesta[[#This Row],[PUV]]*Cesta[[#This Row],[08.MA]]</f>
        <v>0</v>
      </c>
      <c r="AI84" s="6">
        <f>Cesta[[#This Row],[PUV]]*Cesta[[#This Row],[09.GO]]</f>
        <v>0</v>
      </c>
      <c r="AJ84" s="6">
        <f>Cesta[[#This Row],[PUV]]*Cesta[[#This Row],[10.TO]]</f>
        <v>0</v>
      </c>
      <c r="AK84" s="6">
        <f>Cesta[[#This Row],[PUV]]*Cesta[[#This Row],[11.AP]]</f>
        <v>0</v>
      </c>
      <c r="AL84" s="6">
        <f>Cesta[[#This Row],[PUV]]*Cesta[[#This Row],[12.RN]]</f>
        <v>0</v>
      </c>
      <c r="AM84" s="6">
        <f>Cesta[[#This Row],[PUV]]*Cesta[[#This Row],[13.PB]]</f>
        <v>0</v>
      </c>
      <c r="AN84" s="6">
        <f>Cesta[[#This Row],[PUV]]*Cesta[[#This Row],[14.CE]]</f>
        <v>0</v>
      </c>
      <c r="AO84" s="6">
        <f>Cesta[[#This Row],[PUV]]*Cesta[[#This Row],[15.PE]]</f>
        <v>0</v>
      </c>
      <c r="AP84" s="6">
        <f>Cesta[[#This Row],[PUV]]*Cesta[[#This Row],[16.MG]]</f>
        <v>0</v>
      </c>
      <c r="AQ84" s="6">
        <f>Cesta[[#This Row],[Qde]]*Cesta[[#This Row],[PUV]]</f>
        <v>0</v>
      </c>
      <c r="AR84" s="23" t="s">
        <v>343</v>
      </c>
      <c r="AS84" s="16" t="s">
        <v>396</v>
      </c>
      <c r="AU84" s="1"/>
    </row>
    <row r="85" spans="1:47" ht="30" customHeight="1" x14ac:dyDescent="0.25">
      <c r="A85" s="1">
        <v>83</v>
      </c>
      <c r="B85" s="1">
        <v>481018</v>
      </c>
      <c r="C85" s="1" t="s">
        <v>29</v>
      </c>
      <c r="D85" s="5" t="s">
        <v>237</v>
      </c>
      <c r="E85" s="1" t="s">
        <v>12</v>
      </c>
      <c r="F85" s="1">
        <f>5*12</f>
        <v>60</v>
      </c>
      <c r="G85" s="1">
        <v>0</v>
      </c>
      <c r="H85" s="1">
        <v>30</v>
      </c>
      <c r="I85" s="1">
        <v>30</v>
      </c>
      <c r="J85" s="1">
        <v>30</v>
      </c>
      <c r="K85" s="1">
        <v>12</v>
      </c>
      <c r="L85" s="1">
        <v>30</v>
      </c>
      <c r="M85" s="1">
        <v>30</v>
      </c>
      <c r="N85" s="1">
        <v>30</v>
      </c>
      <c r="O85" s="1">
        <v>0</v>
      </c>
      <c r="P85" s="1">
        <v>2</v>
      </c>
      <c r="Q85" s="1">
        <v>12</v>
      </c>
      <c r="R85" s="1">
        <v>3</v>
      </c>
      <c r="S85" s="1">
        <v>3</v>
      </c>
      <c r="T85" s="1">
        <v>3</v>
      </c>
      <c r="U85" s="1">
        <v>6</v>
      </c>
      <c r="V85" s="1">
        <v>12</v>
      </c>
      <c r="W85" s="1">
        <f>SUM(Cesta[[#This Row],[00.DF]:[16.MG]])</f>
        <v>293</v>
      </c>
      <c r="X85" s="21">
        <v>0</v>
      </c>
      <c r="Y85" s="3">
        <f>ROUND(Cesta[[#This Row],[PU]]*(1+$Y$1),2)</f>
        <v>0</v>
      </c>
      <c r="Z85" s="3">
        <f>Cesta[[#This Row],[PUV]]*Cesta[[#This Row],[00.DF]]</f>
        <v>0</v>
      </c>
      <c r="AA85" s="3">
        <f>Cesta[[#This Row],[PUV]]*Cesta[[#This Row],[01.MG]]</f>
        <v>0</v>
      </c>
      <c r="AB85" s="3">
        <f>Cesta[[#This Row],[PUV]]*Cesta[[#This Row],[02.BA]]</f>
        <v>0</v>
      </c>
      <c r="AC85" s="3">
        <f>Cesta[[#This Row],[PUV]]*Cesta[[#This Row],[03.PE]]</f>
        <v>0</v>
      </c>
      <c r="AD85" s="3">
        <f>Cesta[[#This Row],[PUV]]*Cesta[[#This Row],[04.SE]]</f>
        <v>0</v>
      </c>
      <c r="AE85" s="3">
        <f>Cesta[[#This Row],[PUV]]*Cesta[[#This Row],[05.AL]]</f>
        <v>0</v>
      </c>
      <c r="AF85" s="3">
        <f>Cesta[[#This Row],[PUV]]*Cesta[[#This Row],[06.BA]]</f>
        <v>0</v>
      </c>
      <c r="AG85" s="3">
        <f>Cesta[[#This Row],[PUV]]*Cesta[[#This Row],[07.PI]]</f>
        <v>0</v>
      </c>
      <c r="AH85" s="3">
        <f>Cesta[[#This Row],[PUV]]*Cesta[[#This Row],[08.MA]]</f>
        <v>0</v>
      </c>
      <c r="AI85" s="3">
        <f>Cesta[[#This Row],[PUV]]*Cesta[[#This Row],[09.GO]]</f>
        <v>0</v>
      </c>
      <c r="AJ85" s="3">
        <f>Cesta[[#This Row],[PUV]]*Cesta[[#This Row],[10.TO]]</f>
        <v>0</v>
      </c>
      <c r="AK85" s="3">
        <f>Cesta[[#This Row],[PUV]]*Cesta[[#This Row],[11.AP]]</f>
        <v>0</v>
      </c>
      <c r="AL85" s="3">
        <f>Cesta[[#This Row],[PUV]]*Cesta[[#This Row],[12.RN]]</f>
        <v>0</v>
      </c>
      <c r="AM85" s="3">
        <f>Cesta[[#This Row],[PUV]]*Cesta[[#This Row],[13.PB]]</f>
        <v>0</v>
      </c>
      <c r="AN85" s="3">
        <f>Cesta[[#This Row],[PUV]]*Cesta[[#This Row],[14.CE]]</f>
        <v>0</v>
      </c>
      <c r="AO85" s="3">
        <f>Cesta[[#This Row],[PUV]]*Cesta[[#This Row],[15.PE]]</f>
        <v>0</v>
      </c>
      <c r="AP85" s="3">
        <f>Cesta[[#This Row],[PUV]]*Cesta[[#This Row],[16.MG]]</f>
        <v>0</v>
      </c>
      <c r="AQ85" s="3">
        <f>Cesta[[#This Row],[Qde]]*Cesta[[#This Row],[PUV]]</f>
        <v>0</v>
      </c>
      <c r="AR85" s="21" t="s">
        <v>137</v>
      </c>
      <c r="AS85" s="15" t="s">
        <v>238</v>
      </c>
      <c r="AU85" s="1"/>
    </row>
    <row r="86" spans="1:47" ht="30" customHeight="1" x14ac:dyDescent="0.25">
      <c r="A86" s="1">
        <v>84</v>
      </c>
      <c r="B86" s="1">
        <v>288945</v>
      </c>
      <c r="C86" s="1" t="s">
        <v>29</v>
      </c>
      <c r="D86" s="5" t="s">
        <v>121</v>
      </c>
      <c r="E86" s="1" t="s">
        <v>12</v>
      </c>
      <c r="F86" s="1">
        <v>25</v>
      </c>
      <c r="G86" s="1">
        <v>0</v>
      </c>
      <c r="H86" s="1">
        <v>0</v>
      </c>
      <c r="I86" s="1">
        <v>12</v>
      </c>
      <c r="J86" s="1">
        <v>12</v>
      </c>
      <c r="K86" s="1">
        <v>12</v>
      </c>
      <c r="L86" s="1">
        <v>12</v>
      </c>
      <c r="M86" s="1">
        <v>12</v>
      </c>
      <c r="N86" s="1">
        <v>12</v>
      </c>
      <c r="O86" s="1">
        <v>0</v>
      </c>
      <c r="P86" s="1">
        <v>3</v>
      </c>
      <c r="Q86" s="1">
        <v>3</v>
      </c>
      <c r="R86" s="1">
        <v>2</v>
      </c>
      <c r="S86" s="1">
        <v>2</v>
      </c>
      <c r="T86" s="1">
        <v>2</v>
      </c>
      <c r="U86" s="1">
        <v>0</v>
      </c>
      <c r="V86" s="1">
        <v>0</v>
      </c>
      <c r="W86" s="1">
        <f>SUM(Cesta[[#This Row],[00.DF]:[16.MG]])</f>
        <v>109</v>
      </c>
      <c r="X86" s="21">
        <v>0</v>
      </c>
      <c r="Y86" s="3">
        <f>ROUND(Cesta[[#This Row],[PU]]*(1+$Y$1),2)</f>
        <v>0</v>
      </c>
      <c r="Z86" s="3">
        <f>Cesta[[#This Row],[PUV]]*Cesta[[#This Row],[00.DF]]</f>
        <v>0</v>
      </c>
      <c r="AA86" s="3">
        <f>Cesta[[#This Row],[PUV]]*Cesta[[#This Row],[01.MG]]</f>
        <v>0</v>
      </c>
      <c r="AB86" s="3">
        <f>Cesta[[#This Row],[PUV]]*Cesta[[#This Row],[02.BA]]</f>
        <v>0</v>
      </c>
      <c r="AC86" s="3">
        <f>Cesta[[#This Row],[PUV]]*Cesta[[#This Row],[03.PE]]</f>
        <v>0</v>
      </c>
      <c r="AD86" s="3">
        <f>Cesta[[#This Row],[PUV]]*Cesta[[#This Row],[04.SE]]</f>
        <v>0</v>
      </c>
      <c r="AE86" s="3">
        <f>Cesta[[#This Row],[PUV]]*Cesta[[#This Row],[05.AL]]</f>
        <v>0</v>
      </c>
      <c r="AF86" s="3">
        <f>Cesta[[#This Row],[PUV]]*Cesta[[#This Row],[06.BA]]</f>
        <v>0</v>
      </c>
      <c r="AG86" s="3">
        <f>Cesta[[#This Row],[PUV]]*Cesta[[#This Row],[07.PI]]</f>
        <v>0</v>
      </c>
      <c r="AH86" s="3">
        <f>Cesta[[#This Row],[PUV]]*Cesta[[#This Row],[08.MA]]</f>
        <v>0</v>
      </c>
      <c r="AI86" s="3">
        <f>Cesta[[#This Row],[PUV]]*Cesta[[#This Row],[09.GO]]</f>
        <v>0</v>
      </c>
      <c r="AJ86" s="3">
        <f>Cesta[[#This Row],[PUV]]*Cesta[[#This Row],[10.TO]]</f>
        <v>0</v>
      </c>
      <c r="AK86" s="3">
        <f>Cesta[[#This Row],[PUV]]*Cesta[[#This Row],[11.AP]]</f>
        <v>0</v>
      </c>
      <c r="AL86" s="3">
        <f>Cesta[[#This Row],[PUV]]*Cesta[[#This Row],[12.RN]]</f>
        <v>0</v>
      </c>
      <c r="AM86" s="3">
        <f>Cesta[[#This Row],[PUV]]*Cesta[[#This Row],[13.PB]]</f>
        <v>0</v>
      </c>
      <c r="AN86" s="3">
        <f>Cesta[[#This Row],[PUV]]*Cesta[[#This Row],[14.CE]]</f>
        <v>0</v>
      </c>
      <c r="AO86" s="3">
        <f>Cesta[[#This Row],[PUV]]*Cesta[[#This Row],[15.PE]]</f>
        <v>0</v>
      </c>
      <c r="AP86" s="3">
        <f>Cesta[[#This Row],[PUV]]*Cesta[[#This Row],[16.MG]]</f>
        <v>0</v>
      </c>
      <c r="AQ86" s="3">
        <f>Cesta[[#This Row],[Qde]]*Cesta[[#This Row],[PUV]]</f>
        <v>0</v>
      </c>
      <c r="AR86" s="21" t="s">
        <v>140</v>
      </c>
      <c r="AS86" s="15" t="s">
        <v>268</v>
      </c>
      <c r="AU86" s="1"/>
    </row>
    <row r="87" spans="1:47" ht="30" customHeight="1" x14ac:dyDescent="0.25">
      <c r="A87" s="1">
        <v>85</v>
      </c>
      <c r="B87" s="5">
        <v>307146</v>
      </c>
      <c r="C87" s="5" t="s">
        <v>29</v>
      </c>
      <c r="D87" s="5" t="s">
        <v>269</v>
      </c>
      <c r="E87" s="5" t="s">
        <v>12</v>
      </c>
      <c r="F87" s="5">
        <v>100</v>
      </c>
      <c r="G87" s="5">
        <v>0</v>
      </c>
      <c r="H87" s="5">
        <v>50</v>
      </c>
      <c r="I87" s="5">
        <v>50</v>
      </c>
      <c r="J87" s="5">
        <v>12</v>
      </c>
      <c r="K87" s="5">
        <v>6</v>
      </c>
      <c r="L87" s="5">
        <v>50</v>
      </c>
      <c r="M87" s="5">
        <v>50</v>
      </c>
      <c r="N87" s="5">
        <v>40</v>
      </c>
      <c r="O87" s="5">
        <v>0</v>
      </c>
      <c r="P87" s="5">
        <v>10</v>
      </c>
      <c r="Q87" s="5">
        <v>10</v>
      </c>
      <c r="R87" s="5">
        <v>5</v>
      </c>
      <c r="S87" s="5">
        <v>3</v>
      </c>
      <c r="T87" s="5">
        <v>5</v>
      </c>
      <c r="U87" s="1">
        <v>0</v>
      </c>
      <c r="V87" s="5">
        <v>12</v>
      </c>
      <c r="W87" s="5">
        <f>SUM(Cesta[[#This Row],[00.DF]:[16.MG]])</f>
        <v>403</v>
      </c>
      <c r="X87" s="21">
        <v>0</v>
      </c>
      <c r="Y87" s="6">
        <f>ROUND(Cesta[[#This Row],[PU]]*(1+$Y$1),2)</f>
        <v>0</v>
      </c>
      <c r="Z87" s="6">
        <f>Cesta[[#This Row],[PUV]]*Cesta[[#This Row],[00.DF]]</f>
        <v>0</v>
      </c>
      <c r="AA87" s="6">
        <f>Cesta[[#This Row],[PUV]]*Cesta[[#This Row],[01.MG]]</f>
        <v>0</v>
      </c>
      <c r="AB87" s="6">
        <f>Cesta[[#This Row],[PUV]]*Cesta[[#This Row],[02.BA]]</f>
        <v>0</v>
      </c>
      <c r="AC87" s="6">
        <f>Cesta[[#This Row],[PUV]]*Cesta[[#This Row],[03.PE]]</f>
        <v>0</v>
      </c>
      <c r="AD87" s="6">
        <f>Cesta[[#This Row],[PUV]]*Cesta[[#This Row],[04.SE]]</f>
        <v>0</v>
      </c>
      <c r="AE87" s="6">
        <f>Cesta[[#This Row],[PUV]]*Cesta[[#This Row],[05.AL]]</f>
        <v>0</v>
      </c>
      <c r="AF87" s="6">
        <f>Cesta[[#This Row],[PUV]]*Cesta[[#This Row],[06.BA]]</f>
        <v>0</v>
      </c>
      <c r="AG87" s="6">
        <f>Cesta[[#This Row],[PUV]]*Cesta[[#This Row],[07.PI]]</f>
        <v>0</v>
      </c>
      <c r="AH87" s="6">
        <f>Cesta[[#This Row],[PUV]]*Cesta[[#This Row],[08.MA]]</f>
        <v>0</v>
      </c>
      <c r="AI87" s="6">
        <f>Cesta[[#This Row],[PUV]]*Cesta[[#This Row],[09.GO]]</f>
        <v>0</v>
      </c>
      <c r="AJ87" s="6">
        <f>Cesta[[#This Row],[PUV]]*Cesta[[#This Row],[10.TO]]</f>
        <v>0</v>
      </c>
      <c r="AK87" s="6">
        <f>Cesta[[#This Row],[PUV]]*Cesta[[#This Row],[11.AP]]</f>
        <v>0</v>
      </c>
      <c r="AL87" s="6">
        <f>Cesta[[#This Row],[PUV]]*Cesta[[#This Row],[12.RN]]</f>
        <v>0</v>
      </c>
      <c r="AM87" s="6">
        <f>Cesta[[#This Row],[PUV]]*Cesta[[#This Row],[13.PB]]</f>
        <v>0</v>
      </c>
      <c r="AN87" s="6">
        <f>Cesta[[#This Row],[PUV]]*Cesta[[#This Row],[14.CE]]</f>
        <v>0</v>
      </c>
      <c r="AO87" s="6">
        <f>Cesta[[#This Row],[PUV]]*Cesta[[#This Row],[15.PE]]</f>
        <v>0</v>
      </c>
      <c r="AP87" s="6">
        <f>Cesta[[#This Row],[PUV]]*Cesta[[#This Row],[16.MG]]</f>
        <v>0</v>
      </c>
      <c r="AQ87" s="6">
        <f>Cesta[[#This Row],[Qde]]*Cesta[[#This Row],[PUV]]</f>
        <v>0</v>
      </c>
      <c r="AR87" s="23" t="s">
        <v>271</v>
      </c>
      <c r="AS87" s="16" t="s">
        <v>270</v>
      </c>
      <c r="AU87" s="1"/>
    </row>
    <row r="88" spans="1:47" ht="30" customHeight="1" x14ac:dyDescent="0.25">
      <c r="A88" s="1">
        <v>86</v>
      </c>
      <c r="B88" s="1">
        <v>384463</v>
      </c>
      <c r="C88" s="1" t="s">
        <v>29</v>
      </c>
      <c r="D88" s="5" t="s">
        <v>123</v>
      </c>
      <c r="E88" s="1" t="s">
        <v>12</v>
      </c>
      <c r="F88" s="1">
        <v>800</v>
      </c>
      <c r="G88" s="1">
        <v>0</v>
      </c>
      <c r="H88" s="1">
        <v>200</v>
      </c>
      <c r="I88" s="1">
        <v>400</v>
      </c>
      <c r="J88" s="1">
        <v>100</v>
      </c>
      <c r="K88" s="1">
        <v>24</v>
      </c>
      <c r="L88" s="1">
        <v>400</v>
      </c>
      <c r="M88" s="1">
        <v>400</v>
      </c>
      <c r="N88" s="1">
        <v>100</v>
      </c>
      <c r="O88" s="1">
        <v>0</v>
      </c>
      <c r="P88" s="1">
        <v>48</v>
      </c>
      <c r="Q88" s="1">
        <v>48</v>
      </c>
      <c r="R88" s="1">
        <v>40</v>
      </c>
      <c r="S88" s="1">
        <v>20</v>
      </c>
      <c r="T88" s="1">
        <v>40</v>
      </c>
      <c r="U88" s="1">
        <v>0</v>
      </c>
      <c r="V88" s="1">
        <v>96</v>
      </c>
      <c r="W88" s="1">
        <f>SUM(Cesta[[#This Row],[00.DF]:[16.MG]])</f>
        <v>2716</v>
      </c>
      <c r="X88" s="21">
        <v>0</v>
      </c>
      <c r="Y88" s="3">
        <f>ROUND(Cesta[[#This Row],[PU]]*(1+$Y$1),2)</f>
        <v>0</v>
      </c>
      <c r="Z88" s="3">
        <f>Cesta[[#This Row],[PUV]]*Cesta[[#This Row],[00.DF]]</f>
        <v>0</v>
      </c>
      <c r="AA88" s="3">
        <f>Cesta[[#This Row],[PUV]]*Cesta[[#This Row],[01.MG]]</f>
        <v>0</v>
      </c>
      <c r="AB88" s="3">
        <f>Cesta[[#This Row],[PUV]]*Cesta[[#This Row],[02.BA]]</f>
        <v>0</v>
      </c>
      <c r="AC88" s="3">
        <f>Cesta[[#This Row],[PUV]]*Cesta[[#This Row],[03.PE]]</f>
        <v>0</v>
      </c>
      <c r="AD88" s="3">
        <f>Cesta[[#This Row],[PUV]]*Cesta[[#This Row],[04.SE]]</f>
        <v>0</v>
      </c>
      <c r="AE88" s="3">
        <f>Cesta[[#This Row],[PUV]]*Cesta[[#This Row],[05.AL]]</f>
        <v>0</v>
      </c>
      <c r="AF88" s="3">
        <f>Cesta[[#This Row],[PUV]]*Cesta[[#This Row],[06.BA]]</f>
        <v>0</v>
      </c>
      <c r="AG88" s="3">
        <f>Cesta[[#This Row],[PUV]]*Cesta[[#This Row],[07.PI]]</f>
        <v>0</v>
      </c>
      <c r="AH88" s="3">
        <f>Cesta[[#This Row],[PUV]]*Cesta[[#This Row],[08.MA]]</f>
        <v>0</v>
      </c>
      <c r="AI88" s="3">
        <f>Cesta[[#This Row],[PUV]]*Cesta[[#This Row],[09.GO]]</f>
        <v>0</v>
      </c>
      <c r="AJ88" s="3">
        <f>Cesta[[#This Row],[PUV]]*Cesta[[#This Row],[10.TO]]</f>
        <v>0</v>
      </c>
      <c r="AK88" s="3">
        <f>Cesta[[#This Row],[PUV]]*Cesta[[#This Row],[11.AP]]</f>
        <v>0</v>
      </c>
      <c r="AL88" s="3">
        <f>Cesta[[#This Row],[PUV]]*Cesta[[#This Row],[12.RN]]</f>
        <v>0</v>
      </c>
      <c r="AM88" s="3">
        <f>Cesta[[#This Row],[PUV]]*Cesta[[#This Row],[13.PB]]</f>
        <v>0</v>
      </c>
      <c r="AN88" s="3">
        <f>Cesta[[#This Row],[PUV]]*Cesta[[#This Row],[14.CE]]</f>
        <v>0</v>
      </c>
      <c r="AO88" s="3">
        <f>Cesta[[#This Row],[PUV]]*Cesta[[#This Row],[15.PE]]</f>
        <v>0</v>
      </c>
      <c r="AP88" s="3">
        <f>Cesta[[#This Row],[PUV]]*Cesta[[#This Row],[16.MG]]</f>
        <v>0</v>
      </c>
      <c r="AQ88" s="3">
        <f>Cesta[[#This Row],[Qde]]*Cesta[[#This Row],[PUV]]</f>
        <v>0</v>
      </c>
      <c r="AR88" s="21" t="s">
        <v>122</v>
      </c>
      <c r="AS88" s="15" t="s">
        <v>273</v>
      </c>
      <c r="AU88" s="1"/>
    </row>
    <row r="89" spans="1:47" ht="30" customHeight="1" x14ac:dyDescent="0.25">
      <c r="A89" s="1">
        <v>87</v>
      </c>
      <c r="B89" s="1">
        <v>384463</v>
      </c>
      <c r="C89" s="1" t="s">
        <v>29</v>
      </c>
      <c r="D89" s="5" t="s">
        <v>124</v>
      </c>
      <c r="E89" s="1" t="s">
        <v>12</v>
      </c>
      <c r="F89" s="1">
        <v>60</v>
      </c>
      <c r="G89" s="1">
        <v>0</v>
      </c>
      <c r="H89" s="1">
        <v>30</v>
      </c>
      <c r="I89" s="1">
        <v>30</v>
      </c>
      <c r="J89" s="1">
        <v>0</v>
      </c>
      <c r="K89" s="1">
        <v>0</v>
      </c>
      <c r="L89" s="1">
        <v>30</v>
      </c>
      <c r="M89" s="1">
        <v>30</v>
      </c>
      <c r="N89" s="1">
        <v>20</v>
      </c>
      <c r="O89" s="1">
        <v>0</v>
      </c>
      <c r="P89" s="1">
        <v>2</v>
      </c>
      <c r="Q89" s="1">
        <v>6</v>
      </c>
      <c r="R89" s="1">
        <v>3</v>
      </c>
      <c r="S89" s="1">
        <v>2</v>
      </c>
      <c r="T89" s="1">
        <v>3</v>
      </c>
      <c r="U89" s="1">
        <v>0</v>
      </c>
      <c r="V89" s="1">
        <v>0</v>
      </c>
      <c r="W89" s="1">
        <f>SUM(Cesta[[#This Row],[00.DF]:[16.MG]])</f>
        <v>216</v>
      </c>
      <c r="X89" s="21">
        <v>0</v>
      </c>
      <c r="Y89" s="3">
        <f>ROUND(Cesta[[#This Row],[PU]]*(1+$Y$1),2)</f>
        <v>0</v>
      </c>
      <c r="Z89" s="3">
        <f>Cesta[[#This Row],[PUV]]*Cesta[[#This Row],[00.DF]]</f>
        <v>0</v>
      </c>
      <c r="AA89" s="3">
        <f>Cesta[[#This Row],[PUV]]*Cesta[[#This Row],[01.MG]]</f>
        <v>0</v>
      </c>
      <c r="AB89" s="3">
        <f>Cesta[[#This Row],[PUV]]*Cesta[[#This Row],[02.BA]]</f>
        <v>0</v>
      </c>
      <c r="AC89" s="3">
        <f>Cesta[[#This Row],[PUV]]*Cesta[[#This Row],[03.PE]]</f>
        <v>0</v>
      </c>
      <c r="AD89" s="3">
        <f>Cesta[[#This Row],[PUV]]*Cesta[[#This Row],[04.SE]]</f>
        <v>0</v>
      </c>
      <c r="AE89" s="3">
        <f>Cesta[[#This Row],[PUV]]*Cesta[[#This Row],[05.AL]]</f>
        <v>0</v>
      </c>
      <c r="AF89" s="3">
        <f>Cesta[[#This Row],[PUV]]*Cesta[[#This Row],[06.BA]]</f>
        <v>0</v>
      </c>
      <c r="AG89" s="3">
        <f>Cesta[[#This Row],[PUV]]*Cesta[[#This Row],[07.PI]]</f>
        <v>0</v>
      </c>
      <c r="AH89" s="3">
        <f>Cesta[[#This Row],[PUV]]*Cesta[[#This Row],[08.MA]]</f>
        <v>0</v>
      </c>
      <c r="AI89" s="3">
        <f>Cesta[[#This Row],[PUV]]*Cesta[[#This Row],[09.GO]]</f>
        <v>0</v>
      </c>
      <c r="AJ89" s="3">
        <f>Cesta[[#This Row],[PUV]]*Cesta[[#This Row],[10.TO]]</f>
        <v>0</v>
      </c>
      <c r="AK89" s="3">
        <f>Cesta[[#This Row],[PUV]]*Cesta[[#This Row],[11.AP]]</f>
        <v>0</v>
      </c>
      <c r="AL89" s="3">
        <f>Cesta[[#This Row],[PUV]]*Cesta[[#This Row],[12.RN]]</f>
        <v>0</v>
      </c>
      <c r="AM89" s="3">
        <f>Cesta[[#This Row],[PUV]]*Cesta[[#This Row],[13.PB]]</f>
        <v>0</v>
      </c>
      <c r="AN89" s="3">
        <f>Cesta[[#This Row],[PUV]]*Cesta[[#This Row],[14.CE]]</f>
        <v>0</v>
      </c>
      <c r="AO89" s="3">
        <f>Cesta[[#This Row],[PUV]]*Cesta[[#This Row],[15.PE]]</f>
        <v>0</v>
      </c>
      <c r="AP89" s="3">
        <f>Cesta[[#This Row],[PUV]]*Cesta[[#This Row],[16.MG]]</f>
        <v>0</v>
      </c>
      <c r="AQ89" s="3">
        <f>Cesta[[#This Row],[Qde]]*Cesta[[#This Row],[PUV]]</f>
        <v>0</v>
      </c>
      <c r="AR89" s="21" t="s">
        <v>122</v>
      </c>
      <c r="AS89" s="15" t="s">
        <v>272</v>
      </c>
      <c r="AU89" s="1"/>
    </row>
    <row r="90" spans="1:47" ht="30" customHeight="1" x14ac:dyDescent="0.25">
      <c r="A90" s="1">
        <v>88</v>
      </c>
      <c r="B90" s="5">
        <v>346243</v>
      </c>
      <c r="C90" s="5" t="s">
        <v>29</v>
      </c>
      <c r="D90" s="5" t="s">
        <v>481</v>
      </c>
      <c r="E90" s="5" t="s">
        <v>12</v>
      </c>
      <c r="F90" s="5">
        <v>40</v>
      </c>
      <c r="G90" s="5">
        <v>40</v>
      </c>
      <c r="H90" s="5">
        <v>40</v>
      </c>
      <c r="I90" s="5">
        <v>40</v>
      </c>
      <c r="J90" s="5">
        <v>40</v>
      </c>
      <c r="K90" s="5">
        <v>40</v>
      </c>
      <c r="L90" s="5">
        <v>40</v>
      </c>
      <c r="M90" s="5">
        <v>40</v>
      </c>
      <c r="N90" s="5">
        <v>10</v>
      </c>
      <c r="O90" s="5">
        <v>10</v>
      </c>
      <c r="P90" s="5">
        <v>10</v>
      </c>
      <c r="Q90" s="5">
        <v>10</v>
      </c>
      <c r="R90" s="5">
        <v>10</v>
      </c>
      <c r="S90" s="5">
        <v>10</v>
      </c>
      <c r="T90" s="5">
        <v>10</v>
      </c>
      <c r="U90" s="1">
        <v>0</v>
      </c>
      <c r="V90" s="5">
        <v>10</v>
      </c>
      <c r="W90" s="5">
        <f>SUM(Cesta[[#This Row],[00.DF]:[16.MG]])</f>
        <v>400</v>
      </c>
      <c r="X90" s="21">
        <v>0</v>
      </c>
      <c r="Y90" s="6">
        <f>ROUND(Cesta[[#This Row],[PU]]*(1+$Y$1),2)</f>
        <v>0</v>
      </c>
      <c r="Z90" s="6">
        <f>Cesta[[#This Row],[PUV]]*Cesta[[#This Row],[00.DF]]</f>
        <v>0</v>
      </c>
      <c r="AA90" s="6">
        <f>Cesta[[#This Row],[PUV]]*Cesta[[#This Row],[01.MG]]</f>
        <v>0</v>
      </c>
      <c r="AB90" s="6">
        <f>Cesta[[#This Row],[PUV]]*Cesta[[#This Row],[02.BA]]</f>
        <v>0</v>
      </c>
      <c r="AC90" s="6">
        <f>Cesta[[#This Row],[PUV]]*Cesta[[#This Row],[03.PE]]</f>
        <v>0</v>
      </c>
      <c r="AD90" s="6">
        <f>Cesta[[#This Row],[PUV]]*Cesta[[#This Row],[04.SE]]</f>
        <v>0</v>
      </c>
      <c r="AE90" s="6">
        <f>Cesta[[#This Row],[PUV]]*Cesta[[#This Row],[05.AL]]</f>
        <v>0</v>
      </c>
      <c r="AF90" s="6">
        <f>Cesta[[#This Row],[PUV]]*Cesta[[#This Row],[06.BA]]</f>
        <v>0</v>
      </c>
      <c r="AG90" s="6">
        <f>Cesta[[#This Row],[PUV]]*Cesta[[#This Row],[07.PI]]</f>
        <v>0</v>
      </c>
      <c r="AH90" s="6">
        <f>Cesta[[#This Row],[PUV]]*Cesta[[#This Row],[08.MA]]</f>
        <v>0</v>
      </c>
      <c r="AI90" s="6">
        <f>Cesta[[#This Row],[PUV]]*Cesta[[#This Row],[09.GO]]</f>
        <v>0</v>
      </c>
      <c r="AJ90" s="6">
        <f>Cesta[[#This Row],[PUV]]*Cesta[[#This Row],[10.TO]]</f>
        <v>0</v>
      </c>
      <c r="AK90" s="6">
        <f>Cesta[[#This Row],[PUV]]*Cesta[[#This Row],[11.AP]]</f>
        <v>0</v>
      </c>
      <c r="AL90" s="6">
        <f>Cesta[[#This Row],[PUV]]*Cesta[[#This Row],[12.RN]]</f>
        <v>0</v>
      </c>
      <c r="AM90" s="6">
        <f>Cesta[[#This Row],[PUV]]*Cesta[[#This Row],[13.PB]]</f>
        <v>0</v>
      </c>
      <c r="AN90" s="6">
        <f>Cesta[[#This Row],[PUV]]*Cesta[[#This Row],[14.CE]]</f>
        <v>0</v>
      </c>
      <c r="AO90" s="6">
        <f>Cesta[[#This Row],[PUV]]*Cesta[[#This Row],[15.PE]]</f>
        <v>0</v>
      </c>
      <c r="AP90" s="6">
        <f>Cesta[[#This Row],[PUV]]*Cesta[[#This Row],[16.MG]]</f>
        <v>0</v>
      </c>
      <c r="AQ90" s="6">
        <f>Cesta[[#This Row],[Qde]]*Cesta[[#This Row],[PUV]]</f>
        <v>0</v>
      </c>
      <c r="AR90" s="23" t="s">
        <v>344</v>
      </c>
      <c r="AS90" s="16" t="s">
        <v>345</v>
      </c>
      <c r="AU90" s="1"/>
    </row>
    <row r="91" spans="1:47" ht="30" customHeight="1" x14ac:dyDescent="0.25">
      <c r="A91" s="1">
        <v>89</v>
      </c>
      <c r="B91" s="1">
        <v>371135</v>
      </c>
      <c r="C91" s="1" t="s">
        <v>29</v>
      </c>
      <c r="D91" s="5" t="s">
        <v>125</v>
      </c>
      <c r="E91" s="1" t="s">
        <v>12</v>
      </c>
      <c r="F91" s="1">
        <v>40</v>
      </c>
      <c r="G91" s="1">
        <v>0</v>
      </c>
      <c r="H91" s="1">
        <v>20</v>
      </c>
      <c r="I91" s="1">
        <v>20</v>
      </c>
      <c r="J91" s="1">
        <v>20</v>
      </c>
      <c r="K91" s="1">
        <v>12</v>
      </c>
      <c r="L91" s="1">
        <v>5</v>
      </c>
      <c r="M91" s="1">
        <v>20</v>
      </c>
      <c r="N91" s="1">
        <v>20</v>
      </c>
      <c r="O91" s="1">
        <v>0</v>
      </c>
      <c r="P91" s="1">
        <v>2</v>
      </c>
      <c r="Q91" s="1">
        <v>4</v>
      </c>
      <c r="R91" s="1">
        <v>2</v>
      </c>
      <c r="S91" s="1">
        <v>2</v>
      </c>
      <c r="T91" s="1">
        <v>8</v>
      </c>
      <c r="U91" s="1">
        <v>4</v>
      </c>
      <c r="V91" s="1">
        <v>2</v>
      </c>
      <c r="W91" s="1">
        <f>SUM(Cesta[[#This Row],[00.DF]:[16.MG]])</f>
        <v>181</v>
      </c>
      <c r="X91" s="21">
        <v>0</v>
      </c>
      <c r="Y91" s="3">
        <f>ROUND(Cesta[[#This Row],[PU]]*(1+$Y$1),2)</f>
        <v>0</v>
      </c>
      <c r="Z91" s="3">
        <f>Cesta[[#This Row],[PUV]]*Cesta[[#This Row],[00.DF]]</f>
        <v>0</v>
      </c>
      <c r="AA91" s="3">
        <f>Cesta[[#This Row],[PUV]]*Cesta[[#This Row],[01.MG]]</f>
        <v>0</v>
      </c>
      <c r="AB91" s="3">
        <f>Cesta[[#This Row],[PUV]]*Cesta[[#This Row],[02.BA]]</f>
        <v>0</v>
      </c>
      <c r="AC91" s="3">
        <f>Cesta[[#This Row],[PUV]]*Cesta[[#This Row],[03.PE]]</f>
        <v>0</v>
      </c>
      <c r="AD91" s="3">
        <f>Cesta[[#This Row],[PUV]]*Cesta[[#This Row],[04.SE]]</f>
        <v>0</v>
      </c>
      <c r="AE91" s="3">
        <f>Cesta[[#This Row],[PUV]]*Cesta[[#This Row],[05.AL]]</f>
        <v>0</v>
      </c>
      <c r="AF91" s="3">
        <f>Cesta[[#This Row],[PUV]]*Cesta[[#This Row],[06.BA]]</f>
        <v>0</v>
      </c>
      <c r="AG91" s="3">
        <f>Cesta[[#This Row],[PUV]]*Cesta[[#This Row],[07.PI]]</f>
        <v>0</v>
      </c>
      <c r="AH91" s="3">
        <f>Cesta[[#This Row],[PUV]]*Cesta[[#This Row],[08.MA]]</f>
        <v>0</v>
      </c>
      <c r="AI91" s="3">
        <f>Cesta[[#This Row],[PUV]]*Cesta[[#This Row],[09.GO]]</f>
        <v>0</v>
      </c>
      <c r="AJ91" s="3">
        <f>Cesta[[#This Row],[PUV]]*Cesta[[#This Row],[10.TO]]</f>
        <v>0</v>
      </c>
      <c r="AK91" s="3">
        <f>Cesta[[#This Row],[PUV]]*Cesta[[#This Row],[11.AP]]</f>
        <v>0</v>
      </c>
      <c r="AL91" s="3">
        <f>Cesta[[#This Row],[PUV]]*Cesta[[#This Row],[12.RN]]</f>
        <v>0</v>
      </c>
      <c r="AM91" s="3">
        <f>Cesta[[#This Row],[PUV]]*Cesta[[#This Row],[13.PB]]</f>
        <v>0</v>
      </c>
      <c r="AN91" s="3">
        <f>Cesta[[#This Row],[PUV]]*Cesta[[#This Row],[14.CE]]</f>
        <v>0</v>
      </c>
      <c r="AO91" s="3">
        <f>Cesta[[#This Row],[PUV]]*Cesta[[#This Row],[15.PE]]</f>
        <v>0</v>
      </c>
      <c r="AP91" s="3">
        <f>Cesta[[#This Row],[PUV]]*Cesta[[#This Row],[16.MG]]</f>
        <v>0</v>
      </c>
      <c r="AQ91" s="3">
        <f>Cesta[[#This Row],[Qde]]*Cesta[[#This Row],[PUV]]</f>
        <v>0</v>
      </c>
      <c r="AR91" s="21" t="s">
        <v>53</v>
      </c>
      <c r="AS91" s="15" t="s">
        <v>274</v>
      </c>
      <c r="AU91" s="1"/>
    </row>
    <row r="92" spans="1:47" ht="30" customHeight="1" x14ac:dyDescent="0.25">
      <c r="A92" s="1">
        <v>90</v>
      </c>
      <c r="B92" s="1">
        <v>481028</v>
      </c>
      <c r="C92" s="1" t="s">
        <v>29</v>
      </c>
      <c r="D92" s="5" t="s">
        <v>239</v>
      </c>
      <c r="E92" s="5" t="s">
        <v>12</v>
      </c>
      <c r="F92" s="5">
        <v>1500</v>
      </c>
      <c r="G92" s="5">
        <v>0</v>
      </c>
      <c r="H92" s="5">
        <v>250</v>
      </c>
      <c r="I92" s="5">
        <v>250</v>
      </c>
      <c r="J92" s="5">
        <v>30</v>
      </c>
      <c r="K92" s="5">
        <v>100</v>
      </c>
      <c r="L92" s="5">
        <v>10</v>
      </c>
      <c r="M92" s="5">
        <v>250</v>
      </c>
      <c r="N92" s="5">
        <v>60</v>
      </c>
      <c r="O92" s="5">
        <v>0</v>
      </c>
      <c r="P92" s="5">
        <v>12</v>
      </c>
      <c r="Q92" s="5">
        <v>32</v>
      </c>
      <c r="R92" s="5">
        <v>25</v>
      </c>
      <c r="S92" s="5">
        <v>15</v>
      </c>
      <c r="T92" s="5">
        <v>25</v>
      </c>
      <c r="U92" s="5">
        <v>0</v>
      </c>
      <c r="V92" s="5">
        <v>10</v>
      </c>
      <c r="W92" s="5">
        <f>SUM(Cesta[[#This Row],[00.DF]:[16.MG]])</f>
        <v>2569</v>
      </c>
      <c r="X92" s="21">
        <v>0</v>
      </c>
      <c r="Y92" s="3">
        <f>ROUND(Cesta[[#This Row],[PU]]*(1+$Y$1),2)</f>
        <v>0</v>
      </c>
      <c r="Z92" s="3">
        <f>Cesta[[#This Row],[PUV]]*Cesta[[#This Row],[00.DF]]</f>
        <v>0</v>
      </c>
      <c r="AA92" s="3">
        <f>Cesta[[#This Row],[PUV]]*Cesta[[#This Row],[01.MG]]</f>
        <v>0</v>
      </c>
      <c r="AB92" s="3">
        <f>Cesta[[#This Row],[PUV]]*Cesta[[#This Row],[02.BA]]</f>
        <v>0</v>
      </c>
      <c r="AC92" s="3">
        <f>Cesta[[#This Row],[PUV]]*Cesta[[#This Row],[03.PE]]</f>
        <v>0</v>
      </c>
      <c r="AD92" s="3">
        <f>Cesta[[#This Row],[PUV]]*Cesta[[#This Row],[04.SE]]</f>
        <v>0</v>
      </c>
      <c r="AE92" s="3">
        <f>Cesta[[#This Row],[PUV]]*Cesta[[#This Row],[05.AL]]</f>
        <v>0</v>
      </c>
      <c r="AF92" s="3">
        <f>Cesta[[#This Row],[PUV]]*Cesta[[#This Row],[06.BA]]</f>
        <v>0</v>
      </c>
      <c r="AG92" s="3">
        <f>Cesta[[#This Row],[PUV]]*Cesta[[#This Row],[07.PI]]</f>
        <v>0</v>
      </c>
      <c r="AH92" s="3">
        <f>Cesta[[#This Row],[PUV]]*Cesta[[#This Row],[08.MA]]</f>
        <v>0</v>
      </c>
      <c r="AI92" s="3">
        <f>Cesta[[#This Row],[PUV]]*Cesta[[#This Row],[09.GO]]</f>
        <v>0</v>
      </c>
      <c r="AJ92" s="3">
        <f>Cesta[[#This Row],[PUV]]*Cesta[[#This Row],[10.TO]]</f>
        <v>0</v>
      </c>
      <c r="AK92" s="3">
        <f>Cesta[[#This Row],[PUV]]*Cesta[[#This Row],[11.AP]]</f>
        <v>0</v>
      </c>
      <c r="AL92" s="3">
        <f>Cesta[[#This Row],[PUV]]*Cesta[[#This Row],[12.RN]]</f>
        <v>0</v>
      </c>
      <c r="AM92" s="3">
        <f>Cesta[[#This Row],[PUV]]*Cesta[[#This Row],[13.PB]]</f>
        <v>0</v>
      </c>
      <c r="AN92" s="3">
        <f>Cesta[[#This Row],[PUV]]*Cesta[[#This Row],[14.CE]]</f>
        <v>0</v>
      </c>
      <c r="AO92" s="3">
        <f>Cesta[[#This Row],[PUV]]*Cesta[[#This Row],[15.PE]]</f>
        <v>0</v>
      </c>
      <c r="AP92" s="3">
        <f>Cesta[[#This Row],[PUV]]*Cesta[[#This Row],[16.MG]]</f>
        <v>0</v>
      </c>
      <c r="AQ92" s="3">
        <f>Cesta[[#This Row],[Qde]]*Cesta[[#This Row],[PUV]]</f>
        <v>0</v>
      </c>
      <c r="AR92" s="21" t="s">
        <v>140</v>
      </c>
      <c r="AS92" s="15" t="s">
        <v>339</v>
      </c>
      <c r="AU92" s="1"/>
    </row>
    <row r="93" spans="1:47" ht="30" customHeight="1" x14ac:dyDescent="0.25">
      <c r="A93" s="1">
        <v>91</v>
      </c>
      <c r="B93" s="1">
        <v>618312</v>
      </c>
      <c r="C93" s="1" t="s">
        <v>29</v>
      </c>
      <c r="D93" s="5" t="s">
        <v>240</v>
      </c>
      <c r="E93" s="11" t="s">
        <v>12</v>
      </c>
      <c r="F93" s="1">
        <v>100</v>
      </c>
      <c r="G93" s="1">
        <v>30</v>
      </c>
      <c r="H93" s="1">
        <v>50</v>
      </c>
      <c r="I93" s="1">
        <v>50</v>
      </c>
      <c r="J93" s="1">
        <v>50</v>
      </c>
      <c r="K93" s="1">
        <v>24</v>
      </c>
      <c r="L93" s="1">
        <v>10</v>
      </c>
      <c r="M93" s="1">
        <v>50</v>
      </c>
      <c r="N93" s="1">
        <v>30</v>
      </c>
      <c r="O93" s="1">
        <v>5</v>
      </c>
      <c r="P93" s="1">
        <v>12</v>
      </c>
      <c r="Q93" s="1">
        <v>12</v>
      </c>
      <c r="R93" s="1">
        <v>5</v>
      </c>
      <c r="S93" s="1">
        <v>2</v>
      </c>
      <c r="T93" s="1">
        <v>5</v>
      </c>
      <c r="U93" s="5">
        <v>0</v>
      </c>
      <c r="V93" s="1">
        <v>12</v>
      </c>
      <c r="W93" s="5">
        <f>SUM(Cesta[[#This Row],[00.DF]:[16.MG]])</f>
        <v>447</v>
      </c>
      <c r="X93" s="21">
        <v>0</v>
      </c>
      <c r="Y93" s="3">
        <f>ROUND(Cesta[[#This Row],[PU]]*(1+$Y$1),2)</f>
        <v>0</v>
      </c>
      <c r="Z93" s="3">
        <f>Cesta[[#This Row],[PUV]]*Cesta[[#This Row],[00.DF]]</f>
        <v>0</v>
      </c>
      <c r="AA93" s="3">
        <f>Cesta[[#This Row],[PUV]]*Cesta[[#This Row],[01.MG]]</f>
        <v>0</v>
      </c>
      <c r="AB93" s="3">
        <f>Cesta[[#This Row],[PUV]]*Cesta[[#This Row],[02.BA]]</f>
        <v>0</v>
      </c>
      <c r="AC93" s="3">
        <f>Cesta[[#This Row],[PUV]]*Cesta[[#This Row],[03.PE]]</f>
        <v>0</v>
      </c>
      <c r="AD93" s="3">
        <f>Cesta[[#This Row],[PUV]]*Cesta[[#This Row],[04.SE]]</f>
        <v>0</v>
      </c>
      <c r="AE93" s="3">
        <f>Cesta[[#This Row],[PUV]]*Cesta[[#This Row],[05.AL]]</f>
        <v>0</v>
      </c>
      <c r="AF93" s="3">
        <f>Cesta[[#This Row],[PUV]]*Cesta[[#This Row],[06.BA]]</f>
        <v>0</v>
      </c>
      <c r="AG93" s="3">
        <f>Cesta[[#This Row],[PUV]]*Cesta[[#This Row],[07.PI]]</f>
        <v>0</v>
      </c>
      <c r="AH93" s="3">
        <f>Cesta[[#This Row],[PUV]]*Cesta[[#This Row],[08.MA]]</f>
        <v>0</v>
      </c>
      <c r="AI93" s="3">
        <f>Cesta[[#This Row],[PUV]]*Cesta[[#This Row],[09.GO]]</f>
        <v>0</v>
      </c>
      <c r="AJ93" s="3">
        <f>Cesta[[#This Row],[PUV]]*Cesta[[#This Row],[10.TO]]</f>
        <v>0</v>
      </c>
      <c r="AK93" s="3">
        <f>Cesta[[#This Row],[PUV]]*Cesta[[#This Row],[11.AP]]</f>
        <v>0</v>
      </c>
      <c r="AL93" s="3">
        <f>Cesta[[#This Row],[PUV]]*Cesta[[#This Row],[12.RN]]</f>
        <v>0</v>
      </c>
      <c r="AM93" s="3">
        <f>Cesta[[#This Row],[PUV]]*Cesta[[#This Row],[13.PB]]</f>
        <v>0</v>
      </c>
      <c r="AN93" s="3">
        <f>Cesta[[#This Row],[PUV]]*Cesta[[#This Row],[14.CE]]</f>
        <v>0</v>
      </c>
      <c r="AO93" s="3">
        <f>Cesta[[#This Row],[PUV]]*Cesta[[#This Row],[15.PE]]</f>
        <v>0</v>
      </c>
      <c r="AP93" s="3">
        <f>Cesta[[#This Row],[PUV]]*Cesta[[#This Row],[16.MG]]</f>
        <v>0</v>
      </c>
      <c r="AQ93" s="3">
        <f>Cesta[[#This Row],[Qde]]*Cesta[[#This Row],[PUV]]</f>
        <v>0</v>
      </c>
      <c r="AR93" s="21" t="s">
        <v>140</v>
      </c>
      <c r="AS93" s="15" t="s">
        <v>275</v>
      </c>
      <c r="AU93" s="1"/>
    </row>
    <row r="94" spans="1:47" ht="30" customHeight="1" x14ac:dyDescent="0.25">
      <c r="A94" s="1">
        <v>92</v>
      </c>
      <c r="B94" s="5">
        <v>227222</v>
      </c>
      <c r="C94" s="5" t="s">
        <v>29</v>
      </c>
      <c r="D94" s="5" t="s">
        <v>241</v>
      </c>
      <c r="E94" s="11" t="s">
        <v>68</v>
      </c>
      <c r="F94" s="5">
        <v>100</v>
      </c>
      <c r="G94" s="5">
        <v>0</v>
      </c>
      <c r="H94" s="5">
        <v>50</v>
      </c>
      <c r="I94" s="5">
        <v>50</v>
      </c>
      <c r="J94" s="5">
        <v>0</v>
      </c>
      <c r="K94" s="5">
        <v>6</v>
      </c>
      <c r="L94" s="5">
        <v>10</v>
      </c>
      <c r="M94" s="5">
        <v>50</v>
      </c>
      <c r="N94" s="5">
        <v>40</v>
      </c>
      <c r="O94" s="5">
        <v>5</v>
      </c>
      <c r="P94" s="5">
        <v>10</v>
      </c>
      <c r="Q94" s="5">
        <v>12</v>
      </c>
      <c r="R94" s="5">
        <v>5</v>
      </c>
      <c r="S94" s="5">
        <v>3</v>
      </c>
      <c r="T94" s="5">
        <v>7</v>
      </c>
      <c r="U94" s="5">
        <v>0</v>
      </c>
      <c r="V94" s="5">
        <v>3</v>
      </c>
      <c r="W94" s="5">
        <f>SUM(Cesta[[#This Row],[00.DF]:[16.MG]])</f>
        <v>351</v>
      </c>
      <c r="X94" s="21">
        <v>0</v>
      </c>
      <c r="Y94" s="6">
        <f>ROUND(Cesta[[#This Row],[PU]]*(1+$Y$1),2)</f>
        <v>0</v>
      </c>
      <c r="Z94" s="6">
        <f>Cesta[[#This Row],[PUV]]*Cesta[[#This Row],[00.DF]]</f>
        <v>0</v>
      </c>
      <c r="AA94" s="6">
        <f>Cesta[[#This Row],[PUV]]*Cesta[[#This Row],[01.MG]]</f>
        <v>0</v>
      </c>
      <c r="AB94" s="6">
        <f>Cesta[[#This Row],[PUV]]*Cesta[[#This Row],[02.BA]]</f>
        <v>0</v>
      </c>
      <c r="AC94" s="6">
        <f>Cesta[[#This Row],[PUV]]*Cesta[[#This Row],[03.PE]]</f>
        <v>0</v>
      </c>
      <c r="AD94" s="6">
        <f>Cesta[[#This Row],[PUV]]*Cesta[[#This Row],[04.SE]]</f>
        <v>0</v>
      </c>
      <c r="AE94" s="6">
        <f>Cesta[[#This Row],[PUV]]*Cesta[[#This Row],[05.AL]]</f>
        <v>0</v>
      </c>
      <c r="AF94" s="6">
        <f>Cesta[[#This Row],[PUV]]*Cesta[[#This Row],[06.BA]]</f>
        <v>0</v>
      </c>
      <c r="AG94" s="6">
        <f>Cesta[[#This Row],[PUV]]*Cesta[[#This Row],[07.PI]]</f>
        <v>0</v>
      </c>
      <c r="AH94" s="6">
        <f>Cesta[[#This Row],[PUV]]*Cesta[[#This Row],[08.MA]]</f>
        <v>0</v>
      </c>
      <c r="AI94" s="6">
        <f>Cesta[[#This Row],[PUV]]*Cesta[[#This Row],[09.GO]]</f>
        <v>0</v>
      </c>
      <c r="AJ94" s="6">
        <f>Cesta[[#This Row],[PUV]]*Cesta[[#This Row],[10.TO]]</f>
        <v>0</v>
      </c>
      <c r="AK94" s="6">
        <f>Cesta[[#This Row],[PUV]]*Cesta[[#This Row],[11.AP]]</f>
        <v>0</v>
      </c>
      <c r="AL94" s="6">
        <f>Cesta[[#This Row],[PUV]]*Cesta[[#This Row],[12.RN]]</f>
        <v>0</v>
      </c>
      <c r="AM94" s="6">
        <f>Cesta[[#This Row],[PUV]]*Cesta[[#This Row],[13.PB]]</f>
        <v>0</v>
      </c>
      <c r="AN94" s="6">
        <f>Cesta[[#This Row],[PUV]]*Cesta[[#This Row],[14.CE]]</f>
        <v>0</v>
      </c>
      <c r="AO94" s="6">
        <f>Cesta[[#This Row],[PUV]]*Cesta[[#This Row],[15.PE]]</f>
        <v>0</v>
      </c>
      <c r="AP94" s="6">
        <f>Cesta[[#This Row],[PUV]]*Cesta[[#This Row],[16.MG]]</f>
        <v>0</v>
      </c>
      <c r="AQ94" s="6">
        <f>Cesta[[#This Row],[Qde]]*Cesta[[#This Row],[PUV]]</f>
        <v>0</v>
      </c>
      <c r="AR94" s="23" t="s">
        <v>290</v>
      </c>
      <c r="AS94" s="16" t="s">
        <v>340</v>
      </c>
      <c r="AU94" s="1"/>
    </row>
    <row r="95" spans="1:47" ht="30" customHeight="1" x14ac:dyDescent="0.25">
      <c r="A95" s="1">
        <v>93</v>
      </c>
      <c r="B95" s="1">
        <v>227864</v>
      </c>
      <c r="C95" s="1" t="s">
        <v>29</v>
      </c>
      <c r="D95" s="5" t="s">
        <v>373</v>
      </c>
      <c r="E95" s="1" t="s">
        <v>14</v>
      </c>
      <c r="F95" s="1">
        <v>600</v>
      </c>
      <c r="G95" s="1">
        <v>0</v>
      </c>
      <c r="H95" s="1">
        <v>300</v>
      </c>
      <c r="I95" s="1">
        <v>300</v>
      </c>
      <c r="J95" s="1">
        <v>120</v>
      </c>
      <c r="K95" s="1">
        <v>50</v>
      </c>
      <c r="L95" s="1">
        <v>20</v>
      </c>
      <c r="M95" s="1">
        <v>300</v>
      </c>
      <c r="N95" s="1">
        <v>200</v>
      </c>
      <c r="O95" s="1">
        <v>0</v>
      </c>
      <c r="P95" s="1">
        <v>0</v>
      </c>
      <c r="Q95" s="1">
        <v>0</v>
      </c>
      <c r="R95" s="1">
        <v>0</v>
      </c>
      <c r="S95" s="1">
        <v>0</v>
      </c>
      <c r="T95" s="1">
        <v>0</v>
      </c>
      <c r="U95" s="5">
        <v>0</v>
      </c>
      <c r="V95" s="1">
        <v>36</v>
      </c>
      <c r="W95" s="5">
        <f>SUM(Cesta[[#This Row],[00.DF]:[16.MG]])</f>
        <v>1926</v>
      </c>
      <c r="X95" s="21">
        <v>0</v>
      </c>
      <c r="Y95" s="3">
        <f>ROUND(Cesta[[#This Row],[PU]]*(1+$Y$1),2)</f>
        <v>0</v>
      </c>
      <c r="Z95" s="3">
        <f>Cesta[[#This Row],[PUV]]*Cesta[[#This Row],[00.DF]]</f>
        <v>0</v>
      </c>
      <c r="AA95" s="3">
        <f>Cesta[[#This Row],[PUV]]*Cesta[[#This Row],[01.MG]]</f>
        <v>0</v>
      </c>
      <c r="AB95" s="3">
        <f>Cesta[[#This Row],[PUV]]*Cesta[[#This Row],[02.BA]]</f>
        <v>0</v>
      </c>
      <c r="AC95" s="3">
        <f>Cesta[[#This Row],[PUV]]*Cesta[[#This Row],[03.PE]]</f>
        <v>0</v>
      </c>
      <c r="AD95" s="3">
        <f>Cesta[[#This Row],[PUV]]*Cesta[[#This Row],[04.SE]]</f>
        <v>0</v>
      </c>
      <c r="AE95" s="3">
        <f>Cesta[[#This Row],[PUV]]*Cesta[[#This Row],[05.AL]]</f>
        <v>0</v>
      </c>
      <c r="AF95" s="3">
        <f>Cesta[[#This Row],[PUV]]*Cesta[[#This Row],[06.BA]]</f>
        <v>0</v>
      </c>
      <c r="AG95" s="3">
        <f>Cesta[[#This Row],[PUV]]*Cesta[[#This Row],[07.PI]]</f>
        <v>0</v>
      </c>
      <c r="AH95" s="3">
        <f>Cesta[[#This Row],[PUV]]*Cesta[[#This Row],[08.MA]]</f>
        <v>0</v>
      </c>
      <c r="AI95" s="3">
        <f>Cesta[[#This Row],[PUV]]*Cesta[[#This Row],[09.GO]]</f>
        <v>0</v>
      </c>
      <c r="AJ95" s="3">
        <f>Cesta[[#This Row],[PUV]]*Cesta[[#This Row],[10.TO]]</f>
        <v>0</v>
      </c>
      <c r="AK95" s="3">
        <f>Cesta[[#This Row],[PUV]]*Cesta[[#This Row],[11.AP]]</f>
        <v>0</v>
      </c>
      <c r="AL95" s="3">
        <f>Cesta[[#This Row],[PUV]]*Cesta[[#This Row],[12.RN]]</f>
        <v>0</v>
      </c>
      <c r="AM95" s="3">
        <f>Cesta[[#This Row],[PUV]]*Cesta[[#This Row],[13.PB]]</f>
        <v>0</v>
      </c>
      <c r="AN95" s="3">
        <f>Cesta[[#This Row],[PUV]]*Cesta[[#This Row],[14.CE]]</f>
        <v>0</v>
      </c>
      <c r="AO95" s="3">
        <f>Cesta[[#This Row],[PUV]]*Cesta[[#This Row],[15.PE]]</f>
        <v>0</v>
      </c>
      <c r="AP95" s="3">
        <f>Cesta[[#This Row],[PUV]]*Cesta[[#This Row],[16.MG]]</f>
        <v>0</v>
      </c>
      <c r="AQ95" s="3">
        <f>Cesta[[#This Row],[Qde]]*Cesta[[#This Row],[PUV]]</f>
        <v>0</v>
      </c>
      <c r="AR95" s="21" t="s">
        <v>126</v>
      </c>
      <c r="AS95" s="15" t="s">
        <v>293</v>
      </c>
      <c r="AU95" s="1"/>
    </row>
    <row r="96" spans="1:47" ht="30" customHeight="1" x14ac:dyDescent="0.25">
      <c r="A96" s="1">
        <v>94</v>
      </c>
      <c r="B96" s="1">
        <v>301139</v>
      </c>
      <c r="C96" s="1" t="s">
        <v>29</v>
      </c>
      <c r="D96" s="5" t="s">
        <v>374</v>
      </c>
      <c r="E96" s="1" t="s">
        <v>14</v>
      </c>
      <c r="F96" s="1">
        <v>240</v>
      </c>
      <c r="G96" s="1">
        <v>0</v>
      </c>
      <c r="H96" s="1">
        <v>120</v>
      </c>
      <c r="I96" s="1">
        <v>120</v>
      </c>
      <c r="J96" s="1">
        <v>0</v>
      </c>
      <c r="K96" s="1">
        <v>400</v>
      </c>
      <c r="L96" s="1">
        <v>80</v>
      </c>
      <c r="M96" s="1">
        <v>120</v>
      </c>
      <c r="N96" s="1">
        <v>30</v>
      </c>
      <c r="O96" s="1">
        <v>0</v>
      </c>
      <c r="P96" s="1">
        <v>400</v>
      </c>
      <c r="Q96" s="1">
        <v>200</v>
      </c>
      <c r="R96" s="1">
        <v>1200</v>
      </c>
      <c r="S96" s="1">
        <v>400</v>
      </c>
      <c r="T96" s="1">
        <v>300</v>
      </c>
      <c r="U96" s="5">
        <v>0</v>
      </c>
      <c r="V96" s="1">
        <v>480</v>
      </c>
      <c r="W96" s="1">
        <f>SUM(Cesta[[#This Row],[00.DF]:[16.MG]])</f>
        <v>4090</v>
      </c>
      <c r="X96" s="21">
        <v>0</v>
      </c>
      <c r="Y96" s="3">
        <f>ROUND(Cesta[[#This Row],[PU]]*(1+$Y$1),2)</f>
        <v>0</v>
      </c>
      <c r="Z96" s="3">
        <f>Cesta[[#This Row],[PUV]]*Cesta[[#This Row],[00.DF]]</f>
        <v>0</v>
      </c>
      <c r="AA96" s="3">
        <f>Cesta[[#This Row],[PUV]]*Cesta[[#This Row],[01.MG]]</f>
        <v>0</v>
      </c>
      <c r="AB96" s="3">
        <f>Cesta[[#This Row],[PUV]]*Cesta[[#This Row],[02.BA]]</f>
        <v>0</v>
      </c>
      <c r="AC96" s="3">
        <f>Cesta[[#This Row],[PUV]]*Cesta[[#This Row],[03.PE]]</f>
        <v>0</v>
      </c>
      <c r="AD96" s="3">
        <f>Cesta[[#This Row],[PUV]]*Cesta[[#This Row],[04.SE]]</f>
        <v>0</v>
      </c>
      <c r="AE96" s="3">
        <f>Cesta[[#This Row],[PUV]]*Cesta[[#This Row],[05.AL]]</f>
        <v>0</v>
      </c>
      <c r="AF96" s="3">
        <f>Cesta[[#This Row],[PUV]]*Cesta[[#This Row],[06.BA]]</f>
        <v>0</v>
      </c>
      <c r="AG96" s="3">
        <f>Cesta[[#This Row],[PUV]]*Cesta[[#This Row],[07.PI]]</f>
        <v>0</v>
      </c>
      <c r="AH96" s="3">
        <f>Cesta[[#This Row],[PUV]]*Cesta[[#This Row],[08.MA]]</f>
        <v>0</v>
      </c>
      <c r="AI96" s="3">
        <f>Cesta[[#This Row],[PUV]]*Cesta[[#This Row],[09.GO]]</f>
        <v>0</v>
      </c>
      <c r="AJ96" s="3">
        <f>Cesta[[#This Row],[PUV]]*Cesta[[#This Row],[10.TO]]</f>
        <v>0</v>
      </c>
      <c r="AK96" s="3">
        <f>Cesta[[#This Row],[PUV]]*Cesta[[#This Row],[11.AP]]</f>
        <v>0</v>
      </c>
      <c r="AL96" s="3">
        <f>Cesta[[#This Row],[PUV]]*Cesta[[#This Row],[12.RN]]</f>
        <v>0</v>
      </c>
      <c r="AM96" s="3">
        <f>Cesta[[#This Row],[PUV]]*Cesta[[#This Row],[13.PB]]</f>
        <v>0</v>
      </c>
      <c r="AN96" s="3">
        <f>Cesta[[#This Row],[PUV]]*Cesta[[#This Row],[14.CE]]</f>
        <v>0</v>
      </c>
      <c r="AO96" s="3">
        <f>Cesta[[#This Row],[PUV]]*Cesta[[#This Row],[15.PE]]</f>
        <v>0</v>
      </c>
      <c r="AP96" s="3">
        <f>Cesta[[#This Row],[PUV]]*Cesta[[#This Row],[16.MG]]</f>
        <v>0</v>
      </c>
      <c r="AQ96" s="3">
        <f>Cesta[[#This Row],[Qde]]*Cesta[[#This Row],[PUV]]</f>
        <v>0</v>
      </c>
      <c r="AR96" s="21" t="s">
        <v>127</v>
      </c>
      <c r="AS96" s="15" t="s">
        <v>370</v>
      </c>
      <c r="AU96" s="1"/>
    </row>
    <row r="97" spans="1:47" ht="30" customHeight="1" x14ac:dyDescent="0.25">
      <c r="A97" s="1">
        <v>95</v>
      </c>
      <c r="B97" s="5" t="s">
        <v>438</v>
      </c>
      <c r="C97" s="5" t="s">
        <v>29</v>
      </c>
      <c r="D97" s="5" t="s">
        <v>388</v>
      </c>
      <c r="E97" s="5" t="s">
        <v>14</v>
      </c>
      <c r="F97" s="5">
        <v>1000</v>
      </c>
      <c r="G97" s="5">
        <v>10</v>
      </c>
      <c r="H97" s="5">
        <v>10</v>
      </c>
      <c r="I97" s="5">
        <v>10</v>
      </c>
      <c r="J97" s="5">
        <v>10</v>
      </c>
      <c r="K97" s="5">
        <v>10</v>
      </c>
      <c r="L97" s="5">
        <v>10</v>
      </c>
      <c r="M97" s="5">
        <v>10</v>
      </c>
      <c r="N97" s="5">
        <v>300</v>
      </c>
      <c r="O97" s="5">
        <v>10</v>
      </c>
      <c r="P97" s="5">
        <v>10</v>
      </c>
      <c r="Q97" s="5">
        <v>10</v>
      </c>
      <c r="R97" s="5">
        <v>10</v>
      </c>
      <c r="S97" s="5">
        <v>10</v>
      </c>
      <c r="T97" s="5">
        <v>10</v>
      </c>
      <c r="U97" s="5">
        <v>0</v>
      </c>
      <c r="V97" s="5">
        <v>10</v>
      </c>
      <c r="W97" s="5">
        <f>SUM(Cesta[[#This Row],[00.DF]:[16.MG]])</f>
        <v>1440</v>
      </c>
      <c r="X97" s="21">
        <v>0</v>
      </c>
      <c r="Y97" s="6">
        <f>ROUND(Cesta[[#This Row],[PU]]*(1+$Y$1),2)</f>
        <v>0</v>
      </c>
      <c r="Z97" s="6">
        <f>Cesta[[#This Row],[PUV]]*Cesta[[#This Row],[00.DF]]</f>
        <v>0</v>
      </c>
      <c r="AA97" s="6">
        <f>Cesta[[#This Row],[PUV]]*Cesta[[#This Row],[01.MG]]</f>
        <v>0</v>
      </c>
      <c r="AB97" s="6">
        <f>Cesta[[#This Row],[PUV]]*Cesta[[#This Row],[02.BA]]</f>
        <v>0</v>
      </c>
      <c r="AC97" s="6">
        <f>Cesta[[#This Row],[PUV]]*Cesta[[#This Row],[03.PE]]</f>
        <v>0</v>
      </c>
      <c r="AD97" s="6">
        <f>Cesta[[#This Row],[PUV]]*Cesta[[#This Row],[04.SE]]</f>
        <v>0</v>
      </c>
      <c r="AE97" s="6">
        <f>Cesta[[#This Row],[PUV]]*Cesta[[#This Row],[05.AL]]</f>
        <v>0</v>
      </c>
      <c r="AF97" s="6">
        <f>Cesta[[#This Row],[PUV]]*Cesta[[#This Row],[06.BA]]</f>
        <v>0</v>
      </c>
      <c r="AG97" s="6">
        <f>Cesta[[#This Row],[PUV]]*Cesta[[#This Row],[07.PI]]</f>
        <v>0</v>
      </c>
      <c r="AH97" s="6">
        <f>Cesta[[#This Row],[PUV]]*Cesta[[#This Row],[08.MA]]</f>
        <v>0</v>
      </c>
      <c r="AI97" s="6">
        <f>Cesta[[#This Row],[PUV]]*Cesta[[#This Row],[09.GO]]</f>
        <v>0</v>
      </c>
      <c r="AJ97" s="6">
        <f>Cesta[[#This Row],[PUV]]*Cesta[[#This Row],[10.TO]]</f>
        <v>0</v>
      </c>
      <c r="AK97" s="6">
        <f>Cesta[[#This Row],[PUV]]*Cesta[[#This Row],[11.AP]]</f>
        <v>0</v>
      </c>
      <c r="AL97" s="6">
        <f>Cesta[[#This Row],[PUV]]*Cesta[[#This Row],[12.RN]]</f>
        <v>0</v>
      </c>
      <c r="AM97" s="6">
        <f>Cesta[[#This Row],[PUV]]*Cesta[[#This Row],[13.PB]]</f>
        <v>0</v>
      </c>
      <c r="AN97" s="6">
        <f>Cesta[[#This Row],[PUV]]*Cesta[[#This Row],[14.CE]]</f>
        <v>0</v>
      </c>
      <c r="AO97" s="6">
        <f>Cesta[[#This Row],[PUV]]*Cesta[[#This Row],[15.PE]]</f>
        <v>0</v>
      </c>
      <c r="AP97" s="6">
        <f>Cesta[[#This Row],[PUV]]*Cesta[[#This Row],[16.MG]]</f>
        <v>0</v>
      </c>
      <c r="AQ97" s="6">
        <f>Cesta[[#This Row],[Qde]]*Cesta[[#This Row],[PUV]]</f>
        <v>0</v>
      </c>
      <c r="AR97" s="23" t="s">
        <v>58</v>
      </c>
      <c r="AS97" s="16" t="s">
        <v>389</v>
      </c>
      <c r="AU97" s="1"/>
    </row>
    <row r="98" spans="1:47" ht="30" customHeight="1" x14ac:dyDescent="0.25">
      <c r="A98" s="1">
        <v>96</v>
      </c>
      <c r="B98" s="1">
        <v>417287</v>
      </c>
      <c r="C98" s="1" t="s">
        <v>29</v>
      </c>
      <c r="D98" s="5" t="s">
        <v>371</v>
      </c>
      <c r="E98" s="1" t="s">
        <v>14</v>
      </c>
      <c r="F98" s="1">
        <v>1000</v>
      </c>
      <c r="G98" s="1">
        <v>200</v>
      </c>
      <c r="H98" s="1">
        <v>2500</v>
      </c>
      <c r="I98" s="1">
        <v>2500</v>
      </c>
      <c r="J98" s="1">
        <v>0</v>
      </c>
      <c r="K98" s="1">
        <v>720</v>
      </c>
      <c r="L98" s="1">
        <v>100</v>
      </c>
      <c r="M98" s="1">
        <v>2500</v>
      </c>
      <c r="N98" s="1">
        <v>300</v>
      </c>
      <c r="O98" s="1">
        <v>25</v>
      </c>
      <c r="P98" s="1">
        <v>200</v>
      </c>
      <c r="Q98" s="1">
        <v>100</v>
      </c>
      <c r="R98" s="1">
        <v>250</v>
      </c>
      <c r="S98" s="1">
        <v>100</v>
      </c>
      <c r="T98" s="1">
        <v>125</v>
      </c>
      <c r="U98" s="5">
        <v>0</v>
      </c>
      <c r="V98" s="1">
        <v>240</v>
      </c>
      <c r="W98" s="1">
        <f>SUM(Cesta[[#This Row],[00.DF]:[16.MG]])</f>
        <v>10860</v>
      </c>
      <c r="X98" s="21">
        <v>0</v>
      </c>
      <c r="Y98" s="3">
        <f>ROUND(Cesta[[#This Row],[PU]]*(1+$Y$1),2)</f>
        <v>0</v>
      </c>
      <c r="Z98" s="3">
        <f>Cesta[[#This Row],[PUV]]*Cesta[[#This Row],[00.DF]]</f>
        <v>0</v>
      </c>
      <c r="AA98" s="3">
        <f>Cesta[[#This Row],[PUV]]*Cesta[[#This Row],[01.MG]]</f>
        <v>0</v>
      </c>
      <c r="AB98" s="3">
        <f>Cesta[[#This Row],[PUV]]*Cesta[[#This Row],[02.BA]]</f>
        <v>0</v>
      </c>
      <c r="AC98" s="3">
        <f>Cesta[[#This Row],[PUV]]*Cesta[[#This Row],[03.PE]]</f>
        <v>0</v>
      </c>
      <c r="AD98" s="3">
        <f>Cesta[[#This Row],[PUV]]*Cesta[[#This Row],[04.SE]]</f>
        <v>0</v>
      </c>
      <c r="AE98" s="3">
        <f>Cesta[[#This Row],[PUV]]*Cesta[[#This Row],[05.AL]]</f>
        <v>0</v>
      </c>
      <c r="AF98" s="3">
        <f>Cesta[[#This Row],[PUV]]*Cesta[[#This Row],[06.BA]]</f>
        <v>0</v>
      </c>
      <c r="AG98" s="3">
        <f>Cesta[[#This Row],[PUV]]*Cesta[[#This Row],[07.PI]]</f>
        <v>0</v>
      </c>
      <c r="AH98" s="3">
        <f>Cesta[[#This Row],[PUV]]*Cesta[[#This Row],[08.MA]]</f>
        <v>0</v>
      </c>
      <c r="AI98" s="3">
        <f>Cesta[[#This Row],[PUV]]*Cesta[[#This Row],[09.GO]]</f>
        <v>0</v>
      </c>
      <c r="AJ98" s="3">
        <f>Cesta[[#This Row],[PUV]]*Cesta[[#This Row],[10.TO]]</f>
        <v>0</v>
      </c>
      <c r="AK98" s="3">
        <f>Cesta[[#This Row],[PUV]]*Cesta[[#This Row],[11.AP]]</f>
        <v>0</v>
      </c>
      <c r="AL98" s="3">
        <f>Cesta[[#This Row],[PUV]]*Cesta[[#This Row],[12.RN]]</f>
        <v>0</v>
      </c>
      <c r="AM98" s="3">
        <f>Cesta[[#This Row],[PUV]]*Cesta[[#This Row],[13.PB]]</f>
        <v>0</v>
      </c>
      <c r="AN98" s="3">
        <f>Cesta[[#This Row],[PUV]]*Cesta[[#This Row],[14.CE]]</f>
        <v>0</v>
      </c>
      <c r="AO98" s="3">
        <f>Cesta[[#This Row],[PUV]]*Cesta[[#This Row],[15.PE]]</f>
        <v>0</v>
      </c>
      <c r="AP98" s="3">
        <f>Cesta[[#This Row],[PUV]]*Cesta[[#This Row],[16.MG]]</f>
        <v>0</v>
      </c>
      <c r="AQ98" s="3">
        <f>Cesta[[#This Row],[Qde]]*Cesta[[#This Row],[PUV]]</f>
        <v>0</v>
      </c>
      <c r="AR98" s="21" t="s">
        <v>58</v>
      </c>
      <c r="AS98" s="15" t="s">
        <v>276</v>
      </c>
      <c r="AU98" s="1"/>
    </row>
    <row r="99" spans="1:47" ht="30" customHeight="1" x14ac:dyDescent="0.25">
      <c r="A99" s="1">
        <v>97</v>
      </c>
      <c r="B99" s="1">
        <v>485831</v>
      </c>
      <c r="C99" s="1" t="s">
        <v>29</v>
      </c>
      <c r="D99" s="5" t="s">
        <v>482</v>
      </c>
      <c r="E99" s="1" t="s">
        <v>12</v>
      </c>
      <c r="F99" s="1">
        <v>5</v>
      </c>
      <c r="G99" s="1">
        <v>0</v>
      </c>
      <c r="H99" s="1">
        <v>0</v>
      </c>
      <c r="I99" s="1">
        <v>2</v>
      </c>
      <c r="J99" s="1">
        <v>3</v>
      </c>
      <c r="K99" s="1">
        <v>2</v>
      </c>
      <c r="L99" s="1">
        <v>2</v>
      </c>
      <c r="M99" s="1">
        <v>2</v>
      </c>
      <c r="N99" s="1">
        <v>2</v>
      </c>
      <c r="O99" s="1">
        <v>0</v>
      </c>
      <c r="P99" s="1">
        <v>1</v>
      </c>
      <c r="Q99" s="1">
        <v>3</v>
      </c>
      <c r="R99" s="1">
        <v>1</v>
      </c>
      <c r="S99" s="1">
        <v>1</v>
      </c>
      <c r="T99" s="1">
        <v>1</v>
      </c>
      <c r="U99" s="5">
        <v>0</v>
      </c>
      <c r="V99" s="1">
        <v>0</v>
      </c>
      <c r="W99" s="1">
        <f>SUM(Cesta[[#This Row],[00.DF]:[16.MG]])</f>
        <v>25</v>
      </c>
      <c r="X99" s="21">
        <v>0</v>
      </c>
      <c r="Y99" s="3">
        <f>ROUND(Cesta[[#This Row],[PU]]*(1+$Y$1),2)</f>
        <v>0</v>
      </c>
      <c r="Z99" s="3">
        <f>Cesta[[#This Row],[PUV]]*Cesta[[#This Row],[00.DF]]</f>
        <v>0</v>
      </c>
      <c r="AA99" s="3">
        <f>Cesta[[#This Row],[PUV]]*Cesta[[#This Row],[01.MG]]</f>
        <v>0</v>
      </c>
      <c r="AB99" s="3">
        <f>Cesta[[#This Row],[PUV]]*Cesta[[#This Row],[02.BA]]</f>
        <v>0</v>
      </c>
      <c r="AC99" s="3">
        <f>Cesta[[#This Row],[PUV]]*Cesta[[#This Row],[03.PE]]</f>
        <v>0</v>
      </c>
      <c r="AD99" s="3">
        <f>Cesta[[#This Row],[PUV]]*Cesta[[#This Row],[04.SE]]</f>
        <v>0</v>
      </c>
      <c r="AE99" s="3">
        <f>Cesta[[#This Row],[PUV]]*Cesta[[#This Row],[05.AL]]</f>
        <v>0</v>
      </c>
      <c r="AF99" s="3">
        <f>Cesta[[#This Row],[PUV]]*Cesta[[#This Row],[06.BA]]</f>
        <v>0</v>
      </c>
      <c r="AG99" s="3">
        <f>Cesta[[#This Row],[PUV]]*Cesta[[#This Row],[07.PI]]</f>
        <v>0</v>
      </c>
      <c r="AH99" s="3">
        <f>Cesta[[#This Row],[PUV]]*Cesta[[#This Row],[08.MA]]</f>
        <v>0</v>
      </c>
      <c r="AI99" s="3">
        <f>Cesta[[#This Row],[PUV]]*Cesta[[#This Row],[09.GO]]</f>
        <v>0</v>
      </c>
      <c r="AJ99" s="3">
        <f>Cesta[[#This Row],[PUV]]*Cesta[[#This Row],[10.TO]]</f>
        <v>0</v>
      </c>
      <c r="AK99" s="3">
        <f>Cesta[[#This Row],[PUV]]*Cesta[[#This Row],[11.AP]]</f>
        <v>0</v>
      </c>
      <c r="AL99" s="3">
        <f>Cesta[[#This Row],[PUV]]*Cesta[[#This Row],[12.RN]]</f>
        <v>0</v>
      </c>
      <c r="AM99" s="3">
        <f>Cesta[[#This Row],[PUV]]*Cesta[[#This Row],[13.PB]]</f>
        <v>0</v>
      </c>
      <c r="AN99" s="3">
        <f>Cesta[[#This Row],[PUV]]*Cesta[[#This Row],[14.CE]]</f>
        <v>0</v>
      </c>
      <c r="AO99" s="3">
        <f>Cesta[[#This Row],[PUV]]*Cesta[[#This Row],[15.PE]]</f>
        <v>0</v>
      </c>
      <c r="AP99" s="3">
        <f>Cesta[[#This Row],[PUV]]*Cesta[[#This Row],[16.MG]]</f>
        <v>0</v>
      </c>
      <c r="AQ99" s="3">
        <f>Cesta[[#This Row],[Qde]]*Cesta[[#This Row],[PUV]]</f>
        <v>0</v>
      </c>
      <c r="AR99" s="21" t="s">
        <v>65</v>
      </c>
      <c r="AS99" s="15" t="s">
        <v>372</v>
      </c>
      <c r="AU99" s="1"/>
    </row>
    <row r="100" spans="1:47" ht="30" customHeight="1" x14ac:dyDescent="0.25">
      <c r="A100" s="1">
        <v>98</v>
      </c>
      <c r="B100" s="1">
        <v>345458</v>
      </c>
      <c r="C100" s="1" t="s">
        <v>29</v>
      </c>
      <c r="D100" s="5" t="s">
        <v>483</v>
      </c>
      <c r="E100" s="1" t="s">
        <v>12</v>
      </c>
      <c r="F100" s="1">
        <v>100</v>
      </c>
      <c r="G100" s="1">
        <v>0</v>
      </c>
      <c r="H100" s="1">
        <v>0</v>
      </c>
      <c r="I100" s="1">
        <v>50</v>
      </c>
      <c r="J100" s="1">
        <v>12</v>
      </c>
      <c r="K100" s="1">
        <v>6</v>
      </c>
      <c r="L100" s="1">
        <v>50</v>
      </c>
      <c r="M100" s="1">
        <v>50</v>
      </c>
      <c r="N100" s="1">
        <v>25</v>
      </c>
      <c r="O100" s="1">
        <v>0</v>
      </c>
      <c r="P100" s="1">
        <v>0</v>
      </c>
      <c r="Q100" s="1">
        <v>6</v>
      </c>
      <c r="R100" s="1">
        <v>5</v>
      </c>
      <c r="S100" s="1">
        <v>2</v>
      </c>
      <c r="T100" s="1">
        <v>5</v>
      </c>
      <c r="U100" s="5">
        <v>0</v>
      </c>
      <c r="V100" s="1">
        <v>0</v>
      </c>
      <c r="W100" s="1">
        <f>SUM(Cesta[[#This Row],[00.DF]:[16.MG]])</f>
        <v>311</v>
      </c>
      <c r="X100" s="21">
        <v>0</v>
      </c>
      <c r="Y100" s="3">
        <f>ROUND(Cesta[[#This Row],[PU]]*(1+$Y$1),2)</f>
        <v>0</v>
      </c>
      <c r="Z100" s="3">
        <f>Cesta[[#This Row],[PUV]]*Cesta[[#This Row],[00.DF]]</f>
        <v>0</v>
      </c>
      <c r="AA100" s="3">
        <f>Cesta[[#This Row],[PUV]]*Cesta[[#This Row],[01.MG]]</f>
        <v>0</v>
      </c>
      <c r="AB100" s="3">
        <f>Cesta[[#This Row],[PUV]]*Cesta[[#This Row],[02.BA]]</f>
        <v>0</v>
      </c>
      <c r="AC100" s="3">
        <f>Cesta[[#This Row],[PUV]]*Cesta[[#This Row],[03.PE]]</f>
        <v>0</v>
      </c>
      <c r="AD100" s="3">
        <f>Cesta[[#This Row],[PUV]]*Cesta[[#This Row],[04.SE]]</f>
        <v>0</v>
      </c>
      <c r="AE100" s="3">
        <f>Cesta[[#This Row],[PUV]]*Cesta[[#This Row],[05.AL]]</f>
        <v>0</v>
      </c>
      <c r="AF100" s="3">
        <f>Cesta[[#This Row],[PUV]]*Cesta[[#This Row],[06.BA]]</f>
        <v>0</v>
      </c>
      <c r="AG100" s="3">
        <f>Cesta[[#This Row],[PUV]]*Cesta[[#This Row],[07.PI]]</f>
        <v>0</v>
      </c>
      <c r="AH100" s="3">
        <f>Cesta[[#This Row],[PUV]]*Cesta[[#This Row],[08.MA]]</f>
        <v>0</v>
      </c>
      <c r="AI100" s="3">
        <f>Cesta[[#This Row],[PUV]]*Cesta[[#This Row],[09.GO]]</f>
        <v>0</v>
      </c>
      <c r="AJ100" s="3">
        <f>Cesta[[#This Row],[PUV]]*Cesta[[#This Row],[10.TO]]</f>
        <v>0</v>
      </c>
      <c r="AK100" s="3">
        <f>Cesta[[#This Row],[PUV]]*Cesta[[#This Row],[11.AP]]</f>
        <v>0</v>
      </c>
      <c r="AL100" s="3">
        <f>Cesta[[#This Row],[PUV]]*Cesta[[#This Row],[12.RN]]</f>
        <v>0</v>
      </c>
      <c r="AM100" s="3">
        <f>Cesta[[#This Row],[PUV]]*Cesta[[#This Row],[13.PB]]</f>
        <v>0</v>
      </c>
      <c r="AN100" s="3">
        <f>Cesta[[#This Row],[PUV]]*Cesta[[#This Row],[14.CE]]</f>
        <v>0</v>
      </c>
      <c r="AO100" s="3">
        <f>Cesta[[#This Row],[PUV]]*Cesta[[#This Row],[15.PE]]</f>
        <v>0</v>
      </c>
      <c r="AP100" s="3">
        <f>Cesta[[#This Row],[PUV]]*Cesta[[#This Row],[16.MG]]</f>
        <v>0</v>
      </c>
      <c r="AQ100" s="3">
        <f>Cesta[[#This Row],[Qde]]*Cesta[[#This Row],[PUV]]</f>
        <v>0</v>
      </c>
      <c r="AR100" s="21" t="s">
        <v>140</v>
      </c>
      <c r="AS100" s="15" t="s">
        <v>375</v>
      </c>
      <c r="AU100" s="1"/>
    </row>
    <row r="101" spans="1:47" ht="30" customHeight="1" x14ac:dyDescent="0.25">
      <c r="A101" s="1">
        <v>99</v>
      </c>
      <c r="B101" s="1">
        <v>271233</v>
      </c>
      <c r="C101" s="1" t="s">
        <v>29</v>
      </c>
      <c r="D101" s="5" t="s">
        <v>129</v>
      </c>
      <c r="E101" s="1" t="s">
        <v>12</v>
      </c>
      <c r="F101" s="1">
        <v>10</v>
      </c>
      <c r="G101" s="1">
        <v>0</v>
      </c>
      <c r="H101" s="1">
        <v>5</v>
      </c>
      <c r="I101" s="1">
        <v>5</v>
      </c>
      <c r="J101" s="1">
        <v>30</v>
      </c>
      <c r="K101" s="1">
        <v>12</v>
      </c>
      <c r="L101" s="1">
        <v>5</v>
      </c>
      <c r="M101" s="1">
        <v>5</v>
      </c>
      <c r="N101" s="1">
        <v>6</v>
      </c>
      <c r="O101" s="1">
        <v>0</v>
      </c>
      <c r="P101" s="1">
        <v>1</v>
      </c>
      <c r="Q101" s="1">
        <v>6</v>
      </c>
      <c r="R101" s="1">
        <v>3</v>
      </c>
      <c r="S101" s="1">
        <v>1</v>
      </c>
      <c r="T101" s="1">
        <v>1</v>
      </c>
      <c r="U101" s="5">
        <v>0</v>
      </c>
      <c r="V101" s="1">
        <v>0</v>
      </c>
      <c r="W101" s="1">
        <f>SUM(Cesta[[#This Row],[00.DF]:[16.MG]])</f>
        <v>90</v>
      </c>
      <c r="X101" s="21">
        <v>0</v>
      </c>
      <c r="Y101" s="3">
        <f>ROUND(Cesta[[#This Row],[PU]]*(1+$Y$1),2)</f>
        <v>0</v>
      </c>
      <c r="Z101" s="3">
        <f>Cesta[[#This Row],[PUV]]*Cesta[[#This Row],[00.DF]]</f>
        <v>0</v>
      </c>
      <c r="AA101" s="3">
        <f>Cesta[[#This Row],[PUV]]*Cesta[[#This Row],[01.MG]]</f>
        <v>0</v>
      </c>
      <c r="AB101" s="3">
        <f>Cesta[[#This Row],[PUV]]*Cesta[[#This Row],[02.BA]]</f>
        <v>0</v>
      </c>
      <c r="AC101" s="3">
        <f>Cesta[[#This Row],[PUV]]*Cesta[[#This Row],[03.PE]]</f>
        <v>0</v>
      </c>
      <c r="AD101" s="3">
        <f>Cesta[[#This Row],[PUV]]*Cesta[[#This Row],[04.SE]]</f>
        <v>0</v>
      </c>
      <c r="AE101" s="3">
        <f>Cesta[[#This Row],[PUV]]*Cesta[[#This Row],[05.AL]]</f>
        <v>0</v>
      </c>
      <c r="AF101" s="3">
        <f>Cesta[[#This Row],[PUV]]*Cesta[[#This Row],[06.BA]]</f>
        <v>0</v>
      </c>
      <c r="AG101" s="3">
        <f>Cesta[[#This Row],[PUV]]*Cesta[[#This Row],[07.PI]]</f>
        <v>0</v>
      </c>
      <c r="AH101" s="3">
        <f>Cesta[[#This Row],[PUV]]*Cesta[[#This Row],[08.MA]]</f>
        <v>0</v>
      </c>
      <c r="AI101" s="3">
        <f>Cesta[[#This Row],[PUV]]*Cesta[[#This Row],[09.GO]]</f>
        <v>0</v>
      </c>
      <c r="AJ101" s="3">
        <f>Cesta[[#This Row],[PUV]]*Cesta[[#This Row],[10.TO]]</f>
        <v>0</v>
      </c>
      <c r="AK101" s="3">
        <f>Cesta[[#This Row],[PUV]]*Cesta[[#This Row],[11.AP]]</f>
        <v>0</v>
      </c>
      <c r="AL101" s="3">
        <f>Cesta[[#This Row],[PUV]]*Cesta[[#This Row],[12.RN]]</f>
        <v>0</v>
      </c>
      <c r="AM101" s="3">
        <f>Cesta[[#This Row],[PUV]]*Cesta[[#This Row],[13.PB]]</f>
        <v>0</v>
      </c>
      <c r="AN101" s="3">
        <f>Cesta[[#This Row],[PUV]]*Cesta[[#This Row],[14.CE]]</f>
        <v>0</v>
      </c>
      <c r="AO101" s="3">
        <f>Cesta[[#This Row],[PUV]]*Cesta[[#This Row],[15.PE]]</f>
        <v>0</v>
      </c>
      <c r="AP101" s="3">
        <f>Cesta[[#This Row],[PUV]]*Cesta[[#This Row],[16.MG]]</f>
        <v>0</v>
      </c>
      <c r="AQ101" s="3">
        <f>Cesta[[#This Row],[Qde]]*Cesta[[#This Row],[PUV]]</f>
        <v>0</v>
      </c>
      <c r="AR101" s="23" t="s">
        <v>140</v>
      </c>
      <c r="AS101" s="15" t="s">
        <v>376</v>
      </c>
      <c r="AU101" s="1"/>
    </row>
    <row r="102" spans="1:47" ht="30" customHeight="1" x14ac:dyDescent="0.25">
      <c r="A102" s="1">
        <v>100</v>
      </c>
      <c r="B102" s="1">
        <v>438555</v>
      </c>
      <c r="C102" s="1" t="s">
        <v>29</v>
      </c>
      <c r="D102" s="5" t="s">
        <v>130</v>
      </c>
      <c r="E102" s="1" t="s">
        <v>12</v>
      </c>
      <c r="F102" s="1">
        <v>50</v>
      </c>
      <c r="G102" s="1">
        <v>0</v>
      </c>
      <c r="H102" s="1">
        <v>25</v>
      </c>
      <c r="I102" s="1">
        <v>25</v>
      </c>
      <c r="J102" s="1">
        <v>6</v>
      </c>
      <c r="K102" s="1">
        <v>6</v>
      </c>
      <c r="L102" s="1">
        <v>25</v>
      </c>
      <c r="M102" s="1">
        <v>25</v>
      </c>
      <c r="N102" s="1">
        <v>20</v>
      </c>
      <c r="O102" s="1">
        <v>0</v>
      </c>
      <c r="P102" s="1">
        <v>2</v>
      </c>
      <c r="Q102" s="1">
        <v>6</v>
      </c>
      <c r="R102" s="1">
        <v>3</v>
      </c>
      <c r="S102" s="1">
        <v>1</v>
      </c>
      <c r="T102" s="1">
        <v>3</v>
      </c>
      <c r="U102" s="5">
        <v>0</v>
      </c>
      <c r="V102" s="1">
        <v>0</v>
      </c>
      <c r="W102" s="1">
        <f>SUM(Cesta[[#This Row],[00.DF]:[16.MG]])</f>
        <v>197</v>
      </c>
      <c r="X102" s="21">
        <v>0</v>
      </c>
      <c r="Y102" s="3">
        <f>ROUND(Cesta[[#This Row],[PU]]*(1+$Y$1),2)</f>
        <v>0</v>
      </c>
      <c r="Z102" s="3">
        <f>Cesta[[#This Row],[PUV]]*Cesta[[#This Row],[00.DF]]</f>
        <v>0</v>
      </c>
      <c r="AA102" s="3">
        <f>Cesta[[#This Row],[PUV]]*Cesta[[#This Row],[01.MG]]</f>
        <v>0</v>
      </c>
      <c r="AB102" s="3">
        <f>Cesta[[#This Row],[PUV]]*Cesta[[#This Row],[02.BA]]</f>
        <v>0</v>
      </c>
      <c r="AC102" s="3">
        <f>Cesta[[#This Row],[PUV]]*Cesta[[#This Row],[03.PE]]</f>
        <v>0</v>
      </c>
      <c r="AD102" s="3">
        <f>Cesta[[#This Row],[PUV]]*Cesta[[#This Row],[04.SE]]</f>
        <v>0</v>
      </c>
      <c r="AE102" s="3">
        <f>Cesta[[#This Row],[PUV]]*Cesta[[#This Row],[05.AL]]</f>
        <v>0</v>
      </c>
      <c r="AF102" s="3">
        <f>Cesta[[#This Row],[PUV]]*Cesta[[#This Row],[06.BA]]</f>
        <v>0</v>
      </c>
      <c r="AG102" s="3">
        <f>Cesta[[#This Row],[PUV]]*Cesta[[#This Row],[07.PI]]</f>
        <v>0</v>
      </c>
      <c r="AH102" s="3">
        <f>Cesta[[#This Row],[PUV]]*Cesta[[#This Row],[08.MA]]</f>
        <v>0</v>
      </c>
      <c r="AI102" s="3">
        <f>Cesta[[#This Row],[PUV]]*Cesta[[#This Row],[09.GO]]</f>
        <v>0</v>
      </c>
      <c r="AJ102" s="3">
        <f>Cesta[[#This Row],[PUV]]*Cesta[[#This Row],[10.TO]]</f>
        <v>0</v>
      </c>
      <c r="AK102" s="3">
        <f>Cesta[[#This Row],[PUV]]*Cesta[[#This Row],[11.AP]]</f>
        <v>0</v>
      </c>
      <c r="AL102" s="3">
        <f>Cesta[[#This Row],[PUV]]*Cesta[[#This Row],[12.RN]]</f>
        <v>0</v>
      </c>
      <c r="AM102" s="3">
        <f>Cesta[[#This Row],[PUV]]*Cesta[[#This Row],[13.PB]]</f>
        <v>0</v>
      </c>
      <c r="AN102" s="3">
        <f>Cesta[[#This Row],[PUV]]*Cesta[[#This Row],[14.CE]]</f>
        <v>0</v>
      </c>
      <c r="AO102" s="3">
        <f>Cesta[[#This Row],[PUV]]*Cesta[[#This Row],[15.PE]]</f>
        <v>0</v>
      </c>
      <c r="AP102" s="3">
        <f>Cesta[[#This Row],[PUV]]*Cesta[[#This Row],[16.MG]]</f>
        <v>0</v>
      </c>
      <c r="AQ102" s="3">
        <f>Cesta[[#This Row],[Qde]]*Cesta[[#This Row],[PUV]]</f>
        <v>0</v>
      </c>
      <c r="AR102" s="23" t="s">
        <v>140</v>
      </c>
      <c r="AS102" s="15" t="s">
        <v>277</v>
      </c>
      <c r="AU102" s="1"/>
    </row>
    <row r="103" spans="1:47" ht="30" customHeight="1" x14ac:dyDescent="0.25">
      <c r="A103" s="1">
        <v>101</v>
      </c>
      <c r="B103" s="1">
        <v>412426</v>
      </c>
      <c r="C103" s="1" t="s">
        <v>29</v>
      </c>
      <c r="D103" s="5" t="s">
        <v>131</v>
      </c>
      <c r="E103" s="1" t="s">
        <v>12</v>
      </c>
      <c r="F103" s="1">
        <v>50</v>
      </c>
      <c r="G103" s="1">
        <v>0</v>
      </c>
      <c r="H103" s="1">
        <v>25</v>
      </c>
      <c r="I103" s="1">
        <v>25</v>
      </c>
      <c r="J103" s="1">
        <v>6</v>
      </c>
      <c r="K103" s="1">
        <v>6</v>
      </c>
      <c r="L103" s="1">
        <v>25</v>
      </c>
      <c r="M103" s="1">
        <v>25</v>
      </c>
      <c r="N103" s="1">
        <v>20</v>
      </c>
      <c r="O103" s="1">
        <v>0</v>
      </c>
      <c r="P103" s="1">
        <v>2</v>
      </c>
      <c r="Q103" s="1">
        <v>6</v>
      </c>
      <c r="R103" s="1">
        <v>3</v>
      </c>
      <c r="S103" s="1">
        <v>1</v>
      </c>
      <c r="T103" s="1">
        <v>3</v>
      </c>
      <c r="U103" s="5">
        <v>0</v>
      </c>
      <c r="V103" s="1">
        <v>4</v>
      </c>
      <c r="W103" s="1">
        <f>SUM(Cesta[[#This Row],[00.DF]:[16.MG]])</f>
        <v>201</v>
      </c>
      <c r="X103" s="21">
        <v>0</v>
      </c>
      <c r="Y103" s="3">
        <f>ROUND(Cesta[[#This Row],[PU]]*(1+$Y$1),2)</f>
        <v>0</v>
      </c>
      <c r="Z103" s="3">
        <f>Cesta[[#This Row],[PUV]]*Cesta[[#This Row],[00.DF]]</f>
        <v>0</v>
      </c>
      <c r="AA103" s="3">
        <f>Cesta[[#This Row],[PUV]]*Cesta[[#This Row],[01.MG]]</f>
        <v>0</v>
      </c>
      <c r="AB103" s="3">
        <f>Cesta[[#This Row],[PUV]]*Cesta[[#This Row],[02.BA]]</f>
        <v>0</v>
      </c>
      <c r="AC103" s="3">
        <f>Cesta[[#This Row],[PUV]]*Cesta[[#This Row],[03.PE]]</f>
        <v>0</v>
      </c>
      <c r="AD103" s="3">
        <f>Cesta[[#This Row],[PUV]]*Cesta[[#This Row],[04.SE]]</f>
        <v>0</v>
      </c>
      <c r="AE103" s="3">
        <f>Cesta[[#This Row],[PUV]]*Cesta[[#This Row],[05.AL]]</f>
        <v>0</v>
      </c>
      <c r="AF103" s="3">
        <f>Cesta[[#This Row],[PUV]]*Cesta[[#This Row],[06.BA]]</f>
        <v>0</v>
      </c>
      <c r="AG103" s="3">
        <f>Cesta[[#This Row],[PUV]]*Cesta[[#This Row],[07.PI]]</f>
        <v>0</v>
      </c>
      <c r="AH103" s="3">
        <f>Cesta[[#This Row],[PUV]]*Cesta[[#This Row],[08.MA]]</f>
        <v>0</v>
      </c>
      <c r="AI103" s="3">
        <f>Cesta[[#This Row],[PUV]]*Cesta[[#This Row],[09.GO]]</f>
        <v>0</v>
      </c>
      <c r="AJ103" s="3">
        <f>Cesta[[#This Row],[PUV]]*Cesta[[#This Row],[10.TO]]</f>
        <v>0</v>
      </c>
      <c r="AK103" s="3">
        <f>Cesta[[#This Row],[PUV]]*Cesta[[#This Row],[11.AP]]</f>
        <v>0</v>
      </c>
      <c r="AL103" s="3">
        <f>Cesta[[#This Row],[PUV]]*Cesta[[#This Row],[12.RN]]</f>
        <v>0</v>
      </c>
      <c r="AM103" s="3">
        <f>Cesta[[#This Row],[PUV]]*Cesta[[#This Row],[13.PB]]</f>
        <v>0</v>
      </c>
      <c r="AN103" s="3">
        <f>Cesta[[#This Row],[PUV]]*Cesta[[#This Row],[14.CE]]</f>
        <v>0</v>
      </c>
      <c r="AO103" s="3">
        <f>Cesta[[#This Row],[PUV]]*Cesta[[#This Row],[15.PE]]</f>
        <v>0</v>
      </c>
      <c r="AP103" s="3">
        <f>Cesta[[#This Row],[PUV]]*Cesta[[#This Row],[16.MG]]</f>
        <v>0</v>
      </c>
      <c r="AQ103" s="3">
        <f>Cesta[[#This Row],[Qde]]*Cesta[[#This Row],[PUV]]</f>
        <v>0</v>
      </c>
      <c r="AR103" s="23" t="s">
        <v>140</v>
      </c>
      <c r="AS103" s="15" t="s">
        <v>377</v>
      </c>
      <c r="AU103" s="1"/>
    </row>
    <row r="104" spans="1:47" ht="30" customHeight="1" x14ac:dyDescent="0.25">
      <c r="A104" s="1">
        <v>102</v>
      </c>
      <c r="B104" s="1">
        <v>607532</v>
      </c>
      <c r="C104" s="1" t="s">
        <v>29</v>
      </c>
      <c r="D104" s="5" t="s">
        <v>54</v>
      </c>
      <c r="E104" s="1" t="s">
        <v>12</v>
      </c>
      <c r="F104" s="1">
        <v>15</v>
      </c>
      <c r="G104" s="1">
        <v>0</v>
      </c>
      <c r="H104" s="1">
        <v>10</v>
      </c>
      <c r="I104" s="1">
        <v>10</v>
      </c>
      <c r="J104" s="1">
        <v>6</v>
      </c>
      <c r="K104" s="1">
        <v>6</v>
      </c>
      <c r="L104" s="1">
        <v>5</v>
      </c>
      <c r="M104" s="1">
        <v>10</v>
      </c>
      <c r="N104" s="1">
        <v>10</v>
      </c>
      <c r="O104" s="1">
        <v>0</v>
      </c>
      <c r="P104" s="1">
        <v>1</v>
      </c>
      <c r="Q104" s="1">
        <v>2</v>
      </c>
      <c r="R104" s="1">
        <v>3</v>
      </c>
      <c r="S104" s="1">
        <v>1</v>
      </c>
      <c r="T104" s="1">
        <v>3</v>
      </c>
      <c r="U104" s="5">
        <v>0</v>
      </c>
      <c r="V104" s="1">
        <v>2</v>
      </c>
      <c r="W104" s="1">
        <f>SUM(Cesta[[#This Row],[00.DF]:[16.MG]])</f>
        <v>84</v>
      </c>
      <c r="X104" s="21">
        <v>0</v>
      </c>
      <c r="Y104" s="3">
        <f>ROUND(Cesta[[#This Row],[PU]]*(1+$Y$1),2)</f>
        <v>0</v>
      </c>
      <c r="Z104" s="3">
        <f>Cesta[[#This Row],[PUV]]*Cesta[[#This Row],[00.DF]]</f>
        <v>0</v>
      </c>
      <c r="AA104" s="3">
        <f>Cesta[[#This Row],[PUV]]*Cesta[[#This Row],[01.MG]]</f>
        <v>0</v>
      </c>
      <c r="AB104" s="3">
        <f>Cesta[[#This Row],[PUV]]*Cesta[[#This Row],[02.BA]]</f>
        <v>0</v>
      </c>
      <c r="AC104" s="3">
        <f>Cesta[[#This Row],[PUV]]*Cesta[[#This Row],[03.PE]]</f>
        <v>0</v>
      </c>
      <c r="AD104" s="3">
        <f>Cesta[[#This Row],[PUV]]*Cesta[[#This Row],[04.SE]]</f>
        <v>0</v>
      </c>
      <c r="AE104" s="3">
        <f>Cesta[[#This Row],[PUV]]*Cesta[[#This Row],[05.AL]]</f>
        <v>0</v>
      </c>
      <c r="AF104" s="3">
        <f>Cesta[[#This Row],[PUV]]*Cesta[[#This Row],[06.BA]]</f>
        <v>0</v>
      </c>
      <c r="AG104" s="3">
        <f>Cesta[[#This Row],[PUV]]*Cesta[[#This Row],[07.PI]]</f>
        <v>0</v>
      </c>
      <c r="AH104" s="3">
        <f>Cesta[[#This Row],[PUV]]*Cesta[[#This Row],[08.MA]]</f>
        <v>0</v>
      </c>
      <c r="AI104" s="3">
        <f>Cesta[[#This Row],[PUV]]*Cesta[[#This Row],[09.GO]]</f>
        <v>0</v>
      </c>
      <c r="AJ104" s="3">
        <f>Cesta[[#This Row],[PUV]]*Cesta[[#This Row],[10.TO]]</f>
        <v>0</v>
      </c>
      <c r="AK104" s="3">
        <f>Cesta[[#This Row],[PUV]]*Cesta[[#This Row],[11.AP]]</f>
        <v>0</v>
      </c>
      <c r="AL104" s="3">
        <f>Cesta[[#This Row],[PUV]]*Cesta[[#This Row],[12.RN]]</f>
        <v>0</v>
      </c>
      <c r="AM104" s="3">
        <f>Cesta[[#This Row],[PUV]]*Cesta[[#This Row],[13.PB]]</f>
        <v>0</v>
      </c>
      <c r="AN104" s="3">
        <f>Cesta[[#This Row],[PUV]]*Cesta[[#This Row],[14.CE]]</f>
        <v>0</v>
      </c>
      <c r="AO104" s="3">
        <f>Cesta[[#This Row],[PUV]]*Cesta[[#This Row],[15.PE]]</f>
        <v>0</v>
      </c>
      <c r="AP104" s="3">
        <f>Cesta[[#This Row],[PUV]]*Cesta[[#This Row],[16.MG]]</f>
        <v>0</v>
      </c>
      <c r="AQ104" s="3">
        <f>Cesta[[#This Row],[Qde]]*Cesta[[#This Row],[PUV]]</f>
        <v>0</v>
      </c>
      <c r="AR104" s="21" t="s">
        <v>53</v>
      </c>
      <c r="AS104" s="15" t="s">
        <v>289</v>
      </c>
      <c r="AU104" s="1"/>
    </row>
    <row r="105" spans="1:47" ht="30" customHeight="1" x14ac:dyDescent="0.25">
      <c r="A105" s="1">
        <v>103</v>
      </c>
      <c r="B105" s="1">
        <v>338250</v>
      </c>
      <c r="C105" s="1" t="s">
        <v>29</v>
      </c>
      <c r="D105" s="5" t="s">
        <v>379</v>
      </c>
      <c r="E105" s="1" t="s">
        <v>12</v>
      </c>
      <c r="F105" s="1">
        <v>5</v>
      </c>
      <c r="G105" s="1">
        <v>0</v>
      </c>
      <c r="H105" s="1">
        <v>5</v>
      </c>
      <c r="I105" s="1">
        <v>5</v>
      </c>
      <c r="J105" s="1">
        <v>6</v>
      </c>
      <c r="K105" s="1">
        <v>4</v>
      </c>
      <c r="L105" s="1">
        <v>5</v>
      </c>
      <c r="M105" s="1">
        <v>5</v>
      </c>
      <c r="N105" s="1">
        <v>10</v>
      </c>
      <c r="O105" s="1">
        <v>0</v>
      </c>
      <c r="P105" s="1">
        <v>1</v>
      </c>
      <c r="Q105" s="1">
        <v>4</v>
      </c>
      <c r="R105" s="1">
        <v>5</v>
      </c>
      <c r="S105" s="1">
        <v>1</v>
      </c>
      <c r="T105" s="1">
        <v>4</v>
      </c>
      <c r="U105" s="5">
        <v>0</v>
      </c>
      <c r="V105" s="1">
        <v>0</v>
      </c>
      <c r="W105" s="1">
        <f>SUM(Cesta[[#This Row],[00.DF]:[16.MG]])</f>
        <v>60</v>
      </c>
      <c r="X105" s="21">
        <v>0</v>
      </c>
      <c r="Y105" s="3">
        <f>ROUND(Cesta[[#This Row],[PU]]*(1+$Y$1),2)</f>
        <v>0</v>
      </c>
      <c r="Z105" s="3">
        <f>Cesta[[#This Row],[PUV]]*Cesta[[#This Row],[00.DF]]</f>
        <v>0</v>
      </c>
      <c r="AA105" s="3">
        <f>Cesta[[#This Row],[PUV]]*Cesta[[#This Row],[01.MG]]</f>
        <v>0</v>
      </c>
      <c r="AB105" s="3">
        <f>Cesta[[#This Row],[PUV]]*Cesta[[#This Row],[02.BA]]</f>
        <v>0</v>
      </c>
      <c r="AC105" s="3">
        <f>Cesta[[#This Row],[PUV]]*Cesta[[#This Row],[03.PE]]</f>
        <v>0</v>
      </c>
      <c r="AD105" s="3">
        <f>Cesta[[#This Row],[PUV]]*Cesta[[#This Row],[04.SE]]</f>
        <v>0</v>
      </c>
      <c r="AE105" s="3">
        <f>Cesta[[#This Row],[PUV]]*Cesta[[#This Row],[05.AL]]</f>
        <v>0</v>
      </c>
      <c r="AF105" s="3">
        <f>Cesta[[#This Row],[PUV]]*Cesta[[#This Row],[06.BA]]</f>
        <v>0</v>
      </c>
      <c r="AG105" s="3">
        <f>Cesta[[#This Row],[PUV]]*Cesta[[#This Row],[07.PI]]</f>
        <v>0</v>
      </c>
      <c r="AH105" s="3">
        <f>Cesta[[#This Row],[PUV]]*Cesta[[#This Row],[08.MA]]</f>
        <v>0</v>
      </c>
      <c r="AI105" s="3">
        <f>Cesta[[#This Row],[PUV]]*Cesta[[#This Row],[09.GO]]</f>
        <v>0</v>
      </c>
      <c r="AJ105" s="3">
        <f>Cesta[[#This Row],[PUV]]*Cesta[[#This Row],[10.TO]]</f>
        <v>0</v>
      </c>
      <c r="AK105" s="3">
        <f>Cesta[[#This Row],[PUV]]*Cesta[[#This Row],[11.AP]]</f>
        <v>0</v>
      </c>
      <c r="AL105" s="3">
        <f>Cesta[[#This Row],[PUV]]*Cesta[[#This Row],[12.RN]]</f>
        <v>0</v>
      </c>
      <c r="AM105" s="3">
        <f>Cesta[[#This Row],[PUV]]*Cesta[[#This Row],[13.PB]]</f>
        <v>0</v>
      </c>
      <c r="AN105" s="3">
        <f>Cesta[[#This Row],[PUV]]*Cesta[[#This Row],[14.CE]]</f>
        <v>0</v>
      </c>
      <c r="AO105" s="3">
        <f>Cesta[[#This Row],[PUV]]*Cesta[[#This Row],[15.PE]]</f>
        <v>0</v>
      </c>
      <c r="AP105" s="3">
        <f>Cesta[[#This Row],[PUV]]*Cesta[[#This Row],[16.MG]]</f>
        <v>0</v>
      </c>
      <c r="AQ105" s="3">
        <f>Cesta[[#This Row],[Qde]]*Cesta[[#This Row],[PUV]]</f>
        <v>0</v>
      </c>
      <c r="AR105" s="21" t="s">
        <v>120</v>
      </c>
      <c r="AS105" s="15" t="s">
        <v>378</v>
      </c>
      <c r="AU105" s="1"/>
    </row>
    <row r="106" spans="1:47" ht="30" customHeight="1" x14ac:dyDescent="0.25">
      <c r="A106" s="1">
        <v>104</v>
      </c>
      <c r="B106" s="1">
        <v>298406</v>
      </c>
      <c r="C106" s="1" t="s">
        <v>29</v>
      </c>
      <c r="D106" s="5" t="s">
        <v>380</v>
      </c>
      <c r="E106" s="1" t="s">
        <v>12</v>
      </c>
      <c r="F106" s="1">
        <v>50</v>
      </c>
      <c r="G106" s="1">
        <v>0</v>
      </c>
      <c r="H106" s="1">
        <v>25</v>
      </c>
      <c r="I106" s="1">
        <v>25</v>
      </c>
      <c r="J106" s="1">
        <v>100</v>
      </c>
      <c r="K106" s="1">
        <v>12</v>
      </c>
      <c r="L106" s="1">
        <v>25</v>
      </c>
      <c r="M106" s="1">
        <v>25</v>
      </c>
      <c r="N106" s="1">
        <v>25</v>
      </c>
      <c r="O106" s="1">
        <v>0</v>
      </c>
      <c r="P106" s="1">
        <v>2</v>
      </c>
      <c r="Q106" s="1">
        <v>20</v>
      </c>
      <c r="R106" s="1">
        <v>10</v>
      </c>
      <c r="S106" s="1">
        <v>3</v>
      </c>
      <c r="T106" s="1">
        <v>3</v>
      </c>
      <c r="U106" s="5">
        <v>0</v>
      </c>
      <c r="V106" s="1">
        <v>24</v>
      </c>
      <c r="W106" s="1">
        <f>SUM(Cesta[[#This Row],[00.DF]:[16.MG]])</f>
        <v>349</v>
      </c>
      <c r="X106" s="21">
        <v>0</v>
      </c>
      <c r="Y106" s="3">
        <f>ROUND(Cesta[[#This Row],[PU]]*(1+$Y$1),2)</f>
        <v>0</v>
      </c>
      <c r="Z106" s="3">
        <f>Cesta[[#This Row],[PUV]]*Cesta[[#This Row],[00.DF]]</f>
        <v>0</v>
      </c>
      <c r="AA106" s="3">
        <f>Cesta[[#This Row],[PUV]]*Cesta[[#This Row],[01.MG]]</f>
        <v>0</v>
      </c>
      <c r="AB106" s="3">
        <f>Cesta[[#This Row],[PUV]]*Cesta[[#This Row],[02.BA]]</f>
        <v>0</v>
      </c>
      <c r="AC106" s="3">
        <f>Cesta[[#This Row],[PUV]]*Cesta[[#This Row],[03.PE]]</f>
        <v>0</v>
      </c>
      <c r="AD106" s="3">
        <f>Cesta[[#This Row],[PUV]]*Cesta[[#This Row],[04.SE]]</f>
        <v>0</v>
      </c>
      <c r="AE106" s="3">
        <f>Cesta[[#This Row],[PUV]]*Cesta[[#This Row],[05.AL]]</f>
        <v>0</v>
      </c>
      <c r="AF106" s="3">
        <f>Cesta[[#This Row],[PUV]]*Cesta[[#This Row],[06.BA]]</f>
        <v>0</v>
      </c>
      <c r="AG106" s="3">
        <f>Cesta[[#This Row],[PUV]]*Cesta[[#This Row],[07.PI]]</f>
        <v>0</v>
      </c>
      <c r="AH106" s="3">
        <f>Cesta[[#This Row],[PUV]]*Cesta[[#This Row],[08.MA]]</f>
        <v>0</v>
      </c>
      <c r="AI106" s="3">
        <f>Cesta[[#This Row],[PUV]]*Cesta[[#This Row],[09.GO]]</f>
        <v>0</v>
      </c>
      <c r="AJ106" s="3">
        <f>Cesta[[#This Row],[PUV]]*Cesta[[#This Row],[10.TO]]</f>
        <v>0</v>
      </c>
      <c r="AK106" s="3">
        <f>Cesta[[#This Row],[PUV]]*Cesta[[#This Row],[11.AP]]</f>
        <v>0</v>
      </c>
      <c r="AL106" s="3">
        <f>Cesta[[#This Row],[PUV]]*Cesta[[#This Row],[12.RN]]</f>
        <v>0</v>
      </c>
      <c r="AM106" s="3">
        <f>Cesta[[#This Row],[PUV]]*Cesta[[#This Row],[13.PB]]</f>
        <v>0</v>
      </c>
      <c r="AN106" s="3">
        <f>Cesta[[#This Row],[PUV]]*Cesta[[#This Row],[14.CE]]</f>
        <v>0</v>
      </c>
      <c r="AO106" s="3">
        <f>Cesta[[#This Row],[PUV]]*Cesta[[#This Row],[15.PE]]</f>
        <v>0</v>
      </c>
      <c r="AP106" s="3">
        <f>Cesta[[#This Row],[PUV]]*Cesta[[#This Row],[16.MG]]</f>
        <v>0</v>
      </c>
      <c r="AQ106" s="3">
        <f>Cesta[[#This Row],[Qde]]*Cesta[[#This Row],[PUV]]</f>
        <v>0</v>
      </c>
      <c r="AR106" s="21" t="s">
        <v>97</v>
      </c>
      <c r="AS106" s="15" t="s">
        <v>278</v>
      </c>
      <c r="AU106" s="1"/>
    </row>
    <row r="107" spans="1:47" ht="30" customHeight="1" x14ac:dyDescent="0.25">
      <c r="A107" s="1">
        <v>105</v>
      </c>
      <c r="B107" s="1">
        <v>302940</v>
      </c>
      <c r="C107" s="1" t="s">
        <v>29</v>
      </c>
      <c r="D107" s="5" t="s">
        <v>381</v>
      </c>
      <c r="E107" s="1" t="s">
        <v>12</v>
      </c>
      <c r="F107" s="1">
        <v>100</v>
      </c>
      <c r="G107" s="1">
        <v>0</v>
      </c>
      <c r="H107" s="1">
        <v>0</v>
      </c>
      <c r="I107" s="1">
        <v>50</v>
      </c>
      <c r="J107" s="1">
        <v>0</v>
      </c>
      <c r="K107" s="1">
        <v>6</v>
      </c>
      <c r="L107" s="1">
        <v>10</v>
      </c>
      <c r="M107" s="1">
        <v>50</v>
      </c>
      <c r="N107" s="1">
        <v>20</v>
      </c>
      <c r="O107" s="1">
        <v>0</v>
      </c>
      <c r="P107" s="1">
        <v>5</v>
      </c>
      <c r="Q107" s="1">
        <v>0</v>
      </c>
      <c r="R107" s="1">
        <v>5</v>
      </c>
      <c r="S107" s="1">
        <v>5</v>
      </c>
      <c r="T107" s="1">
        <v>5</v>
      </c>
      <c r="U107" s="5">
        <v>0</v>
      </c>
      <c r="V107" s="1">
        <v>0</v>
      </c>
      <c r="W107" s="1">
        <f>SUM(Cesta[[#This Row],[00.DF]:[16.MG]])</f>
        <v>256</v>
      </c>
      <c r="X107" s="21">
        <v>0</v>
      </c>
      <c r="Y107" s="3">
        <f>ROUND(Cesta[[#This Row],[PU]]*(1+$Y$1),2)</f>
        <v>0</v>
      </c>
      <c r="Z107" s="3">
        <f>Cesta[[#This Row],[PUV]]*Cesta[[#This Row],[00.DF]]</f>
        <v>0</v>
      </c>
      <c r="AA107" s="3">
        <f>Cesta[[#This Row],[PUV]]*Cesta[[#This Row],[01.MG]]</f>
        <v>0</v>
      </c>
      <c r="AB107" s="3">
        <f>Cesta[[#This Row],[PUV]]*Cesta[[#This Row],[02.BA]]</f>
        <v>0</v>
      </c>
      <c r="AC107" s="3">
        <f>Cesta[[#This Row],[PUV]]*Cesta[[#This Row],[03.PE]]</f>
        <v>0</v>
      </c>
      <c r="AD107" s="3">
        <f>Cesta[[#This Row],[PUV]]*Cesta[[#This Row],[04.SE]]</f>
        <v>0</v>
      </c>
      <c r="AE107" s="3">
        <f>Cesta[[#This Row],[PUV]]*Cesta[[#This Row],[05.AL]]</f>
        <v>0</v>
      </c>
      <c r="AF107" s="3">
        <f>Cesta[[#This Row],[PUV]]*Cesta[[#This Row],[06.BA]]</f>
        <v>0</v>
      </c>
      <c r="AG107" s="3">
        <f>Cesta[[#This Row],[PUV]]*Cesta[[#This Row],[07.PI]]</f>
        <v>0</v>
      </c>
      <c r="AH107" s="3">
        <f>Cesta[[#This Row],[PUV]]*Cesta[[#This Row],[08.MA]]</f>
        <v>0</v>
      </c>
      <c r="AI107" s="3">
        <f>Cesta[[#This Row],[PUV]]*Cesta[[#This Row],[09.GO]]</f>
        <v>0</v>
      </c>
      <c r="AJ107" s="3">
        <f>Cesta[[#This Row],[PUV]]*Cesta[[#This Row],[10.TO]]</f>
        <v>0</v>
      </c>
      <c r="AK107" s="3">
        <f>Cesta[[#This Row],[PUV]]*Cesta[[#This Row],[11.AP]]</f>
        <v>0</v>
      </c>
      <c r="AL107" s="3">
        <f>Cesta[[#This Row],[PUV]]*Cesta[[#This Row],[12.RN]]</f>
        <v>0</v>
      </c>
      <c r="AM107" s="3">
        <f>Cesta[[#This Row],[PUV]]*Cesta[[#This Row],[13.PB]]</f>
        <v>0</v>
      </c>
      <c r="AN107" s="3">
        <f>Cesta[[#This Row],[PUV]]*Cesta[[#This Row],[14.CE]]</f>
        <v>0</v>
      </c>
      <c r="AO107" s="3">
        <f>Cesta[[#This Row],[PUV]]*Cesta[[#This Row],[15.PE]]</f>
        <v>0</v>
      </c>
      <c r="AP107" s="3">
        <f>Cesta[[#This Row],[PUV]]*Cesta[[#This Row],[16.MG]]</f>
        <v>0</v>
      </c>
      <c r="AQ107" s="3">
        <f>Cesta[[#This Row],[Qde]]*Cesta[[#This Row],[PUV]]</f>
        <v>0</v>
      </c>
      <c r="AR107" s="21" t="s">
        <v>128</v>
      </c>
      <c r="AS107" s="15" t="s">
        <v>242</v>
      </c>
      <c r="AU107" s="1"/>
    </row>
    <row r="108" spans="1:47" ht="30" customHeight="1" x14ac:dyDescent="0.25">
      <c r="A108" s="1">
        <v>106</v>
      </c>
      <c r="B108" s="1">
        <v>332971</v>
      </c>
      <c r="C108" s="1" t="s">
        <v>29</v>
      </c>
      <c r="D108" s="5" t="s">
        <v>133</v>
      </c>
      <c r="E108" s="1" t="s">
        <v>12</v>
      </c>
      <c r="F108" s="1">
        <v>300</v>
      </c>
      <c r="G108" s="1">
        <v>0</v>
      </c>
      <c r="H108" s="1">
        <v>150</v>
      </c>
      <c r="I108" s="1">
        <v>150</v>
      </c>
      <c r="J108" s="1">
        <v>80</v>
      </c>
      <c r="K108" s="1">
        <v>120</v>
      </c>
      <c r="L108" s="1">
        <v>50</v>
      </c>
      <c r="M108" s="1">
        <v>150</v>
      </c>
      <c r="N108" s="1">
        <v>80</v>
      </c>
      <c r="O108" s="1">
        <v>0</v>
      </c>
      <c r="P108" s="1">
        <v>2</v>
      </c>
      <c r="Q108" s="1">
        <v>12</v>
      </c>
      <c r="R108" s="1">
        <v>15</v>
      </c>
      <c r="S108" s="1">
        <v>5</v>
      </c>
      <c r="T108" s="1">
        <v>15</v>
      </c>
      <c r="U108" s="5">
        <v>0</v>
      </c>
      <c r="V108" s="1">
        <v>12</v>
      </c>
      <c r="W108" s="1">
        <f>SUM(Cesta[[#This Row],[00.DF]:[16.MG]])</f>
        <v>1141</v>
      </c>
      <c r="X108" s="21">
        <v>0</v>
      </c>
      <c r="Y108" s="3">
        <f>ROUND(Cesta[[#This Row],[PU]]*(1+$Y$1),2)</f>
        <v>0</v>
      </c>
      <c r="Z108" s="3">
        <f>Cesta[[#This Row],[PUV]]*Cesta[[#This Row],[00.DF]]</f>
        <v>0</v>
      </c>
      <c r="AA108" s="3">
        <f>Cesta[[#This Row],[PUV]]*Cesta[[#This Row],[01.MG]]</f>
        <v>0</v>
      </c>
      <c r="AB108" s="3">
        <f>Cesta[[#This Row],[PUV]]*Cesta[[#This Row],[02.BA]]</f>
        <v>0</v>
      </c>
      <c r="AC108" s="3">
        <f>Cesta[[#This Row],[PUV]]*Cesta[[#This Row],[03.PE]]</f>
        <v>0</v>
      </c>
      <c r="AD108" s="3">
        <f>Cesta[[#This Row],[PUV]]*Cesta[[#This Row],[04.SE]]</f>
        <v>0</v>
      </c>
      <c r="AE108" s="3">
        <f>Cesta[[#This Row],[PUV]]*Cesta[[#This Row],[05.AL]]</f>
        <v>0</v>
      </c>
      <c r="AF108" s="3">
        <f>Cesta[[#This Row],[PUV]]*Cesta[[#This Row],[06.BA]]</f>
        <v>0</v>
      </c>
      <c r="AG108" s="3">
        <f>Cesta[[#This Row],[PUV]]*Cesta[[#This Row],[07.PI]]</f>
        <v>0</v>
      </c>
      <c r="AH108" s="3">
        <f>Cesta[[#This Row],[PUV]]*Cesta[[#This Row],[08.MA]]</f>
        <v>0</v>
      </c>
      <c r="AI108" s="3">
        <f>Cesta[[#This Row],[PUV]]*Cesta[[#This Row],[09.GO]]</f>
        <v>0</v>
      </c>
      <c r="AJ108" s="3">
        <f>Cesta[[#This Row],[PUV]]*Cesta[[#This Row],[10.TO]]</f>
        <v>0</v>
      </c>
      <c r="AK108" s="3">
        <f>Cesta[[#This Row],[PUV]]*Cesta[[#This Row],[11.AP]]</f>
        <v>0</v>
      </c>
      <c r="AL108" s="3">
        <f>Cesta[[#This Row],[PUV]]*Cesta[[#This Row],[12.RN]]</f>
        <v>0</v>
      </c>
      <c r="AM108" s="3">
        <f>Cesta[[#This Row],[PUV]]*Cesta[[#This Row],[13.PB]]</f>
        <v>0</v>
      </c>
      <c r="AN108" s="3">
        <f>Cesta[[#This Row],[PUV]]*Cesta[[#This Row],[14.CE]]</f>
        <v>0</v>
      </c>
      <c r="AO108" s="3">
        <f>Cesta[[#This Row],[PUV]]*Cesta[[#This Row],[15.PE]]</f>
        <v>0</v>
      </c>
      <c r="AP108" s="3">
        <f>Cesta[[#This Row],[PUV]]*Cesta[[#This Row],[16.MG]]</f>
        <v>0</v>
      </c>
      <c r="AQ108" s="3">
        <f>Cesta[[#This Row],[Qde]]*Cesta[[#This Row],[PUV]]</f>
        <v>0</v>
      </c>
      <c r="AR108" s="21" t="s">
        <v>97</v>
      </c>
      <c r="AS108" s="15" t="s">
        <v>134</v>
      </c>
      <c r="AU108" s="1"/>
    </row>
    <row r="109" spans="1:47" ht="30" customHeight="1" x14ac:dyDescent="0.25">
      <c r="A109" s="1">
        <v>107</v>
      </c>
      <c r="B109" s="1">
        <v>604234</v>
      </c>
      <c r="C109" s="1" t="s">
        <v>29</v>
      </c>
      <c r="D109" s="5" t="s">
        <v>135</v>
      </c>
      <c r="E109" s="1" t="s">
        <v>12</v>
      </c>
      <c r="F109" s="1">
        <v>200</v>
      </c>
      <c r="G109" s="1">
        <v>0</v>
      </c>
      <c r="H109" s="1">
        <v>100</v>
      </c>
      <c r="I109" s="1">
        <v>100</v>
      </c>
      <c r="J109" s="1">
        <v>50</v>
      </c>
      <c r="K109" s="1">
        <v>24</v>
      </c>
      <c r="L109" s="1">
        <v>100</v>
      </c>
      <c r="M109" s="1">
        <v>100</v>
      </c>
      <c r="N109" s="1">
        <v>100</v>
      </c>
      <c r="O109" s="1">
        <v>0</v>
      </c>
      <c r="P109" s="1">
        <v>0</v>
      </c>
      <c r="Q109" s="1">
        <v>12</v>
      </c>
      <c r="R109" s="1">
        <v>10</v>
      </c>
      <c r="S109" s="1">
        <v>2</v>
      </c>
      <c r="T109" s="1">
        <v>10</v>
      </c>
      <c r="U109" s="5">
        <v>0</v>
      </c>
      <c r="V109" s="1">
        <v>12</v>
      </c>
      <c r="W109" s="1">
        <f>SUM(Cesta[[#This Row],[00.DF]:[16.MG]])</f>
        <v>820</v>
      </c>
      <c r="X109" s="21">
        <v>0</v>
      </c>
      <c r="Y109" s="3">
        <f>ROUND(Cesta[[#This Row],[PU]]*(1+$Y$1),2)</f>
        <v>0</v>
      </c>
      <c r="Z109" s="3">
        <f>Cesta[[#This Row],[PUV]]*Cesta[[#This Row],[00.DF]]</f>
        <v>0</v>
      </c>
      <c r="AA109" s="3">
        <f>Cesta[[#This Row],[PUV]]*Cesta[[#This Row],[01.MG]]</f>
        <v>0</v>
      </c>
      <c r="AB109" s="3">
        <f>Cesta[[#This Row],[PUV]]*Cesta[[#This Row],[02.BA]]</f>
        <v>0</v>
      </c>
      <c r="AC109" s="3">
        <f>Cesta[[#This Row],[PUV]]*Cesta[[#This Row],[03.PE]]</f>
        <v>0</v>
      </c>
      <c r="AD109" s="3">
        <f>Cesta[[#This Row],[PUV]]*Cesta[[#This Row],[04.SE]]</f>
        <v>0</v>
      </c>
      <c r="AE109" s="3">
        <f>Cesta[[#This Row],[PUV]]*Cesta[[#This Row],[05.AL]]</f>
        <v>0</v>
      </c>
      <c r="AF109" s="3">
        <f>Cesta[[#This Row],[PUV]]*Cesta[[#This Row],[06.BA]]</f>
        <v>0</v>
      </c>
      <c r="AG109" s="3">
        <f>Cesta[[#This Row],[PUV]]*Cesta[[#This Row],[07.PI]]</f>
        <v>0</v>
      </c>
      <c r="AH109" s="3">
        <f>Cesta[[#This Row],[PUV]]*Cesta[[#This Row],[08.MA]]</f>
        <v>0</v>
      </c>
      <c r="AI109" s="3">
        <f>Cesta[[#This Row],[PUV]]*Cesta[[#This Row],[09.GO]]</f>
        <v>0</v>
      </c>
      <c r="AJ109" s="3">
        <f>Cesta[[#This Row],[PUV]]*Cesta[[#This Row],[10.TO]]</f>
        <v>0</v>
      </c>
      <c r="AK109" s="3">
        <f>Cesta[[#This Row],[PUV]]*Cesta[[#This Row],[11.AP]]</f>
        <v>0</v>
      </c>
      <c r="AL109" s="3">
        <f>Cesta[[#This Row],[PUV]]*Cesta[[#This Row],[12.RN]]</f>
        <v>0</v>
      </c>
      <c r="AM109" s="3">
        <f>Cesta[[#This Row],[PUV]]*Cesta[[#This Row],[13.PB]]</f>
        <v>0</v>
      </c>
      <c r="AN109" s="3">
        <f>Cesta[[#This Row],[PUV]]*Cesta[[#This Row],[14.CE]]</f>
        <v>0</v>
      </c>
      <c r="AO109" s="3">
        <f>Cesta[[#This Row],[PUV]]*Cesta[[#This Row],[15.PE]]</f>
        <v>0</v>
      </c>
      <c r="AP109" s="3">
        <f>Cesta[[#This Row],[PUV]]*Cesta[[#This Row],[16.MG]]</f>
        <v>0</v>
      </c>
      <c r="AQ109" s="3">
        <f>Cesta[[#This Row],[Qde]]*Cesta[[#This Row],[PUV]]</f>
        <v>0</v>
      </c>
      <c r="AR109" s="21" t="s">
        <v>136</v>
      </c>
      <c r="AS109" s="15" t="s">
        <v>279</v>
      </c>
      <c r="AU109" s="1"/>
    </row>
    <row r="110" spans="1:47" ht="30" customHeight="1" x14ac:dyDescent="0.25">
      <c r="A110" s="1">
        <v>108</v>
      </c>
      <c r="B110" s="1">
        <v>327878</v>
      </c>
      <c r="C110" s="1" t="s">
        <v>29</v>
      </c>
      <c r="D110" s="5" t="s">
        <v>484</v>
      </c>
      <c r="E110" s="5" t="s">
        <v>12</v>
      </c>
      <c r="F110" s="5">
        <v>10</v>
      </c>
      <c r="G110" s="5">
        <v>0</v>
      </c>
      <c r="H110" s="5">
        <v>5</v>
      </c>
      <c r="I110" s="5">
        <v>5</v>
      </c>
      <c r="J110" s="5">
        <v>0</v>
      </c>
      <c r="K110" s="5">
        <v>0</v>
      </c>
      <c r="L110" s="5">
        <v>5</v>
      </c>
      <c r="M110" s="5">
        <v>5</v>
      </c>
      <c r="N110" s="5">
        <v>0</v>
      </c>
      <c r="O110" s="5">
        <v>0</v>
      </c>
      <c r="P110" s="5">
        <v>0</v>
      </c>
      <c r="Q110" s="5">
        <v>0</v>
      </c>
      <c r="R110" s="5">
        <v>1</v>
      </c>
      <c r="S110" s="5">
        <v>1</v>
      </c>
      <c r="T110" s="5">
        <v>1</v>
      </c>
      <c r="U110" s="5">
        <v>0</v>
      </c>
      <c r="V110" s="5">
        <v>0</v>
      </c>
      <c r="W110" s="5">
        <f>SUM(Cesta[[#This Row],[00.DF]:[16.MG]])</f>
        <v>33</v>
      </c>
      <c r="X110" s="21">
        <v>0</v>
      </c>
      <c r="Y110" s="6">
        <f>ROUND(Cesta[[#This Row],[PU]]*(1+$Y$1),2)</f>
        <v>0</v>
      </c>
      <c r="Z110" s="6">
        <f>Cesta[[#This Row],[PUV]]*Cesta[[#This Row],[00.DF]]</f>
        <v>0</v>
      </c>
      <c r="AA110" s="6">
        <f>Cesta[[#This Row],[PUV]]*Cesta[[#This Row],[01.MG]]</f>
        <v>0</v>
      </c>
      <c r="AB110" s="6">
        <f>Cesta[[#This Row],[PUV]]*Cesta[[#This Row],[02.BA]]</f>
        <v>0</v>
      </c>
      <c r="AC110" s="6">
        <f>Cesta[[#This Row],[PUV]]*Cesta[[#This Row],[03.PE]]</f>
        <v>0</v>
      </c>
      <c r="AD110" s="6">
        <f>Cesta[[#This Row],[PUV]]*Cesta[[#This Row],[04.SE]]</f>
        <v>0</v>
      </c>
      <c r="AE110" s="6">
        <f>Cesta[[#This Row],[PUV]]*Cesta[[#This Row],[05.AL]]</f>
        <v>0</v>
      </c>
      <c r="AF110" s="6">
        <f>Cesta[[#This Row],[PUV]]*Cesta[[#This Row],[06.BA]]</f>
        <v>0</v>
      </c>
      <c r="AG110" s="6">
        <f>Cesta[[#This Row],[PUV]]*Cesta[[#This Row],[07.PI]]</f>
        <v>0</v>
      </c>
      <c r="AH110" s="6">
        <f>Cesta[[#This Row],[PUV]]*Cesta[[#This Row],[08.MA]]</f>
        <v>0</v>
      </c>
      <c r="AI110" s="6">
        <f>Cesta[[#This Row],[PUV]]*Cesta[[#This Row],[09.GO]]</f>
        <v>0</v>
      </c>
      <c r="AJ110" s="6">
        <f>Cesta[[#This Row],[PUV]]*Cesta[[#This Row],[10.TO]]</f>
        <v>0</v>
      </c>
      <c r="AK110" s="6">
        <f>Cesta[[#This Row],[PUV]]*Cesta[[#This Row],[11.AP]]</f>
        <v>0</v>
      </c>
      <c r="AL110" s="6">
        <f>Cesta[[#This Row],[PUV]]*Cesta[[#This Row],[12.RN]]</f>
        <v>0</v>
      </c>
      <c r="AM110" s="6">
        <f>Cesta[[#This Row],[PUV]]*Cesta[[#This Row],[13.PB]]</f>
        <v>0</v>
      </c>
      <c r="AN110" s="6">
        <f>Cesta[[#This Row],[PUV]]*Cesta[[#This Row],[14.CE]]</f>
        <v>0</v>
      </c>
      <c r="AO110" s="6">
        <f>Cesta[[#This Row],[PUV]]*Cesta[[#This Row],[15.PE]]</f>
        <v>0</v>
      </c>
      <c r="AP110" s="6">
        <f>Cesta[[#This Row],[PUV]]*Cesta[[#This Row],[16.MG]]</f>
        <v>0</v>
      </c>
      <c r="AQ110" s="6">
        <f>Cesta[[#This Row],[Qde]]*Cesta[[#This Row],[PUV]]</f>
        <v>0</v>
      </c>
      <c r="AR110" s="21" t="s">
        <v>140</v>
      </c>
      <c r="AS110" s="16" t="s">
        <v>384</v>
      </c>
      <c r="AU110" s="1"/>
    </row>
    <row r="111" spans="1:47" ht="30" customHeight="1" x14ac:dyDescent="0.25">
      <c r="A111" s="1">
        <v>109</v>
      </c>
      <c r="B111" s="1">
        <v>470833</v>
      </c>
      <c r="C111" s="1" t="s">
        <v>29</v>
      </c>
      <c r="D111" s="5" t="s">
        <v>485</v>
      </c>
      <c r="E111" s="1" t="s">
        <v>14</v>
      </c>
      <c r="F111" s="1">
        <v>120</v>
      </c>
      <c r="G111" s="1">
        <v>0</v>
      </c>
      <c r="H111" s="1">
        <v>60</v>
      </c>
      <c r="I111" s="1">
        <v>60</v>
      </c>
      <c r="J111" s="1">
        <v>100</v>
      </c>
      <c r="K111" s="1">
        <v>24</v>
      </c>
      <c r="L111" s="1">
        <v>30</v>
      </c>
      <c r="M111" s="1">
        <v>60</v>
      </c>
      <c r="N111" s="1">
        <v>60</v>
      </c>
      <c r="O111" s="1">
        <v>0</v>
      </c>
      <c r="P111" s="1">
        <v>6</v>
      </c>
      <c r="Q111" s="1">
        <v>12</v>
      </c>
      <c r="R111" s="1">
        <v>6</v>
      </c>
      <c r="S111" s="1">
        <v>1</v>
      </c>
      <c r="T111" s="1">
        <v>6</v>
      </c>
      <c r="U111" s="1">
        <v>12</v>
      </c>
      <c r="V111" s="1">
        <v>12</v>
      </c>
      <c r="W111" s="1">
        <f>SUM(Cesta[[#This Row],[00.DF]:[16.MG]])</f>
        <v>569</v>
      </c>
      <c r="X111" s="21">
        <v>0</v>
      </c>
      <c r="Y111" s="3">
        <f>ROUND(Cesta[[#This Row],[PU]]*(1+$Y$1),2)</f>
        <v>0</v>
      </c>
      <c r="Z111" s="3">
        <f>Cesta[[#This Row],[PUV]]*Cesta[[#This Row],[00.DF]]</f>
        <v>0</v>
      </c>
      <c r="AA111" s="3">
        <f>Cesta[[#This Row],[PUV]]*Cesta[[#This Row],[01.MG]]</f>
        <v>0</v>
      </c>
      <c r="AB111" s="3">
        <f>Cesta[[#This Row],[PUV]]*Cesta[[#This Row],[02.BA]]</f>
        <v>0</v>
      </c>
      <c r="AC111" s="3">
        <f>Cesta[[#This Row],[PUV]]*Cesta[[#This Row],[03.PE]]</f>
        <v>0</v>
      </c>
      <c r="AD111" s="3">
        <f>Cesta[[#This Row],[PUV]]*Cesta[[#This Row],[04.SE]]</f>
        <v>0</v>
      </c>
      <c r="AE111" s="3">
        <f>Cesta[[#This Row],[PUV]]*Cesta[[#This Row],[05.AL]]</f>
        <v>0</v>
      </c>
      <c r="AF111" s="3">
        <f>Cesta[[#This Row],[PUV]]*Cesta[[#This Row],[06.BA]]</f>
        <v>0</v>
      </c>
      <c r="AG111" s="3">
        <f>Cesta[[#This Row],[PUV]]*Cesta[[#This Row],[07.PI]]</f>
        <v>0</v>
      </c>
      <c r="AH111" s="3">
        <f>Cesta[[#This Row],[PUV]]*Cesta[[#This Row],[08.MA]]</f>
        <v>0</v>
      </c>
      <c r="AI111" s="3">
        <f>Cesta[[#This Row],[PUV]]*Cesta[[#This Row],[09.GO]]</f>
        <v>0</v>
      </c>
      <c r="AJ111" s="3">
        <f>Cesta[[#This Row],[PUV]]*Cesta[[#This Row],[10.TO]]</f>
        <v>0</v>
      </c>
      <c r="AK111" s="3">
        <f>Cesta[[#This Row],[PUV]]*Cesta[[#This Row],[11.AP]]</f>
        <v>0</v>
      </c>
      <c r="AL111" s="3">
        <f>Cesta[[#This Row],[PUV]]*Cesta[[#This Row],[12.RN]]</f>
        <v>0</v>
      </c>
      <c r="AM111" s="3">
        <f>Cesta[[#This Row],[PUV]]*Cesta[[#This Row],[13.PB]]</f>
        <v>0</v>
      </c>
      <c r="AN111" s="3">
        <f>Cesta[[#This Row],[PUV]]*Cesta[[#This Row],[14.CE]]</f>
        <v>0</v>
      </c>
      <c r="AO111" s="3">
        <f>Cesta[[#This Row],[PUV]]*Cesta[[#This Row],[15.PE]]</f>
        <v>0</v>
      </c>
      <c r="AP111" s="3">
        <f>Cesta[[#This Row],[PUV]]*Cesta[[#This Row],[16.MG]]</f>
        <v>0</v>
      </c>
      <c r="AQ111" s="3">
        <f>Cesta[[#This Row],[Qde]]*Cesta[[#This Row],[PUV]]</f>
        <v>0</v>
      </c>
      <c r="AR111" s="21" t="s">
        <v>140</v>
      </c>
      <c r="AS111" s="15" t="s">
        <v>280</v>
      </c>
      <c r="AU111" s="1"/>
    </row>
    <row r="112" spans="1:47" ht="30" customHeight="1" x14ac:dyDescent="0.25">
      <c r="A112" s="1">
        <v>110</v>
      </c>
      <c r="B112" s="1">
        <v>458145</v>
      </c>
      <c r="C112" s="1" t="s">
        <v>29</v>
      </c>
      <c r="D112" s="5" t="s">
        <v>486</v>
      </c>
      <c r="E112" s="1" t="s">
        <v>14</v>
      </c>
      <c r="F112" s="1">
        <v>120</v>
      </c>
      <c r="G112" s="1">
        <v>0</v>
      </c>
      <c r="H112" s="1">
        <v>60</v>
      </c>
      <c r="I112" s="1">
        <v>60</v>
      </c>
      <c r="J112" s="1">
        <v>100</v>
      </c>
      <c r="K112" s="1">
        <v>12</v>
      </c>
      <c r="L112" s="1">
        <v>30</v>
      </c>
      <c r="M112" s="1">
        <v>60</v>
      </c>
      <c r="N112" s="1">
        <v>60</v>
      </c>
      <c r="O112" s="1">
        <v>0</v>
      </c>
      <c r="P112" s="1">
        <v>6</v>
      </c>
      <c r="Q112" s="1">
        <v>12</v>
      </c>
      <c r="R112" s="1">
        <v>6</v>
      </c>
      <c r="S112" s="1">
        <v>1</v>
      </c>
      <c r="T112" s="1">
        <v>6</v>
      </c>
      <c r="U112" s="1">
        <v>12</v>
      </c>
      <c r="V112" s="1">
        <v>0</v>
      </c>
      <c r="W112" s="1">
        <f>SUM(Cesta[[#This Row],[00.DF]:[16.MG]])</f>
        <v>545</v>
      </c>
      <c r="X112" s="21">
        <v>0</v>
      </c>
      <c r="Y112" s="3">
        <f>ROUND(Cesta[[#This Row],[PU]]*(1+$Y$1),2)</f>
        <v>0</v>
      </c>
      <c r="Z112" s="3">
        <f>Cesta[[#This Row],[PUV]]*Cesta[[#This Row],[00.DF]]</f>
        <v>0</v>
      </c>
      <c r="AA112" s="3">
        <f>Cesta[[#This Row],[PUV]]*Cesta[[#This Row],[01.MG]]</f>
        <v>0</v>
      </c>
      <c r="AB112" s="3">
        <f>Cesta[[#This Row],[PUV]]*Cesta[[#This Row],[02.BA]]</f>
        <v>0</v>
      </c>
      <c r="AC112" s="3">
        <f>Cesta[[#This Row],[PUV]]*Cesta[[#This Row],[03.PE]]</f>
        <v>0</v>
      </c>
      <c r="AD112" s="3">
        <f>Cesta[[#This Row],[PUV]]*Cesta[[#This Row],[04.SE]]</f>
        <v>0</v>
      </c>
      <c r="AE112" s="3">
        <f>Cesta[[#This Row],[PUV]]*Cesta[[#This Row],[05.AL]]</f>
        <v>0</v>
      </c>
      <c r="AF112" s="3">
        <f>Cesta[[#This Row],[PUV]]*Cesta[[#This Row],[06.BA]]</f>
        <v>0</v>
      </c>
      <c r="AG112" s="3">
        <f>Cesta[[#This Row],[PUV]]*Cesta[[#This Row],[07.PI]]</f>
        <v>0</v>
      </c>
      <c r="AH112" s="3">
        <f>Cesta[[#This Row],[PUV]]*Cesta[[#This Row],[08.MA]]</f>
        <v>0</v>
      </c>
      <c r="AI112" s="3">
        <f>Cesta[[#This Row],[PUV]]*Cesta[[#This Row],[09.GO]]</f>
        <v>0</v>
      </c>
      <c r="AJ112" s="3">
        <f>Cesta[[#This Row],[PUV]]*Cesta[[#This Row],[10.TO]]</f>
        <v>0</v>
      </c>
      <c r="AK112" s="3">
        <f>Cesta[[#This Row],[PUV]]*Cesta[[#This Row],[11.AP]]</f>
        <v>0</v>
      </c>
      <c r="AL112" s="3">
        <f>Cesta[[#This Row],[PUV]]*Cesta[[#This Row],[12.RN]]</f>
        <v>0</v>
      </c>
      <c r="AM112" s="3">
        <f>Cesta[[#This Row],[PUV]]*Cesta[[#This Row],[13.PB]]</f>
        <v>0</v>
      </c>
      <c r="AN112" s="3">
        <f>Cesta[[#This Row],[PUV]]*Cesta[[#This Row],[14.CE]]</f>
        <v>0</v>
      </c>
      <c r="AO112" s="3">
        <f>Cesta[[#This Row],[PUV]]*Cesta[[#This Row],[15.PE]]</f>
        <v>0</v>
      </c>
      <c r="AP112" s="3">
        <f>Cesta[[#This Row],[PUV]]*Cesta[[#This Row],[16.MG]]</f>
        <v>0</v>
      </c>
      <c r="AQ112" s="3">
        <f>Cesta[[#This Row],[Qde]]*Cesta[[#This Row],[PUV]]</f>
        <v>0</v>
      </c>
      <c r="AR112" s="21" t="s">
        <v>140</v>
      </c>
      <c r="AS112" s="15" t="s">
        <v>281</v>
      </c>
      <c r="AU112" s="1"/>
    </row>
    <row r="113" spans="1:47" ht="30" customHeight="1" x14ac:dyDescent="0.25">
      <c r="A113" s="1">
        <v>111</v>
      </c>
      <c r="B113" s="5">
        <v>355268</v>
      </c>
      <c r="C113" s="5" t="s">
        <v>29</v>
      </c>
      <c r="D113" s="5" t="s">
        <v>487</v>
      </c>
      <c r="E113" s="5" t="s">
        <v>14</v>
      </c>
      <c r="F113" s="5">
        <v>120</v>
      </c>
      <c r="G113" s="5">
        <v>60</v>
      </c>
      <c r="H113" s="5">
        <v>60</v>
      </c>
      <c r="I113" s="5">
        <v>60</v>
      </c>
      <c r="J113" s="5">
        <v>60</v>
      </c>
      <c r="K113" s="5">
        <v>60</v>
      </c>
      <c r="L113" s="5">
        <v>60</v>
      </c>
      <c r="M113" s="5">
        <v>60</v>
      </c>
      <c r="N113" s="5">
        <v>60</v>
      </c>
      <c r="O113" s="5">
        <v>20</v>
      </c>
      <c r="P113" s="5">
        <v>20</v>
      </c>
      <c r="Q113" s="5">
        <v>20</v>
      </c>
      <c r="R113" s="5">
        <v>60</v>
      </c>
      <c r="S113" s="5">
        <v>20</v>
      </c>
      <c r="T113" s="5">
        <v>20</v>
      </c>
      <c r="U113" s="5">
        <v>20</v>
      </c>
      <c r="V113" s="5">
        <v>20</v>
      </c>
      <c r="W113" s="5">
        <f>SUM(Cesta[[#This Row],[00.DF]:[16.MG]])</f>
        <v>800</v>
      </c>
      <c r="X113" s="21">
        <v>0</v>
      </c>
      <c r="Y113" s="6">
        <f>ROUND(Cesta[[#This Row],[PU]]*(1+$Y$1),2)</f>
        <v>0</v>
      </c>
      <c r="Z113" s="6">
        <f>Cesta[[#This Row],[PUV]]*Cesta[[#This Row],[00.DF]]</f>
        <v>0</v>
      </c>
      <c r="AA113" s="6">
        <f>Cesta[[#This Row],[PUV]]*Cesta[[#This Row],[01.MG]]</f>
        <v>0</v>
      </c>
      <c r="AB113" s="6">
        <f>Cesta[[#This Row],[PUV]]*Cesta[[#This Row],[02.BA]]</f>
        <v>0</v>
      </c>
      <c r="AC113" s="6">
        <f>Cesta[[#This Row],[PUV]]*Cesta[[#This Row],[03.PE]]</f>
        <v>0</v>
      </c>
      <c r="AD113" s="6">
        <f>Cesta[[#This Row],[PUV]]*Cesta[[#This Row],[04.SE]]</f>
        <v>0</v>
      </c>
      <c r="AE113" s="6">
        <f>Cesta[[#This Row],[PUV]]*Cesta[[#This Row],[05.AL]]</f>
        <v>0</v>
      </c>
      <c r="AF113" s="6">
        <f>Cesta[[#This Row],[PUV]]*Cesta[[#This Row],[06.BA]]</f>
        <v>0</v>
      </c>
      <c r="AG113" s="6">
        <f>Cesta[[#This Row],[PUV]]*Cesta[[#This Row],[07.PI]]</f>
        <v>0</v>
      </c>
      <c r="AH113" s="6">
        <f>Cesta[[#This Row],[PUV]]*Cesta[[#This Row],[08.MA]]</f>
        <v>0</v>
      </c>
      <c r="AI113" s="6">
        <f>Cesta[[#This Row],[PUV]]*Cesta[[#This Row],[09.GO]]</f>
        <v>0</v>
      </c>
      <c r="AJ113" s="6">
        <f>Cesta[[#This Row],[PUV]]*Cesta[[#This Row],[10.TO]]</f>
        <v>0</v>
      </c>
      <c r="AK113" s="6">
        <f>Cesta[[#This Row],[PUV]]*Cesta[[#This Row],[11.AP]]</f>
        <v>0</v>
      </c>
      <c r="AL113" s="6">
        <f>Cesta[[#This Row],[PUV]]*Cesta[[#This Row],[12.RN]]</f>
        <v>0</v>
      </c>
      <c r="AM113" s="6">
        <f>Cesta[[#This Row],[PUV]]*Cesta[[#This Row],[13.PB]]</f>
        <v>0</v>
      </c>
      <c r="AN113" s="6">
        <f>Cesta[[#This Row],[PUV]]*Cesta[[#This Row],[14.CE]]</f>
        <v>0</v>
      </c>
      <c r="AO113" s="6">
        <f>Cesta[[#This Row],[PUV]]*Cesta[[#This Row],[15.PE]]</f>
        <v>0</v>
      </c>
      <c r="AP113" s="6">
        <f>Cesta[[#This Row],[PUV]]*Cesta[[#This Row],[16.MG]]</f>
        <v>0</v>
      </c>
      <c r="AQ113" s="6">
        <f>Cesta[[#This Row],[Qde]]*Cesta[[#This Row],[PUV]]</f>
        <v>0</v>
      </c>
      <c r="AR113" s="23" t="s">
        <v>140</v>
      </c>
      <c r="AS113" s="16" t="s">
        <v>352</v>
      </c>
      <c r="AU113" s="1"/>
    </row>
    <row r="114" spans="1:47" ht="30" customHeight="1" x14ac:dyDescent="0.25">
      <c r="A114" s="1">
        <v>112</v>
      </c>
      <c r="B114" s="1">
        <v>470829</v>
      </c>
      <c r="C114" s="1" t="s">
        <v>29</v>
      </c>
      <c r="D114" s="5" t="s">
        <v>488</v>
      </c>
      <c r="E114" s="1" t="s">
        <v>14</v>
      </c>
      <c r="F114" s="1">
        <v>120</v>
      </c>
      <c r="G114" s="1">
        <v>0</v>
      </c>
      <c r="H114" s="1">
        <v>60</v>
      </c>
      <c r="I114" s="1">
        <v>60</v>
      </c>
      <c r="J114" s="1">
        <v>100</v>
      </c>
      <c r="K114" s="1">
        <v>48</v>
      </c>
      <c r="L114" s="1">
        <v>30</v>
      </c>
      <c r="M114" s="1">
        <v>60</v>
      </c>
      <c r="N114" s="1">
        <v>60</v>
      </c>
      <c r="O114" s="1">
        <v>0</v>
      </c>
      <c r="P114" s="1">
        <v>6</v>
      </c>
      <c r="Q114" s="1">
        <v>12</v>
      </c>
      <c r="R114" s="1">
        <v>6</v>
      </c>
      <c r="S114" s="1">
        <v>1</v>
      </c>
      <c r="T114" s="1">
        <v>6</v>
      </c>
      <c r="U114" s="1">
        <v>12</v>
      </c>
      <c r="V114" s="1">
        <v>192</v>
      </c>
      <c r="W114" s="1">
        <f>SUM(Cesta[[#This Row],[00.DF]:[16.MG]])</f>
        <v>773</v>
      </c>
      <c r="X114" s="21">
        <v>0</v>
      </c>
      <c r="Y114" s="3">
        <f>ROUND(Cesta[[#This Row],[PU]]*(1+$Y$1),2)</f>
        <v>0</v>
      </c>
      <c r="Z114" s="3">
        <f>Cesta[[#This Row],[PUV]]*Cesta[[#This Row],[00.DF]]</f>
        <v>0</v>
      </c>
      <c r="AA114" s="3">
        <f>Cesta[[#This Row],[PUV]]*Cesta[[#This Row],[01.MG]]</f>
        <v>0</v>
      </c>
      <c r="AB114" s="3">
        <f>Cesta[[#This Row],[PUV]]*Cesta[[#This Row],[02.BA]]</f>
        <v>0</v>
      </c>
      <c r="AC114" s="3">
        <f>Cesta[[#This Row],[PUV]]*Cesta[[#This Row],[03.PE]]</f>
        <v>0</v>
      </c>
      <c r="AD114" s="3">
        <f>Cesta[[#This Row],[PUV]]*Cesta[[#This Row],[04.SE]]</f>
        <v>0</v>
      </c>
      <c r="AE114" s="3">
        <f>Cesta[[#This Row],[PUV]]*Cesta[[#This Row],[05.AL]]</f>
        <v>0</v>
      </c>
      <c r="AF114" s="3">
        <f>Cesta[[#This Row],[PUV]]*Cesta[[#This Row],[06.BA]]</f>
        <v>0</v>
      </c>
      <c r="AG114" s="3">
        <f>Cesta[[#This Row],[PUV]]*Cesta[[#This Row],[07.PI]]</f>
        <v>0</v>
      </c>
      <c r="AH114" s="3">
        <f>Cesta[[#This Row],[PUV]]*Cesta[[#This Row],[08.MA]]</f>
        <v>0</v>
      </c>
      <c r="AI114" s="3">
        <f>Cesta[[#This Row],[PUV]]*Cesta[[#This Row],[09.GO]]</f>
        <v>0</v>
      </c>
      <c r="AJ114" s="3">
        <f>Cesta[[#This Row],[PUV]]*Cesta[[#This Row],[10.TO]]</f>
        <v>0</v>
      </c>
      <c r="AK114" s="3">
        <f>Cesta[[#This Row],[PUV]]*Cesta[[#This Row],[11.AP]]</f>
        <v>0</v>
      </c>
      <c r="AL114" s="3">
        <f>Cesta[[#This Row],[PUV]]*Cesta[[#This Row],[12.RN]]</f>
        <v>0</v>
      </c>
      <c r="AM114" s="3">
        <f>Cesta[[#This Row],[PUV]]*Cesta[[#This Row],[13.PB]]</f>
        <v>0</v>
      </c>
      <c r="AN114" s="3">
        <f>Cesta[[#This Row],[PUV]]*Cesta[[#This Row],[14.CE]]</f>
        <v>0</v>
      </c>
      <c r="AO114" s="3">
        <f>Cesta[[#This Row],[PUV]]*Cesta[[#This Row],[15.PE]]</f>
        <v>0</v>
      </c>
      <c r="AP114" s="3">
        <f>Cesta[[#This Row],[PUV]]*Cesta[[#This Row],[16.MG]]</f>
        <v>0</v>
      </c>
      <c r="AQ114" s="3">
        <f>Cesta[[#This Row],[Qde]]*Cesta[[#This Row],[PUV]]</f>
        <v>0</v>
      </c>
      <c r="AR114" s="21" t="s">
        <v>140</v>
      </c>
      <c r="AS114" s="15" t="s">
        <v>282</v>
      </c>
      <c r="AU114" s="1"/>
    </row>
    <row r="115" spans="1:47" ht="30" customHeight="1" x14ac:dyDescent="0.25">
      <c r="A115" s="1">
        <v>113</v>
      </c>
      <c r="B115" s="1">
        <v>470832</v>
      </c>
      <c r="C115" s="1" t="s">
        <v>29</v>
      </c>
      <c r="D115" s="5" t="s">
        <v>489</v>
      </c>
      <c r="E115" s="1" t="s">
        <v>14</v>
      </c>
      <c r="F115" s="1">
        <v>120</v>
      </c>
      <c r="G115" s="1">
        <v>0</v>
      </c>
      <c r="H115" s="1">
        <v>60</v>
      </c>
      <c r="I115" s="1">
        <v>60</v>
      </c>
      <c r="J115" s="1">
        <v>100</v>
      </c>
      <c r="K115" s="1">
        <v>48</v>
      </c>
      <c r="L115" s="1">
        <v>60</v>
      </c>
      <c r="M115" s="1">
        <v>60</v>
      </c>
      <c r="N115" s="1">
        <v>60</v>
      </c>
      <c r="O115" s="1">
        <v>0</v>
      </c>
      <c r="P115" s="1">
        <v>6</v>
      </c>
      <c r="Q115" s="1">
        <v>12</v>
      </c>
      <c r="R115" s="1">
        <v>6</v>
      </c>
      <c r="S115" s="1">
        <v>1</v>
      </c>
      <c r="T115" s="1">
        <v>6</v>
      </c>
      <c r="U115" s="1">
        <v>12</v>
      </c>
      <c r="V115" s="1">
        <v>0</v>
      </c>
      <c r="W115" s="1">
        <f>SUM(Cesta[[#This Row],[00.DF]:[16.MG]])</f>
        <v>611</v>
      </c>
      <c r="X115" s="21">
        <v>0</v>
      </c>
      <c r="Y115" s="3">
        <f>ROUND(Cesta[[#This Row],[PU]]*(1+$Y$1),2)</f>
        <v>0</v>
      </c>
      <c r="Z115" s="3">
        <f>Cesta[[#This Row],[PUV]]*Cesta[[#This Row],[00.DF]]</f>
        <v>0</v>
      </c>
      <c r="AA115" s="3">
        <f>Cesta[[#This Row],[PUV]]*Cesta[[#This Row],[01.MG]]</f>
        <v>0</v>
      </c>
      <c r="AB115" s="3">
        <f>Cesta[[#This Row],[PUV]]*Cesta[[#This Row],[02.BA]]</f>
        <v>0</v>
      </c>
      <c r="AC115" s="3">
        <f>Cesta[[#This Row],[PUV]]*Cesta[[#This Row],[03.PE]]</f>
        <v>0</v>
      </c>
      <c r="AD115" s="3">
        <f>Cesta[[#This Row],[PUV]]*Cesta[[#This Row],[04.SE]]</f>
        <v>0</v>
      </c>
      <c r="AE115" s="3">
        <f>Cesta[[#This Row],[PUV]]*Cesta[[#This Row],[05.AL]]</f>
        <v>0</v>
      </c>
      <c r="AF115" s="3">
        <f>Cesta[[#This Row],[PUV]]*Cesta[[#This Row],[06.BA]]</f>
        <v>0</v>
      </c>
      <c r="AG115" s="3">
        <f>Cesta[[#This Row],[PUV]]*Cesta[[#This Row],[07.PI]]</f>
        <v>0</v>
      </c>
      <c r="AH115" s="3">
        <f>Cesta[[#This Row],[PUV]]*Cesta[[#This Row],[08.MA]]</f>
        <v>0</v>
      </c>
      <c r="AI115" s="3">
        <f>Cesta[[#This Row],[PUV]]*Cesta[[#This Row],[09.GO]]</f>
        <v>0</v>
      </c>
      <c r="AJ115" s="3">
        <f>Cesta[[#This Row],[PUV]]*Cesta[[#This Row],[10.TO]]</f>
        <v>0</v>
      </c>
      <c r="AK115" s="3">
        <f>Cesta[[#This Row],[PUV]]*Cesta[[#This Row],[11.AP]]</f>
        <v>0</v>
      </c>
      <c r="AL115" s="3">
        <f>Cesta[[#This Row],[PUV]]*Cesta[[#This Row],[12.RN]]</f>
        <v>0</v>
      </c>
      <c r="AM115" s="3">
        <f>Cesta[[#This Row],[PUV]]*Cesta[[#This Row],[13.PB]]</f>
        <v>0</v>
      </c>
      <c r="AN115" s="3">
        <f>Cesta[[#This Row],[PUV]]*Cesta[[#This Row],[14.CE]]</f>
        <v>0</v>
      </c>
      <c r="AO115" s="3">
        <f>Cesta[[#This Row],[PUV]]*Cesta[[#This Row],[15.PE]]</f>
        <v>0</v>
      </c>
      <c r="AP115" s="3">
        <f>Cesta[[#This Row],[PUV]]*Cesta[[#This Row],[16.MG]]</f>
        <v>0</v>
      </c>
      <c r="AQ115" s="3">
        <f>Cesta[[#This Row],[Qde]]*Cesta[[#This Row],[PUV]]</f>
        <v>0</v>
      </c>
      <c r="AR115" s="21" t="s">
        <v>140</v>
      </c>
      <c r="AS115" s="15" t="s">
        <v>283</v>
      </c>
      <c r="AU115" s="1"/>
    </row>
    <row r="116" spans="1:47" ht="30" customHeight="1" x14ac:dyDescent="0.25">
      <c r="A116" s="1">
        <v>114</v>
      </c>
      <c r="B116" s="1">
        <v>397370</v>
      </c>
      <c r="C116" s="1" t="s">
        <v>29</v>
      </c>
      <c r="D116" s="5" t="s">
        <v>382</v>
      </c>
      <c r="E116" s="1" t="s">
        <v>12</v>
      </c>
      <c r="F116" s="1">
        <v>50</v>
      </c>
      <c r="G116" s="1">
        <v>0</v>
      </c>
      <c r="H116" s="1">
        <v>0</v>
      </c>
      <c r="I116" s="1">
        <v>25</v>
      </c>
      <c r="J116" s="1">
        <v>24</v>
      </c>
      <c r="K116" s="1">
        <v>12</v>
      </c>
      <c r="L116" s="1">
        <v>10</v>
      </c>
      <c r="M116" s="1">
        <v>25</v>
      </c>
      <c r="N116" s="1">
        <v>20</v>
      </c>
      <c r="O116" s="1">
        <v>0</v>
      </c>
      <c r="P116" s="1">
        <v>5</v>
      </c>
      <c r="Q116" s="1">
        <v>6</v>
      </c>
      <c r="R116" s="1">
        <v>5</v>
      </c>
      <c r="S116" s="1">
        <v>3</v>
      </c>
      <c r="T116" s="1">
        <v>3</v>
      </c>
      <c r="U116" s="1">
        <v>0</v>
      </c>
      <c r="V116" s="1">
        <v>0</v>
      </c>
      <c r="W116" s="1">
        <f>SUM(Cesta[[#This Row],[00.DF]:[16.MG]])</f>
        <v>188</v>
      </c>
      <c r="X116" s="21">
        <v>0</v>
      </c>
      <c r="Y116" s="3">
        <f>ROUND(Cesta[[#This Row],[PU]]*(1+$Y$1),2)</f>
        <v>0</v>
      </c>
      <c r="Z116" s="3">
        <f>Cesta[[#This Row],[PUV]]*Cesta[[#This Row],[00.DF]]</f>
        <v>0</v>
      </c>
      <c r="AA116" s="3">
        <f>Cesta[[#This Row],[PUV]]*Cesta[[#This Row],[01.MG]]</f>
        <v>0</v>
      </c>
      <c r="AB116" s="3">
        <f>Cesta[[#This Row],[PUV]]*Cesta[[#This Row],[02.BA]]</f>
        <v>0</v>
      </c>
      <c r="AC116" s="3">
        <f>Cesta[[#This Row],[PUV]]*Cesta[[#This Row],[03.PE]]</f>
        <v>0</v>
      </c>
      <c r="AD116" s="3">
        <f>Cesta[[#This Row],[PUV]]*Cesta[[#This Row],[04.SE]]</f>
        <v>0</v>
      </c>
      <c r="AE116" s="3">
        <f>Cesta[[#This Row],[PUV]]*Cesta[[#This Row],[05.AL]]</f>
        <v>0</v>
      </c>
      <c r="AF116" s="3">
        <f>Cesta[[#This Row],[PUV]]*Cesta[[#This Row],[06.BA]]</f>
        <v>0</v>
      </c>
      <c r="AG116" s="3">
        <f>Cesta[[#This Row],[PUV]]*Cesta[[#This Row],[07.PI]]</f>
        <v>0</v>
      </c>
      <c r="AH116" s="3">
        <f>Cesta[[#This Row],[PUV]]*Cesta[[#This Row],[08.MA]]</f>
        <v>0</v>
      </c>
      <c r="AI116" s="3">
        <f>Cesta[[#This Row],[PUV]]*Cesta[[#This Row],[09.GO]]</f>
        <v>0</v>
      </c>
      <c r="AJ116" s="3">
        <f>Cesta[[#This Row],[PUV]]*Cesta[[#This Row],[10.TO]]</f>
        <v>0</v>
      </c>
      <c r="AK116" s="3">
        <f>Cesta[[#This Row],[PUV]]*Cesta[[#This Row],[11.AP]]</f>
        <v>0</v>
      </c>
      <c r="AL116" s="3">
        <f>Cesta[[#This Row],[PUV]]*Cesta[[#This Row],[12.RN]]</f>
        <v>0</v>
      </c>
      <c r="AM116" s="3">
        <f>Cesta[[#This Row],[PUV]]*Cesta[[#This Row],[13.PB]]</f>
        <v>0</v>
      </c>
      <c r="AN116" s="3">
        <f>Cesta[[#This Row],[PUV]]*Cesta[[#This Row],[14.CE]]</f>
        <v>0</v>
      </c>
      <c r="AO116" s="3">
        <f>Cesta[[#This Row],[PUV]]*Cesta[[#This Row],[15.PE]]</f>
        <v>0</v>
      </c>
      <c r="AP116" s="3">
        <f>Cesta[[#This Row],[PUV]]*Cesta[[#This Row],[16.MG]]</f>
        <v>0</v>
      </c>
      <c r="AQ116" s="3">
        <f>Cesta[[#This Row],[Qde]]*Cesta[[#This Row],[PUV]]</f>
        <v>0</v>
      </c>
      <c r="AR116" s="21" t="s">
        <v>137</v>
      </c>
      <c r="AS116" s="15" t="s">
        <v>383</v>
      </c>
      <c r="AU116" s="1"/>
    </row>
    <row r="117" spans="1:47" ht="30" customHeight="1" x14ac:dyDescent="0.25">
      <c r="A117" s="1">
        <v>115</v>
      </c>
      <c r="B117" s="1">
        <v>337490</v>
      </c>
      <c r="C117" s="1" t="s">
        <v>29</v>
      </c>
      <c r="D117" s="5" t="s">
        <v>490</v>
      </c>
      <c r="E117" s="1" t="s">
        <v>12</v>
      </c>
      <c r="F117" s="1">
        <v>10</v>
      </c>
      <c r="G117" s="1">
        <v>0</v>
      </c>
      <c r="H117" s="1">
        <v>5</v>
      </c>
      <c r="I117" s="1">
        <v>5</v>
      </c>
      <c r="J117" s="1">
        <v>6</v>
      </c>
      <c r="K117" s="1">
        <v>2</v>
      </c>
      <c r="L117" s="1">
        <v>5</v>
      </c>
      <c r="M117" s="1">
        <v>5</v>
      </c>
      <c r="N117" s="1">
        <v>6</v>
      </c>
      <c r="O117" s="1">
        <v>0</v>
      </c>
      <c r="P117" s="1">
        <v>2</v>
      </c>
      <c r="Q117" s="1">
        <v>2</v>
      </c>
      <c r="R117" s="1">
        <v>1</v>
      </c>
      <c r="S117" s="1">
        <v>1</v>
      </c>
      <c r="T117" s="1">
        <v>1</v>
      </c>
      <c r="U117" s="1">
        <v>1</v>
      </c>
      <c r="V117" s="1">
        <v>0</v>
      </c>
      <c r="W117" s="1">
        <f>SUM(Cesta[[#This Row],[00.DF]:[16.MG]])</f>
        <v>52</v>
      </c>
      <c r="X117" s="21">
        <v>0</v>
      </c>
      <c r="Y117" s="3">
        <f>ROUND(Cesta[[#This Row],[PU]]*(1+$Y$1),2)</f>
        <v>0</v>
      </c>
      <c r="Z117" s="3">
        <f>Cesta[[#This Row],[PUV]]*Cesta[[#This Row],[00.DF]]</f>
        <v>0</v>
      </c>
      <c r="AA117" s="3">
        <f>Cesta[[#This Row],[PUV]]*Cesta[[#This Row],[01.MG]]</f>
        <v>0</v>
      </c>
      <c r="AB117" s="3">
        <f>Cesta[[#This Row],[PUV]]*Cesta[[#This Row],[02.BA]]</f>
        <v>0</v>
      </c>
      <c r="AC117" s="3">
        <f>Cesta[[#This Row],[PUV]]*Cesta[[#This Row],[03.PE]]</f>
        <v>0</v>
      </c>
      <c r="AD117" s="3">
        <f>Cesta[[#This Row],[PUV]]*Cesta[[#This Row],[04.SE]]</f>
        <v>0</v>
      </c>
      <c r="AE117" s="3">
        <f>Cesta[[#This Row],[PUV]]*Cesta[[#This Row],[05.AL]]</f>
        <v>0</v>
      </c>
      <c r="AF117" s="3">
        <f>Cesta[[#This Row],[PUV]]*Cesta[[#This Row],[06.BA]]</f>
        <v>0</v>
      </c>
      <c r="AG117" s="3">
        <f>Cesta[[#This Row],[PUV]]*Cesta[[#This Row],[07.PI]]</f>
        <v>0</v>
      </c>
      <c r="AH117" s="3">
        <f>Cesta[[#This Row],[PUV]]*Cesta[[#This Row],[08.MA]]</f>
        <v>0</v>
      </c>
      <c r="AI117" s="3">
        <f>Cesta[[#This Row],[PUV]]*Cesta[[#This Row],[09.GO]]</f>
        <v>0</v>
      </c>
      <c r="AJ117" s="3">
        <f>Cesta[[#This Row],[PUV]]*Cesta[[#This Row],[10.TO]]</f>
        <v>0</v>
      </c>
      <c r="AK117" s="3">
        <f>Cesta[[#This Row],[PUV]]*Cesta[[#This Row],[11.AP]]</f>
        <v>0</v>
      </c>
      <c r="AL117" s="3">
        <f>Cesta[[#This Row],[PUV]]*Cesta[[#This Row],[12.RN]]</f>
        <v>0</v>
      </c>
      <c r="AM117" s="3">
        <f>Cesta[[#This Row],[PUV]]*Cesta[[#This Row],[13.PB]]</f>
        <v>0</v>
      </c>
      <c r="AN117" s="3">
        <f>Cesta[[#This Row],[PUV]]*Cesta[[#This Row],[14.CE]]</f>
        <v>0</v>
      </c>
      <c r="AO117" s="3">
        <f>Cesta[[#This Row],[PUV]]*Cesta[[#This Row],[15.PE]]</f>
        <v>0</v>
      </c>
      <c r="AP117" s="3">
        <f>Cesta[[#This Row],[PUV]]*Cesta[[#This Row],[16.MG]]</f>
        <v>0</v>
      </c>
      <c r="AQ117" s="3">
        <f>Cesta[[#This Row],[Qde]]*Cesta[[#This Row],[PUV]]</f>
        <v>0</v>
      </c>
      <c r="AR117" s="21" t="s">
        <v>120</v>
      </c>
      <c r="AS117" s="15" t="s">
        <v>306</v>
      </c>
      <c r="AU117" s="1"/>
    </row>
    <row r="118" spans="1:47" ht="30" customHeight="1" x14ac:dyDescent="0.25">
      <c r="A118" s="1">
        <v>116</v>
      </c>
      <c r="B118" s="1">
        <v>260095</v>
      </c>
      <c r="C118" s="1" t="s">
        <v>29</v>
      </c>
      <c r="D118" s="5" t="s">
        <v>138</v>
      </c>
      <c r="E118" s="1" t="s">
        <v>12</v>
      </c>
      <c r="F118" s="1">
        <v>10</v>
      </c>
      <c r="G118" s="1">
        <v>0</v>
      </c>
      <c r="H118" s="1">
        <v>5</v>
      </c>
      <c r="I118" s="1">
        <v>5</v>
      </c>
      <c r="J118" s="1">
        <v>6</v>
      </c>
      <c r="K118" s="1">
        <v>2</v>
      </c>
      <c r="L118" s="1">
        <v>5</v>
      </c>
      <c r="M118" s="1">
        <v>5</v>
      </c>
      <c r="N118" s="1">
        <v>6</v>
      </c>
      <c r="O118" s="1">
        <v>0</v>
      </c>
      <c r="P118" s="1">
        <v>1</v>
      </c>
      <c r="Q118" s="1">
        <v>1</v>
      </c>
      <c r="R118" s="1">
        <v>1</v>
      </c>
      <c r="S118" s="1">
        <v>1</v>
      </c>
      <c r="T118" s="1">
        <v>2</v>
      </c>
      <c r="U118" s="1">
        <v>1</v>
      </c>
      <c r="V118" s="1">
        <v>0</v>
      </c>
      <c r="W118" s="1">
        <f>SUM(Cesta[[#This Row],[00.DF]:[16.MG]])</f>
        <v>51</v>
      </c>
      <c r="X118" s="21">
        <v>0</v>
      </c>
      <c r="Y118" s="3">
        <f>ROUND(Cesta[[#This Row],[PU]]*(1+$Y$1),2)</f>
        <v>0</v>
      </c>
      <c r="Z118" s="3">
        <f>Cesta[[#This Row],[PUV]]*Cesta[[#This Row],[00.DF]]</f>
        <v>0</v>
      </c>
      <c r="AA118" s="3">
        <f>Cesta[[#This Row],[PUV]]*Cesta[[#This Row],[01.MG]]</f>
        <v>0</v>
      </c>
      <c r="AB118" s="3">
        <f>Cesta[[#This Row],[PUV]]*Cesta[[#This Row],[02.BA]]</f>
        <v>0</v>
      </c>
      <c r="AC118" s="3">
        <f>Cesta[[#This Row],[PUV]]*Cesta[[#This Row],[03.PE]]</f>
        <v>0</v>
      </c>
      <c r="AD118" s="3">
        <f>Cesta[[#This Row],[PUV]]*Cesta[[#This Row],[04.SE]]</f>
        <v>0</v>
      </c>
      <c r="AE118" s="3">
        <f>Cesta[[#This Row],[PUV]]*Cesta[[#This Row],[05.AL]]</f>
        <v>0</v>
      </c>
      <c r="AF118" s="3">
        <f>Cesta[[#This Row],[PUV]]*Cesta[[#This Row],[06.BA]]</f>
        <v>0</v>
      </c>
      <c r="AG118" s="3">
        <f>Cesta[[#This Row],[PUV]]*Cesta[[#This Row],[07.PI]]</f>
        <v>0</v>
      </c>
      <c r="AH118" s="3">
        <f>Cesta[[#This Row],[PUV]]*Cesta[[#This Row],[08.MA]]</f>
        <v>0</v>
      </c>
      <c r="AI118" s="3">
        <f>Cesta[[#This Row],[PUV]]*Cesta[[#This Row],[09.GO]]</f>
        <v>0</v>
      </c>
      <c r="AJ118" s="3">
        <f>Cesta[[#This Row],[PUV]]*Cesta[[#This Row],[10.TO]]</f>
        <v>0</v>
      </c>
      <c r="AK118" s="3">
        <f>Cesta[[#This Row],[PUV]]*Cesta[[#This Row],[11.AP]]</f>
        <v>0</v>
      </c>
      <c r="AL118" s="3">
        <f>Cesta[[#This Row],[PUV]]*Cesta[[#This Row],[12.RN]]</f>
        <v>0</v>
      </c>
      <c r="AM118" s="3">
        <f>Cesta[[#This Row],[PUV]]*Cesta[[#This Row],[13.PB]]</f>
        <v>0</v>
      </c>
      <c r="AN118" s="3">
        <f>Cesta[[#This Row],[PUV]]*Cesta[[#This Row],[14.CE]]</f>
        <v>0</v>
      </c>
      <c r="AO118" s="3">
        <f>Cesta[[#This Row],[PUV]]*Cesta[[#This Row],[15.PE]]</f>
        <v>0</v>
      </c>
      <c r="AP118" s="3">
        <f>Cesta[[#This Row],[PUV]]*Cesta[[#This Row],[16.MG]]</f>
        <v>0</v>
      </c>
      <c r="AQ118" s="3">
        <f>Cesta[[#This Row],[Qde]]*Cesta[[#This Row],[PUV]]</f>
        <v>0</v>
      </c>
      <c r="AR118" s="21" t="s">
        <v>140</v>
      </c>
      <c r="AS118" s="15" t="s">
        <v>284</v>
      </c>
      <c r="AU118" s="1"/>
    </row>
    <row r="119" spans="1:47" ht="30" customHeight="1" x14ac:dyDescent="0.25">
      <c r="A119" s="1">
        <v>117</v>
      </c>
      <c r="B119" s="1">
        <v>338603</v>
      </c>
      <c r="C119" s="1" t="s">
        <v>29</v>
      </c>
      <c r="D119" s="5" t="s">
        <v>285</v>
      </c>
      <c r="E119" s="1" t="s">
        <v>12</v>
      </c>
      <c r="F119" s="1">
        <v>750</v>
      </c>
      <c r="G119" s="1">
        <v>400</v>
      </c>
      <c r="H119" s="1">
        <v>200</v>
      </c>
      <c r="I119" s="1">
        <v>400</v>
      </c>
      <c r="J119" s="1">
        <v>360</v>
      </c>
      <c r="K119" s="1">
        <v>120</v>
      </c>
      <c r="L119" s="1">
        <v>200</v>
      </c>
      <c r="M119" s="1">
        <v>400</v>
      </c>
      <c r="N119" s="1">
        <v>200</v>
      </c>
      <c r="O119" s="1">
        <v>0</v>
      </c>
      <c r="P119" s="1">
        <v>0</v>
      </c>
      <c r="Q119" s="1">
        <v>200</v>
      </c>
      <c r="R119" s="1">
        <v>38</v>
      </c>
      <c r="S119" s="1">
        <v>5</v>
      </c>
      <c r="T119" s="1">
        <v>8</v>
      </c>
      <c r="U119" s="1">
        <v>0</v>
      </c>
      <c r="V119" s="1">
        <v>0</v>
      </c>
      <c r="W119" s="1">
        <f>SUM(Cesta[[#This Row],[00.DF]:[16.MG]])</f>
        <v>3281</v>
      </c>
      <c r="X119" s="21">
        <v>0</v>
      </c>
      <c r="Y119" s="3">
        <f>ROUND(Cesta[[#This Row],[PU]]*(1+$Y$1),2)</f>
        <v>0</v>
      </c>
      <c r="Z119" s="3">
        <f>Cesta[[#This Row],[PUV]]*Cesta[[#This Row],[00.DF]]</f>
        <v>0</v>
      </c>
      <c r="AA119" s="3">
        <f>Cesta[[#This Row],[PUV]]*Cesta[[#This Row],[01.MG]]</f>
        <v>0</v>
      </c>
      <c r="AB119" s="3">
        <f>Cesta[[#This Row],[PUV]]*Cesta[[#This Row],[02.BA]]</f>
        <v>0</v>
      </c>
      <c r="AC119" s="3">
        <f>Cesta[[#This Row],[PUV]]*Cesta[[#This Row],[03.PE]]</f>
        <v>0</v>
      </c>
      <c r="AD119" s="3">
        <f>Cesta[[#This Row],[PUV]]*Cesta[[#This Row],[04.SE]]</f>
        <v>0</v>
      </c>
      <c r="AE119" s="3">
        <f>Cesta[[#This Row],[PUV]]*Cesta[[#This Row],[05.AL]]</f>
        <v>0</v>
      </c>
      <c r="AF119" s="3">
        <f>Cesta[[#This Row],[PUV]]*Cesta[[#This Row],[06.BA]]</f>
        <v>0</v>
      </c>
      <c r="AG119" s="3">
        <f>Cesta[[#This Row],[PUV]]*Cesta[[#This Row],[07.PI]]</f>
        <v>0</v>
      </c>
      <c r="AH119" s="3">
        <f>Cesta[[#This Row],[PUV]]*Cesta[[#This Row],[08.MA]]</f>
        <v>0</v>
      </c>
      <c r="AI119" s="3">
        <f>Cesta[[#This Row],[PUV]]*Cesta[[#This Row],[09.GO]]</f>
        <v>0</v>
      </c>
      <c r="AJ119" s="3">
        <f>Cesta[[#This Row],[PUV]]*Cesta[[#This Row],[10.TO]]</f>
        <v>0</v>
      </c>
      <c r="AK119" s="3">
        <f>Cesta[[#This Row],[PUV]]*Cesta[[#This Row],[11.AP]]</f>
        <v>0</v>
      </c>
      <c r="AL119" s="3">
        <f>Cesta[[#This Row],[PUV]]*Cesta[[#This Row],[12.RN]]</f>
        <v>0</v>
      </c>
      <c r="AM119" s="3">
        <f>Cesta[[#This Row],[PUV]]*Cesta[[#This Row],[13.PB]]</f>
        <v>0</v>
      </c>
      <c r="AN119" s="3">
        <f>Cesta[[#This Row],[PUV]]*Cesta[[#This Row],[14.CE]]</f>
        <v>0</v>
      </c>
      <c r="AO119" s="3">
        <f>Cesta[[#This Row],[PUV]]*Cesta[[#This Row],[15.PE]]</f>
        <v>0</v>
      </c>
      <c r="AP119" s="3">
        <f>Cesta[[#This Row],[PUV]]*Cesta[[#This Row],[16.MG]]</f>
        <v>0</v>
      </c>
      <c r="AQ119" s="3">
        <f>Cesta[[#This Row],[Qde]]*Cesta[[#This Row],[PUV]]</f>
        <v>0</v>
      </c>
      <c r="AR119" s="21" t="s">
        <v>140</v>
      </c>
      <c r="AS119" s="15" t="s">
        <v>139</v>
      </c>
      <c r="AU119" s="1"/>
    </row>
    <row r="120" spans="1:47" ht="30" customHeight="1" x14ac:dyDescent="0.25">
      <c r="A120" s="1">
        <v>118</v>
      </c>
      <c r="B120" s="1">
        <v>421697</v>
      </c>
      <c r="C120" s="1" t="s">
        <v>29</v>
      </c>
      <c r="D120" s="5" t="s">
        <v>145</v>
      </c>
      <c r="E120" s="1" t="s">
        <v>12</v>
      </c>
      <c r="F120" s="1">
        <v>40</v>
      </c>
      <c r="G120" s="1">
        <v>0</v>
      </c>
      <c r="H120" s="1">
        <v>20</v>
      </c>
      <c r="I120" s="1">
        <v>20</v>
      </c>
      <c r="J120" s="1">
        <v>24</v>
      </c>
      <c r="K120" s="1">
        <v>0</v>
      </c>
      <c r="L120" s="1">
        <v>20</v>
      </c>
      <c r="M120" s="1">
        <v>20</v>
      </c>
      <c r="N120" s="1">
        <v>20</v>
      </c>
      <c r="O120" s="1">
        <v>0</v>
      </c>
      <c r="P120" s="1">
        <v>1</v>
      </c>
      <c r="Q120" s="1">
        <v>2</v>
      </c>
      <c r="R120" s="1">
        <v>2</v>
      </c>
      <c r="S120" s="1">
        <v>2</v>
      </c>
      <c r="T120" s="1">
        <v>2</v>
      </c>
      <c r="U120" s="1">
        <v>4</v>
      </c>
      <c r="V120" s="1">
        <v>4</v>
      </c>
      <c r="W120" s="1">
        <f>SUM(Cesta[[#This Row],[00.DF]:[16.MG]])</f>
        <v>181</v>
      </c>
      <c r="X120" s="21">
        <v>0</v>
      </c>
      <c r="Y120" s="3">
        <f>ROUND(Cesta[[#This Row],[PU]]*(1+$Y$1),2)</f>
        <v>0</v>
      </c>
      <c r="Z120" s="3">
        <f>Cesta[[#This Row],[PUV]]*Cesta[[#This Row],[00.DF]]</f>
        <v>0</v>
      </c>
      <c r="AA120" s="3">
        <f>Cesta[[#This Row],[PUV]]*Cesta[[#This Row],[01.MG]]</f>
        <v>0</v>
      </c>
      <c r="AB120" s="3">
        <f>Cesta[[#This Row],[PUV]]*Cesta[[#This Row],[02.BA]]</f>
        <v>0</v>
      </c>
      <c r="AC120" s="3">
        <f>Cesta[[#This Row],[PUV]]*Cesta[[#This Row],[03.PE]]</f>
        <v>0</v>
      </c>
      <c r="AD120" s="3">
        <f>Cesta[[#This Row],[PUV]]*Cesta[[#This Row],[04.SE]]</f>
        <v>0</v>
      </c>
      <c r="AE120" s="3">
        <f>Cesta[[#This Row],[PUV]]*Cesta[[#This Row],[05.AL]]</f>
        <v>0</v>
      </c>
      <c r="AF120" s="3">
        <f>Cesta[[#This Row],[PUV]]*Cesta[[#This Row],[06.BA]]</f>
        <v>0</v>
      </c>
      <c r="AG120" s="3">
        <f>Cesta[[#This Row],[PUV]]*Cesta[[#This Row],[07.PI]]</f>
        <v>0</v>
      </c>
      <c r="AH120" s="3">
        <f>Cesta[[#This Row],[PUV]]*Cesta[[#This Row],[08.MA]]</f>
        <v>0</v>
      </c>
      <c r="AI120" s="3">
        <f>Cesta[[#This Row],[PUV]]*Cesta[[#This Row],[09.GO]]</f>
        <v>0</v>
      </c>
      <c r="AJ120" s="3">
        <f>Cesta[[#This Row],[PUV]]*Cesta[[#This Row],[10.TO]]</f>
        <v>0</v>
      </c>
      <c r="AK120" s="3">
        <f>Cesta[[#This Row],[PUV]]*Cesta[[#This Row],[11.AP]]</f>
        <v>0</v>
      </c>
      <c r="AL120" s="3">
        <f>Cesta[[#This Row],[PUV]]*Cesta[[#This Row],[12.RN]]</f>
        <v>0</v>
      </c>
      <c r="AM120" s="3">
        <f>Cesta[[#This Row],[PUV]]*Cesta[[#This Row],[13.PB]]</f>
        <v>0</v>
      </c>
      <c r="AN120" s="3">
        <f>Cesta[[#This Row],[PUV]]*Cesta[[#This Row],[14.CE]]</f>
        <v>0</v>
      </c>
      <c r="AO120" s="3">
        <f>Cesta[[#This Row],[PUV]]*Cesta[[#This Row],[15.PE]]</f>
        <v>0</v>
      </c>
      <c r="AP120" s="3">
        <f>Cesta[[#This Row],[PUV]]*Cesta[[#This Row],[16.MG]]</f>
        <v>0</v>
      </c>
      <c r="AQ120" s="3">
        <f>Cesta[[#This Row],[Qde]]*Cesta[[#This Row],[PUV]]</f>
        <v>0</v>
      </c>
      <c r="AR120" s="21" t="s">
        <v>140</v>
      </c>
      <c r="AS120" s="15" t="s">
        <v>286</v>
      </c>
      <c r="AU120" s="1"/>
    </row>
    <row r="121" spans="1:47" ht="30" customHeight="1" x14ac:dyDescent="0.25">
      <c r="A121" s="1">
        <v>119</v>
      </c>
      <c r="B121" s="1">
        <v>446269</v>
      </c>
      <c r="C121" s="1" t="s">
        <v>29</v>
      </c>
      <c r="D121" s="5" t="s">
        <v>143</v>
      </c>
      <c r="E121" s="1" t="s">
        <v>12</v>
      </c>
      <c r="F121" s="1">
        <v>30</v>
      </c>
      <c r="G121" s="1">
        <v>0</v>
      </c>
      <c r="H121" s="1">
        <v>15</v>
      </c>
      <c r="I121" s="1">
        <v>15</v>
      </c>
      <c r="J121" s="1">
        <v>12</v>
      </c>
      <c r="K121" s="1">
        <v>24</v>
      </c>
      <c r="L121" s="1">
        <v>15</v>
      </c>
      <c r="M121" s="1">
        <v>15</v>
      </c>
      <c r="N121" s="1">
        <v>20</v>
      </c>
      <c r="O121" s="1">
        <v>0</v>
      </c>
      <c r="P121" s="1">
        <v>1</v>
      </c>
      <c r="Q121" s="1">
        <v>2</v>
      </c>
      <c r="R121" s="1">
        <v>2</v>
      </c>
      <c r="S121" s="1">
        <v>2</v>
      </c>
      <c r="T121" s="1">
        <v>2</v>
      </c>
      <c r="U121" s="1">
        <v>3</v>
      </c>
      <c r="V121" s="1">
        <v>0</v>
      </c>
      <c r="W121" s="1">
        <f>SUM(Cesta[[#This Row],[00.DF]:[16.MG]])</f>
        <v>158</v>
      </c>
      <c r="X121" s="21">
        <v>0</v>
      </c>
      <c r="Y121" s="3">
        <f>ROUND(Cesta[[#This Row],[PU]]*(1+$Y$1),2)</f>
        <v>0</v>
      </c>
      <c r="Z121" s="3">
        <f>Cesta[[#This Row],[PUV]]*Cesta[[#This Row],[00.DF]]</f>
        <v>0</v>
      </c>
      <c r="AA121" s="3">
        <f>Cesta[[#This Row],[PUV]]*Cesta[[#This Row],[01.MG]]</f>
        <v>0</v>
      </c>
      <c r="AB121" s="3">
        <f>Cesta[[#This Row],[PUV]]*Cesta[[#This Row],[02.BA]]</f>
        <v>0</v>
      </c>
      <c r="AC121" s="3">
        <f>Cesta[[#This Row],[PUV]]*Cesta[[#This Row],[03.PE]]</f>
        <v>0</v>
      </c>
      <c r="AD121" s="3">
        <f>Cesta[[#This Row],[PUV]]*Cesta[[#This Row],[04.SE]]</f>
        <v>0</v>
      </c>
      <c r="AE121" s="3">
        <f>Cesta[[#This Row],[PUV]]*Cesta[[#This Row],[05.AL]]</f>
        <v>0</v>
      </c>
      <c r="AF121" s="3">
        <f>Cesta[[#This Row],[PUV]]*Cesta[[#This Row],[06.BA]]</f>
        <v>0</v>
      </c>
      <c r="AG121" s="3">
        <f>Cesta[[#This Row],[PUV]]*Cesta[[#This Row],[07.PI]]</f>
        <v>0</v>
      </c>
      <c r="AH121" s="3">
        <f>Cesta[[#This Row],[PUV]]*Cesta[[#This Row],[08.MA]]</f>
        <v>0</v>
      </c>
      <c r="AI121" s="3">
        <f>Cesta[[#This Row],[PUV]]*Cesta[[#This Row],[09.GO]]</f>
        <v>0</v>
      </c>
      <c r="AJ121" s="3">
        <f>Cesta[[#This Row],[PUV]]*Cesta[[#This Row],[10.TO]]</f>
        <v>0</v>
      </c>
      <c r="AK121" s="3">
        <f>Cesta[[#This Row],[PUV]]*Cesta[[#This Row],[11.AP]]</f>
        <v>0</v>
      </c>
      <c r="AL121" s="3">
        <f>Cesta[[#This Row],[PUV]]*Cesta[[#This Row],[12.RN]]</f>
        <v>0</v>
      </c>
      <c r="AM121" s="3">
        <f>Cesta[[#This Row],[PUV]]*Cesta[[#This Row],[13.PB]]</f>
        <v>0</v>
      </c>
      <c r="AN121" s="3">
        <f>Cesta[[#This Row],[PUV]]*Cesta[[#This Row],[14.CE]]</f>
        <v>0</v>
      </c>
      <c r="AO121" s="3">
        <f>Cesta[[#This Row],[PUV]]*Cesta[[#This Row],[15.PE]]</f>
        <v>0</v>
      </c>
      <c r="AP121" s="3">
        <f>Cesta[[#This Row],[PUV]]*Cesta[[#This Row],[16.MG]]</f>
        <v>0</v>
      </c>
      <c r="AQ121" s="3">
        <f>Cesta[[#This Row],[Qde]]*Cesta[[#This Row],[PUV]]</f>
        <v>0</v>
      </c>
      <c r="AR121" s="21" t="s">
        <v>103</v>
      </c>
      <c r="AS121" s="15" t="s">
        <v>141</v>
      </c>
      <c r="AU121" s="1"/>
    </row>
    <row r="122" spans="1:47" ht="30" customHeight="1" x14ac:dyDescent="0.25">
      <c r="A122" s="1">
        <v>120</v>
      </c>
      <c r="B122" s="1">
        <v>438600</v>
      </c>
      <c r="C122" s="1" t="s">
        <v>29</v>
      </c>
      <c r="D122" s="5" t="s">
        <v>144</v>
      </c>
      <c r="E122" s="1" t="s">
        <v>12</v>
      </c>
      <c r="F122" s="1">
        <v>30</v>
      </c>
      <c r="G122" s="1">
        <v>0</v>
      </c>
      <c r="H122" s="1">
        <v>15</v>
      </c>
      <c r="I122" s="1">
        <v>15</v>
      </c>
      <c r="J122" s="1">
        <v>12</v>
      </c>
      <c r="K122" s="1">
        <v>6</v>
      </c>
      <c r="L122" s="1">
        <v>15</v>
      </c>
      <c r="M122" s="1">
        <v>15</v>
      </c>
      <c r="N122" s="1">
        <v>20</v>
      </c>
      <c r="O122" s="1">
        <v>0</v>
      </c>
      <c r="P122" s="1">
        <v>1</v>
      </c>
      <c r="Q122" s="1">
        <v>2</v>
      </c>
      <c r="R122" s="1">
        <v>2</v>
      </c>
      <c r="S122" s="1">
        <v>2</v>
      </c>
      <c r="T122" s="1">
        <v>2</v>
      </c>
      <c r="U122" s="1">
        <v>3</v>
      </c>
      <c r="V122" s="1">
        <v>4</v>
      </c>
      <c r="W122" s="1">
        <f>SUM(Cesta[[#This Row],[00.DF]:[16.MG]])</f>
        <v>144</v>
      </c>
      <c r="X122" s="21">
        <v>0</v>
      </c>
      <c r="Y122" s="3">
        <f>ROUND(Cesta[[#This Row],[PU]]*(1+$Y$1),2)</f>
        <v>0</v>
      </c>
      <c r="Z122" s="3">
        <f>Cesta[[#This Row],[PUV]]*Cesta[[#This Row],[00.DF]]</f>
        <v>0</v>
      </c>
      <c r="AA122" s="3">
        <f>Cesta[[#This Row],[PUV]]*Cesta[[#This Row],[01.MG]]</f>
        <v>0</v>
      </c>
      <c r="AB122" s="3">
        <f>Cesta[[#This Row],[PUV]]*Cesta[[#This Row],[02.BA]]</f>
        <v>0</v>
      </c>
      <c r="AC122" s="3">
        <f>Cesta[[#This Row],[PUV]]*Cesta[[#This Row],[03.PE]]</f>
        <v>0</v>
      </c>
      <c r="AD122" s="3">
        <f>Cesta[[#This Row],[PUV]]*Cesta[[#This Row],[04.SE]]</f>
        <v>0</v>
      </c>
      <c r="AE122" s="3">
        <f>Cesta[[#This Row],[PUV]]*Cesta[[#This Row],[05.AL]]</f>
        <v>0</v>
      </c>
      <c r="AF122" s="3">
        <f>Cesta[[#This Row],[PUV]]*Cesta[[#This Row],[06.BA]]</f>
        <v>0</v>
      </c>
      <c r="AG122" s="3">
        <f>Cesta[[#This Row],[PUV]]*Cesta[[#This Row],[07.PI]]</f>
        <v>0</v>
      </c>
      <c r="AH122" s="3">
        <f>Cesta[[#This Row],[PUV]]*Cesta[[#This Row],[08.MA]]</f>
        <v>0</v>
      </c>
      <c r="AI122" s="3">
        <f>Cesta[[#This Row],[PUV]]*Cesta[[#This Row],[09.GO]]</f>
        <v>0</v>
      </c>
      <c r="AJ122" s="3">
        <f>Cesta[[#This Row],[PUV]]*Cesta[[#This Row],[10.TO]]</f>
        <v>0</v>
      </c>
      <c r="AK122" s="3">
        <f>Cesta[[#This Row],[PUV]]*Cesta[[#This Row],[11.AP]]</f>
        <v>0</v>
      </c>
      <c r="AL122" s="3">
        <f>Cesta[[#This Row],[PUV]]*Cesta[[#This Row],[12.RN]]</f>
        <v>0</v>
      </c>
      <c r="AM122" s="3">
        <f>Cesta[[#This Row],[PUV]]*Cesta[[#This Row],[13.PB]]</f>
        <v>0</v>
      </c>
      <c r="AN122" s="3">
        <f>Cesta[[#This Row],[PUV]]*Cesta[[#This Row],[14.CE]]</f>
        <v>0</v>
      </c>
      <c r="AO122" s="3">
        <f>Cesta[[#This Row],[PUV]]*Cesta[[#This Row],[15.PE]]</f>
        <v>0</v>
      </c>
      <c r="AP122" s="3">
        <f>Cesta[[#This Row],[PUV]]*Cesta[[#This Row],[16.MG]]</f>
        <v>0</v>
      </c>
      <c r="AQ122" s="3">
        <f>Cesta[[#This Row],[Qde]]*Cesta[[#This Row],[PUV]]</f>
        <v>0</v>
      </c>
      <c r="AR122" s="21" t="s">
        <v>103</v>
      </c>
      <c r="AS122" s="15" t="s">
        <v>142</v>
      </c>
      <c r="AU122" s="1"/>
    </row>
    <row r="123" spans="1:47" ht="30" customHeight="1" x14ac:dyDescent="0.25">
      <c r="A123" s="1">
        <v>121</v>
      </c>
      <c r="B123" s="1">
        <v>289329</v>
      </c>
      <c r="C123" s="1" t="s">
        <v>18</v>
      </c>
      <c r="D123" s="5" t="s">
        <v>491</v>
      </c>
      <c r="E123" s="1" t="s">
        <v>12</v>
      </c>
      <c r="F123" s="1">
        <v>20</v>
      </c>
      <c r="G123" s="1">
        <v>4</v>
      </c>
      <c r="H123" s="1">
        <v>10</v>
      </c>
      <c r="I123" s="1">
        <v>10</v>
      </c>
      <c r="J123" s="1">
        <v>6</v>
      </c>
      <c r="K123" s="1">
        <v>11</v>
      </c>
      <c r="L123" s="1">
        <v>10</v>
      </c>
      <c r="M123" s="1">
        <v>10</v>
      </c>
      <c r="N123" s="1">
        <v>10</v>
      </c>
      <c r="O123" s="1">
        <v>0</v>
      </c>
      <c r="P123" s="1">
        <v>6</v>
      </c>
      <c r="Q123" s="1">
        <v>2</v>
      </c>
      <c r="R123" s="1">
        <v>5</v>
      </c>
      <c r="S123" s="1">
        <v>1</v>
      </c>
      <c r="T123" s="1">
        <v>1</v>
      </c>
      <c r="U123" s="1">
        <v>2</v>
      </c>
      <c r="V123" s="1">
        <v>8</v>
      </c>
      <c r="W123" s="1">
        <f>SUM(Cesta[[#This Row],[00.DF]:[16.MG]])</f>
        <v>116</v>
      </c>
      <c r="X123" s="21">
        <v>0</v>
      </c>
      <c r="Y123" s="3">
        <f>ROUND(Cesta[[#This Row],[PU]]*(1+$Y$1),2)</f>
        <v>0</v>
      </c>
      <c r="Z123" s="3">
        <f>Cesta[[#This Row],[PUV]]*Cesta[[#This Row],[00.DF]]</f>
        <v>0</v>
      </c>
      <c r="AA123" s="3">
        <f>Cesta[[#This Row],[PUV]]*Cesta[[#This Row],[01.MG]]</f>
        <v>0</v>
      </c>
      <c r="AB123" s="3">
        <f>Cesta[[#This Row],[PUV]]*Cesta[[#This Row],[02.BA]]</f>
        <v>0</v>
      </c>
      <c r="AC123" s="3">
        <f>Cesta[[#This Row],[PUV]]*Cesta[[#This Row],[03.PE]]</f>
        <v>0</v>
      </c>
      <c r="AD123" s="3">
        <f>Cesta[[#This Row],[PUV]]*Cesta[[#This Row],[04.SE]]</f>
        <v>0</v>
      </c>
      <c r="AE123" s="3">
        <f>Cesta[[#This Row],[PUV]]*Cesta[[#This Row],[05.AL]]</f>
        <v>0</v>
      </c>
      <c r="AF123" s="3">
        <f>Cesta[[#This Row],[PUV]]*Cesta[[#This Row],[06.BA]]</f>
        <v>0</v>
      </c>
      <c r="AG123" s="3">
        <f>Cesta[[#This Row],[PUV]]*Cesta[[#This Row],[07.PI]]</f>
        <v>0</v>
      </c>
      <c r="AH123" s="3">
        <f>Cesta[[#This Row],[PUV]]*Cesta[[#This Row],[08.MA]]</f>
        <v>0</v>
      </c>
      <c r="AI123" s="3">
        <f>Cesta[[#This Row],[PUV]]*Cesta[[#This Row],[09.GO]]</f>
        <v>0</v>
      </c>
      <c r="AJ123" s="3">
        <f>Cesta[[#This Row],[PUV]]*Cesta[[#This Row],[10.TO]]</f>
        <v>0</v>
      </c>
      <c r="AK123" s="3">
        <f>Cesta[[#This Row],[PUV]]*Cesta[[#This Row],[11.AP]]</f>
        <v>0</v>
      </c>
      <c r="AL123" s="3">
        <f>Cesta[[#This Row],[PUV]]*Cesta[[#This Row],[12.RN]]</f>
        <v>0</v>
      </c>
      <c r="AM123" s="3">
        <f>Cesta[[#This Row],[PUV]]*Cesta[[#This Row],[13.PB]]</f>
        <v>0</v>
      </c>
      <c r="AN123" s="3">
        <f>Cesta[[#This Row],[PUV]]*Cesta[[#This Row],[14.CE]]</f>
        <v>0</v>
      </c>
      <c r="AO123" s="3">
        <f>Cesta[[#This Row],[PUV]]*Cesta[[#This Row],[15.PE]]</f>
        <v>0</v>
      </c>
      <c r="AP123" s="3">
        <f>Cesta[[#This Row],[PUV]]*Cesta[[#This Row],[16.MG]]</f>
        <v>0</v>
      </c>
      <c r="AQ123" s="3">
        <f>Cesta[[#This Row],[Qde]]*Cesta[[#This Row],[PUV]]</f>
        <v>0</v>
      </c>
      <c r="AR123" s="21" t="s">
        <v>140</v>
      </c>
      <c r="AS123" s="15" t="s">
        <v>146</v>
      </c>
      <c r="AU123" s="1"/>
    </row>
    <row r="124" spans="1:47" ht="30" customHeight="1" x14ac:dyDescent="0.25">
      <c r="A124" s="1">
        <v>122</v>
      </c>
      <c r="B124" s="1">
        <v>234051</v>
      </c>
      <c r="C124" s="1" t="s">
        <v>18</v>
      </c>
      <c r="D124" s="5" t="s">
        <v>492</v>
      </c>
      <c r="E124" s="1" t="s">
        <v>12</v>
      </c>
      <c r="F124" s="1">
        <v>30</v>
      </c>
      <c r="G124" s="1">
        <v>10</v>
      </c>
      <c r="H124" s="1">
        <v>15</v>
      </c>
      <c r="I124" s="1">
        <v>15</v>
      </c>
      <c r="J124" s="1">
        <v>24</v>
      </c>
      <c r="K124" s="1">
        <v>24</v>
      </c>
      <c r="L124" s="1">
        <v>15</v>
      </c>
      <c r="M124" s="1">
        <v>15</v>
      </c>
      <c r="N124" s="1">
        <v>15</v>
      </c>
      <c r="O124" s="1">
        <v>5</v>
      </c>
      <c r="P124" s="1">
        <v>6</v>
      </c>
      <c r="Q124" s="1">
        <v>10</v>
      </c>
      <c r="R124" s="1">
        <v>5</v>
      </c>
      <c r="S124" s="1">
        <v>2</v>
      </c>
      <c r="T124" s="1">
        <v>2</v>
      </c>
      <c r="U124" s="1">
        <v>3</v>
      </c>
      <c r="V124" s="1">
        <v>30</v>
      </c>
      <c r="W124" s="1">
        <f>SUM(Cesta[[#This Row],[00.DF]:[16.MG]])</f>
        <v>226</v>
      </c>
      <c r="X124" s="21">
        <v>0</v>
      </c>
      <c r="Y124" s="3">
        <f>ROUND(Cesta[[#This Row],[PU]]*(1+$Y$1),2)</f>
        <v>0</v>
      </c>
      <c r="Z124" s="3">
        <f>Cesta[[#This Row],[PUV]]*Cesta[[#This Row],[00.DF]]</f>
        <v>0</v>
      </c>
      <c r="AA124" s="3">
        <f>Cesta[[#This Row],[PUV]]*Cesta[[#This Row],[01.MG]]</f>
        <v>0</v>
      </c>
      <c r="AB124" s="3">
        <f>Cesta[[#This Row],[PUV]]*Cesta[[#This Row],[02.BA]]</f>
        <v>0</v>
      </c>
      <c r="AC124" s="3">
        <f>Cesta[[#This Row],[PUV]]*Cesta[[#This Row],[03.PE]]</f>
        <v>0</v>
      </c>
      <c r="AD124" s="3">
        <f>Cesta[[#This Row],[PUV]]*Cesta[[#This Row],[04.SE]]</f>
        <v>0</v>
      </c>
      <c r="AE124" s="3">
        <f>Cesta[[#This Row],[PUV]]*Cesta[[#This Row],[05.AL]]</f>
        <v>0</v>
      </c>
      <c r="AF124" s="3">
        <f>Cesta[[#This Row],[PUV]]*Cesta[[#This Row],[06.BA]]</f>
        <v>0</v>
      </c>
      <c r="AG124" s="3">
        <f>Cesta[[#This Row],[PUV]]*Cesta[[#This Row],[07.PI]]</f>
        <v>0</v>
      </c>
      <c r="AH124" s="3">
        <f>Cesta[[#This Row],[PUV]]*Cesta[[#This Row],[08.MA]]</f>
        <v>0</v>
      </c>
      <c r="AI124" s="3">
        <f>Cesta[[#This Row],[PUV]]*Cesta[[#This Row],[09.GO]]</f>
        <v>0</v>
      </c>
      <c r="AJ124" s="3">
        <f>Cesta[[#This Row],[PUV]]*Cesta[[#This Row],[10.TO]]</f>
        <v>0</v>
      </c>
      <c r="AK124" s="3">
        <f>Cesta[[#This Row],[PUV]]*Cesta[[#This Row],[11.AP]]</f>
        <v>0</v>
      </c>
      <c r="AL124" s="3">
        <f>Cesta[[#This Row],[PUV]]*Cesta[[#This Row],[12.RN]]</f>
        <v>0</v>
      </c>
      <c r="AM124" s="3">
        <f>Cesta[[#This Row],[PUV]]*Cesta[[#This Row],[13.PB]]</f>
        <v>0</v>
      </c>
      <c r="AN124" s="3">
        <f>Cesta[[#This Row],[PUV]]*Cesta[[#This Row],[14.CE]]</f>
        <v>0</v>
      </c>
      <c r="AO124" s="3">
        <f>Cesta[[#This Row],[PUV]]*Cesta[[#This Row],[15.PE]]</f>
        <v>0</v>
      </c>
      <c r="AP124" s="3">
        <f>Cesta[[#This Row],[PUV]]*Cesta[[#This Row],[16.MG]]</f>
        <v>0</v>
      </c>
      <c r="AQ124" s="3">
        <f>Cesta[[#This Row],[Qde]]*Cesta[[#This Row],[PUV]]</f>
        <v>0</v>
      </c>
      <c r="AR124" s="21" t="s">
        <v>140</v>
      </c>
      <c r="AS124" s="15" t="s">
        <v>147</v>
      </c>
      <c r="AU124" s="1"/>
    </row>
    <row r="125" spans="1:47" ht="30" customHeight="1" x14ac:dyDescent="0.25">
      <c r="A125" s="1">
        <v>123</v>
      </c>
      <c r="B125" s="1">
        <v>229395</v>
      </c>
      <c r="C125" s="1" t="s">
        <v>18</v>
      </c>
      <c r="D125" s="5" t="s">
        <v>149</v>
      </c>
      <c r="E125" s="1" t="s">
        <v>12</v>
      </c>
      <c r="F125" s="1">
        <v>300</v>
      </c>
      <c r="G125" s="1">
        <v>100</v>
      </c>
      <c r="H125" s="1">
        <v>150</v>
      </c>
      <c r="I125" s="1">
        <v>150</v>
      </c>
      <c r="J125" s="1">
        <v>150</v>
      </c>
      <c r="K125" s="1">
        <v>10</v>
      </c>
      <c r="L125" s="1">
        <v>150</v>
      </c>
      <c r="M125" s="1">
        <v>150</v>
      </c>
      <c r="N125" s="1">
        <v>150</v>
      </c>
      <c r="O125" s="1">
        <v>20</v>
      </c>
      <c r="P125" s="1">
        <v>50</v>
      </c>
      <c r="Q125" s="1">
        <v>30</v>
      </c>
      <c r="R125" s="1">
        <v>30</v>
      </c>
      <c r="S125" s="1">
        <v>15</v>
      </c>
      <c r="T125" s="1">
        <v>15</v>
      </c>
      <c r="U125" s="1">
        <v>30</v>
      </c>
      <c r="V125" s="1">
        <v>100</v>
      </c>
      <c r="W125" s="1">
        <f>SUM(Cesta[[#This Row],[00.DF]:[16.MG]])</f>
        <v>1600</v>
      </c>
      <c r="X125" s="21">
        <v>0</v>
      </c>
      <c r="Y125" s="3">
        <f>ROUND(Cesta[[#This Row],[PU]]*(1+$Y$1),2)</f>
        <v>0</v>
      </c>
      <c r="Z125" s="3">
        <f>Cesta[[#This Row],[PUV]]*Cesta[[#This Row],[00.DF]]</f>
        <v>0</v>
      </c>
      <c r="AA125" s="3">
        <f>Cesta[[#This Row],[PUV]]*Cesta[[#This Row],[01.MG]]</f>
        <v>0</v>
      </c>
      <c r="AB125" s="3">
        <f>Cesta[[#This Row],[PUV]]*Cesta[[#This Row],[02.BA]]</f>
        <v>0</v>
      </c>
      <c r="AC125" s="3">
        <f>Cesta[[#This Row],[PUV]]*Cesta[[#This Row],[03.PE]]</f>
        <v>0</v>
      </c>
      <c r="AD125" s="3">
        <f>Cesta[[#This Row],[PUV]]*Cesta[[#This Row],[04.SE]]</f>
        <v>0</v>
      </c>
      <c r="AE125" s="3">
        <f>Cesta[[#This Row],[PUV]]*Cesta[[#This Row],[05.AL]]</f>
        <v>0</v>
      </c>
      <c r="AF125" s="3">
        <f>Cesta[[#This Row],[PUV]]*Cesta[[#This Row],[06.BA]]</f>
        <v>0</v>
      </c>
      <c r="AG125" s="3">
        <f>Cesta[[#This Row],[PUV]]*Cesta[[#This Row],[07.PI]]</f>
        <v>0</v>
      </c>
      <c r="AH125" s="3">
        <f>Cesta[[#This Row],[PUV]]*Cesta[[#This Row],[08.MA]]</f>
        <v>0</v>
      </c>
      <c r="AI125" s="3">
        <f>Cesta[[#This Row],[PUV]]*Cesta[[#This Row],[09.GO]]</f>
        <v>0</v>
      </c>
      <c r="AJ125" s="3">
        <f>Cesta[[#This Row],[PUV]]*Cesta[[#This Row],[10.TO]]</f>
        <v>0</v>
      </c>
      <c r="AK125" s="3">
        <f>Cesta[[#This Row],[PUV]]*Cesta[[#This Row],[11.AP]]</f>
        <v>0</v>
      </c>
      <c r="AL125" s="3">
        <f>Cesta[[#This Row],[PUV]]*Cesta[[#This Row],[12.RN]]</f>
        <v>0</v>
      </c>
      <c r="AM125" s="3">
        <f>Cesta[[#This Row],[PUV]]*Cesta[[#This Row],[13.PB]]</f>
        <v>0</v>
      </c>
      <c r="AN125" s="3">
        <f>Cesta[[#This Row],[PUV]]*Cesta[[#This Row],[14.CE]]</f>
        <v>0</v>
      </c>
      <c r="AO125" s="3">
        <f>Cesta[[#This Row],[PUV]]*Cesta[[#This Row],[15.PE]]</f>
        <v>0</v>
      </c>
      <c r="AP125" s="3">
        <f>Cesta[[#This Row],[PUV]]*Cesta[[#This Row],[16.MG]]</f>
        <v>0</v>
      </c>
      <c r="AQ125" s="3">
        <f>Cesta[[#This Row],[Qde]]*Cesta[[#This Row],[PUV]]</f>
        <v>0</v>
      </c>
      <c r="AR125" s="21" t="s">
        <v>151</v>
      </c>
      <c r="AS125" s="15" t="s">
        <v>150</v>
      </c>
      <c r="AU125" s="1"/>
    </row>
    <row r="126" spans="1:47" ht="30" customHeight="1" x14ac:dyDescent="0.25">
      <c r="A126" s="1">
        <v>124</v>
      </c>
      <c r="B126" s="1">
        <v>363968</v>
      </c>
      <c r="C126" s="1" t="s">
        <v>18</v>
      </c>
      <c r="D126" s="5" t="s">
        <v>152</v>
      </c>
      <c r="E126" s="1" t="s">
        <v>12</v>
      </c>
      <c r="F126" s="1">
        <v>50</v>
      </c>
      <c r="G126" s="1">
        <v>0</v>
      </c>
      <c r="H126" s="1">
        <v>0</v>
      </c>
      <c r="I126" s="1">
        <v>0</v>
      </c>
      <c r="J126" s="1">
        <v>0</v>
      </c>
      <c r="K126" s="1">
        <v>0</v>
      </c>
      <c r="L126" s="1">
        <v>0</v>
      </c>
      <c r="M126" s="1">
        <v>25</v>
      </c>
      <c r="N126" s="1">
        <v>0</v>
      </c>
      <c r="O126" s="1">
        <v>0</v>
      </c>
      <c r="P126" s="1">
        <v>0</v>
      </c>
      <c r="Q126" s="1">
        <v>0</v>
      </c>
      <c r="R126" s="1">
        <v>3</v>
      </c>
      <c r="S126" s="1">
        <v>1</v>
      </c>
      <c r="T126" s="1">
        <v>0</v>
      </c>
      <c r="U126" s="1">
        <v>0</v>
      </c>
      <c r="V126" s="1">
        <v>0</v>
      </c>
      <c r="W126" s="1">
        <f>SUM(Cesta[[#This Row],[00.DF]:[16.MG]])</f>
        <v>79</v>
      </c>
      <c r="X126" s="21">
        <v>0</v>
      </c>
      <c r="Y126" s="3">
        <f>ROUND(Cesta[[#This Row],[PU]]*(1+$Y$1),2)</f>
        <v>0</v>
      </c>
      <c r="Z126" s="3">
        <f>Cesta[[#This Row],[PUV]]*Cesta[[#This Row],[00.DF]]</f>
        <v>0</v>
      </c>
      <c r="AA126" s="3">
        <f>Cesta[[#This Row],[PUV]]*Cesta[[#This Row],[01.MG]]</f>
        <v>0</v>
      </c>
      <c r="AB126" s="3">
        <f>Cesta[[#This Row],[PUV]]*Cesta[[#This Row],[02.BA]]</f>
        <v>0</v>
      </c>
      <c r="AC126" s="3">
        <f>Cesta[[#This Row],[PUV]]*Cesta[[#This Row],[03.PE]]</f>
        <v>0</v>
      </c>
      <c r="AD126" s="3">
        <f>Cesta[[#This Row],[PUV]]*Cesta[[#This Row],[04.SE]]</f>
        <v>0</v>
      </c>
      <c r="AE126" s="3">
        <f>Cesta[[#This Row],[PUV]]*Cesta[[#This Row],[05.AL]]</f>
        <v>0</v>
      </c>
      <c r="AF126" s="3">
        <f>Cesta[[#This Row],[PUV]]*Cesta[[#This Row],[06.BA]]</f>
        <v>0</v>
      </c>
      <c r="AG126" s="3">
        <f>Cesta[[#This Row],[PUV]]*Cesta[[#This Row],[07.PI]]</f>
        <v>0</v>
      </c>
      <c r="AH126" s="3">
        <f>Cesta[[#This Row],[PUV]]*Cesta[[#This Row],[08.MA]]</f>
        <v>0</v>
      </c>
      <c r="AI126" s="3">
        <f>Cesta[[#This Row],[PUV]]*Cesta[[#This Row],[09.GO]]</f>
        <v>0</v>
      </c>
      <c r="AJ126" s="3">
        <f>Cesta[[#This Row],[PUV]]*Cesta[[#This Row],[10.TO]]</f>
        <v>0</v>
      </c>
      <c r="AK126" s="3">
        <f>Cesta[[#This Row],[PUV]]*Cesta[[#This Row],[11.AP]]</f>
        <v>0</v>
      </c>
      <c r="AL126" s="3">
        <f>Cesta[[#This Row],[PUV]]*Cesta[[#This Row],[12.RN]]</f>
        <v>0</v>
      </c>
      <c r="AM126" s="3">
        <f>Cesta[[#This Row],[PUV]]*Cesta[[#This Row],[13.PB]]</f>
        <v>0</v>
      </c>
      <c r="AN126" s="3">
        <f>Cesta[[#This Row],[PUV]]*Cesta[[#This Row],[14.CE]]</f>
        <v>0</v>
      </c>
      <c r="AO126" s="3">
        <f>Cesta[[#This Row],[PUV]]*Cesta[[#This Row],[15.PE]]</f>
        <v>0</v>
      </c>
      <c r="AP126" s="3">
        <f>Cesta[[#This Row],[PUV]]*Cesta[[#This Row],[16.MG]]</f>
        <v>0</v>
      </c>
      <c r="AQ126" s="3">
        <f>Cesta[[#This Row],[Qde]]*Cesta[[#This Row],[PUV]]</f>
        <v>0</v>
      </c>
      <c r="AR126" s="21" t="s">
        <v>151</v>
      </c>
      <c r="AS126" s="15" t="s">
        <v>8</v>
      </c>
      <c r="AU126" s="1"/>
    </row>
    <row r="127" spans="1:47" ht="30" customHeight="1" x14ac:dyDescent="0.25">
      <c r="A127" s="1">
        <v>125</v>
      </c>
      <c r="B127" s="1">
        <v>428584</v>
      </c>
      <c r="C127" s="1" t="s">
        <v>18</v>
      </c>
      <c r="D127" s="5" t="s">
        <v>406</v>
      </c>
      <c r="E127" s="1" t="s">
        <v>12</v>
      </c>
      <c r="F127" s="1">
        <v>60</v>
      </c>
      <c r="G127" s="1">
        <v>15</v>
      </c>
      <c r="H127" s="1">
        <v>30</v>
      </c>
      <c r="I127" s="1">
        <v>30</v>
      </c>
      <c r="J127" s="1">
        <v>12</v>
      </c>
      <c r="K127" s="1">
        <v>50</v>
      </c>
      <c r="L127" s="1">
        <v>30</v>
      </c>
      <c r="M127" s="1">
        <v>30</v>
      </c>
      <c r="N127" s="1">
        <v>30</v>
      </c>
      <c r="O127" s="1">
        <v>10</v>
      </c>
      <c r="P127" s="1">
        <v>24</v>
      </c>
      <c r="Q127" s="1">
        <v>30</v>
      </c>
      <c r="R127" s="1">
        <v>3</v>
      </c>
      <c r="S127" s="1">
        <v>3</v>
      </c>
      <c r="T127" s="1">
        <v>3</v>
      </c>
      <c r="U127" s="1">
        <v>6</v>
      </c>
      <c r="V127" s="1">
        <v>50</v>
      </c>
      <c r="W127" s="1">
        <f>SUM(Cesta[[#This Row],[00.DF]:[16.MG]])</f>
        <v>416</v>
      </c>
      <c r="X127" s="21">
        <v>0</v>
      </c>
      <c r="Y127" s="3">
        <f>ROUND(Cesta[[#This Row],[PU]]*(1+$Y$1),2)</f>
        <v>0</v>
      </c>
      <c r="Z127" s="3">
        <f>Cesta[[#This Row],[PUV]]*Cesta[[#This Row],[00.DF]]</f>
        <v>0</v>
      </c>
      <c r="AA127" s="3">
        <f>Cesta[[#This Row],[PUV]]*Cesta[[#This Row],[01.MG]]</f>
        <v>0</v>
      </c>
      <c r="AB127" s="3">
        <f>Cesta[[#This Row],[PUV]]*Cesta[[#This Row],[02.BA]]</f>
        <v>0</v>
      </c>
      <c r="AC127" s="3">
        <f>Cesta[[#This Row],[PUV]]*Cesta[[#This Row],[03.PE]]</f>
        <v>0</v>
      </c>
      <c r="AD127" s="3">
        <f>Cesta[[#This Row],[PUV]]*Cesta[[#This Row],[04.SE]]</f>
        <v>0</v>
      </c>
      <c r="AE127" s="3">
        <f>Cesta[[#This Row],[PUV]]*Cesta[[#This Row],[05.AL]]</f>
        <v>0</v>
      </c>
      <c r="AF127" s="3">
        <f>Cesta[[#This Row],[PUV]]*Cesta[[#This Row],[06.BA]]</f>
        <v>0</v>
      </c>
      <c r="AG127" s="3">
        <f>Cesta[[#This Row],[PUV]]*Cesta[[#This Row],[07.PI]]</f>
        <v>0</v>
      </c>
      <c r="AH127" s="3">
        <f>Cesta[[#This Row],[PUV]]*Cesta[[#This Row],[08.MA]]</f>
        <v>0</v>
      </c>
      <c r="AI127" s="3">
        <f>Cesta[[#This Row],[PUV]]*Cesta[[#This Row],[09.GO]]</f>
        <v>0</v>
      </c>
      <c r="AJ127" s="3">
        <f>Cesta[[#This Row],[PUV]]*Cesta[[#This Row],[10.TO]]</f>
        <v>0</v>
      </c>
      <c r="AK127" s="3">
        <f>Cesta[[#This Row],[PUV]]*Cesta[[#This Row],[11.AP]]</f>
        <v>0</v>
      </c>
      <c r="AL127" s="3">
        <f>Cesta[[#This Row],[PUV]]*Cesta[[#This Row],[12.RN]]</f>
        <v>0</v>
      </c>
      <c r="AM127" s="3">
        <f>Cesta[[#This Row],[PUV]]*Cesta[[#This Row],[13.PB]]</f>
        <v>0</v>
      </c>
      <c r="AN127" s="3">
        <f>Cesta[[#This Row],[PUV]]*Cesta[[#This Row],[14.CE]]</f>
        <v>0</v>
      </c>
      <c r="AO127" s="3">
        <f>Cesta[[#This Row],[PUV]]*Cesta[[#This Row],[15.PE]]</f>
        <v>0</v>
      </c>
      <c r="AP127" s="3">
        <f>Cesta[[#This Row],[PUV]]*Cesta[[#This Row],[16.MG]]</f>
        <v>0</v>
      </c>
      <c r="AQ127" s="3">
        <f>Cesta[[#This Row],[Qde]]*Cesta[[#This Row],[PUV]]</f>
        <v>0</v>
      </c>
      <c r="AR127" s="21" t="s">
        <v>153</v>
      </c>
      <c r="AS127" s="15" t="s">
        <v>154</v>
      </c>
      <c r="AU127" s="1"/>
    </row>
    <row r="128" spans="1:47" ht="30" customHeight="1" x14ac:dyDescent="0.25">
      <c r="A128" s="1">
        <v>126</v>
      </c>
      <c r="B128" s="1">
        <v>602026</v>
      </c>
      <c r="C128" s="1" t="s">
        <v>18</v>
      </c>
      <c r="D128" s="5" t="s">
        <v>440</v>
      </c>
      <c r="E128" s="1" t="s">
        <v>12</v>
      </c>
      <c r="F128" s="1">
        <v>500</v>
      </c>
      <c r="G128" s="1">
        <v>50</v>
      </c>
      <c r="H128" s="1">
        <v>400</v>
      </c>
      <c r="I128" s="1">
        <v>1000</v>
      </c>
      <c r="J128" s="1">
        <v>0</v>
      </c>
      <c r="K128" s="1">
        <v>210</v>
      </c>
      <c r="L128" s="1">
        <v>250</v>
      </c>
      <c r="M128" s="1">
        <v>250</v>
      </c>
      <c r="N128" s="1">
        <v>250</v>
      </c>
      <c r="O128" s="1">
        <v>10</v>
      </c>
      <c r="P128" s="1">
        <v>50</v>
      </c>
      <c r="Q128" s="1">
        <v>50</v>
      </c>
      <c r="R128" s="1">
        <v>25</v>
      </c>
      <c r="S128" s="1">
        <v>10</v>
      </c>
      <c r="T128" s="1">
        <v>25</v>
      </c>
      <c r="U128" s="1">
        <v>10</v>
      </c>
      <c r="V128" s="1">
        <v>100</v>
      </c>
      <c r="W128" s="1">
        <f>SUM(Cesta[[#This Row],[00.DF]:[16.MG]])</f>
        <v>3190</v>
      </c>
      <c r="X128" s="21">
        <v>0</v>
      </c>
      <c r="Y128" s="3">
        <f>ROUND(Cesta[[#This Row],[PU]]*(1+$Y$1),2)</f>
        <v>0</v>
      </c>
      <c r="Z128" s="3">
        <f>Cesta[[#This Row],[PUV]]*Cesta[[#This Row],[00.DF]]</f>
        <v>0</v>
      </c>
      <c r="AA128" s="3">
        <f>Cesta[[#This Row],[PUV]]*Cesta[[#This Row],[01.MG]]</f>
        <v>0</v>
      </c>
      <c r="AB128" s="3">
        <f>Cesta[[#This Row],[PUV]]*Cesta[[#This Row],[02.BA]]</f>
        <v>0</v>
      </c>
      <c r="AC128" s="3">
        <f>Cesta[[#This Row],[PUV]]*Cesta[[#This Row],[03.PE]]</f>
        <v>0</v>
      </c>
      <c r="AD128" s="3">
        <f>Cesta[[#This Row],[PUV]]*Cesta[[#This Row],[04.SE]]</f>
        <v>0</v>
      </c>
      <c r="AE128" s="3">
        <f>Cesta[[#This Row],[PUV]]*Cesta[[#This Row],[05.AL]]</f>
        <v>0</v>
      </c>
      <c r="AF128" s="3">
        <f>Cesta[[#This Row],[PUV]]*Cesta[[#This Row],[06.BA]]</f>
        <v>0</v>
      </c>
      <c r="AG128" s="3">
        <f>Cesta[[#This Row],[PUV]]*Cesta[[#This Row],[07.PI]]</f>
        <v>0</v>
      </c>
      <c r="AH128" s="3">
        <f>Cesta[[#This Row],[PUV]]*Cesta[[#This Row],[08.MA]]</f>
        <v>0</v>
      </c>
      <c r="AI128" s="3">
        <f>Cesta[[#This Row],[PUV]]*Cesta[[#This Row],[09.GO]]</f>
        <v>0</v>
      </c>
      <c r="AJ128" s="3">
        <f>Cesta[[#This Row],[PUV]]*Cesta[[#This Row],[10.TO]]</f>
        <v>0</v>
      </c>
      <c r="AK128" s="3">
        <f>Cesta[[#This Row],[PUV]]*Cesta[[#This Row],[11.AP]]</f>
        <v>0</v>
      </c>
      <c r="AL128" s="3">
        <f>Cesta[[#This Row],[PUV]]*Cesta[[#This Row],[12.RN]]</f>
        <v>0</v>
      </c>
      <c r="AM128" s="3">
        <f>Cesta[[#This Row],[PUV]]*Cesta[[#This Row],[13.PB]]</f>
        <v>0</v>
      </c>
      <c r="AN128" s="3">
        <f>Cesta[[#This Row],[PUV]]*Cesta[[#This Row],[14.CE]]</f>
        <v>0</v>
      </c>
      <c r="AO128" s="3">
        <f>Cesta[[#This Row],[PUV]]*Cesta[[#This Row],[15.PE]]</f>
        <v>0</v>
      </c>
      <c r="AP128" s="3">
        <f>Cesta[[#This Row],[PUV]]*Cesta[[#This Row],[16.MG]]</f>
        <v>0</v>
      </c>
      <c r="AQ128" s="3">
        <f>Cesta[[#This Row],[Qde]]*Cesta[[#This Row],[PUV]]</f>
        <v>0</v>
      </c>
      <c r="AR128" s="21" t="s">
        <v>155</v>
      </c>
      <c r="AS128" s="15" t="s">
        <v>407</v>
      </c>
      <c r="AU128" s="1"/>
    </row>
    <row r="129" spans="1:47" ht="30" customHeight="1" x14ac:dyDescent="0.25">
      <c r="A129" s="1">
        <v>127</v>
      </c>
      <c r="B129" s="1">
        <v>229262</v>
      </c>
      <c r="C129" s="1" t="s">
        <v>18</v>
      </c>
      <c r="D129" s="5" t="s">
        <v>158</v>
      </c>
      <c r="E129" s="1" t="s">
        <v>12</v>
      </c>
      <c r="F129" s="1">
        <v>40</v>
      </c>
      <c r="G129" s="1">
        <v>10</v>
      </c>
      <c r="H129" s="1">
        <v>20</v>
      </c>
      <c r="I129" s="1">
        <v>5</v>
      </c>
      <c r="J129" s="1">
        <v>12</v>
      </c>
      <c r="K129" s="1">
        <v>0</v>
      </c>
      <c r="L129" s="1">
        <v>20</v>
      </c>
      <c r="M129" s="1">
        <v>20</v>
      </c>
      <c r="N129" s="1">
        <v>20</v>
      </c>
      <c r="O129" s="1">
        <v>5</v>
      </c>
      <c r="P129" s="1">
        <v>4</v>
      </c>
      <c r="Q129" s="1">
        <v>10</v>
      </c>
      <c r="R129" s="1">
        <v>2</v>
      </c>
      <c r="S129" s="1">
        <v>2</v>
      </c>
      <c r="T129" s="1">
        <v>2</v>
      </c>
      <c r="U129" s="1">
        <v>4</v>
      </c>
      <c r="V129" s="1">
        <v>30</v>
      </c>
      <c r="W129" s="1">
        <f>SUM(Cesta[[#This Row],[00.DF]:[16.MG]])</f>
        <v>206</v>
      </c>
      <c r="X129" s="21">
        <v>0</v>
      </c>
      <c r="Y129" s="3">
        <f>ROUND(Cesta[[#This Row],[PU]]*(1+$Y$1),2)</f>
        <v>0</v>
      </c>
      <c r="Z129" s="3">
        <f>Cesta[[#This Row],[PUV]]*Cesta[[#This Row],[00.DF]]</f>
        <v>0</v>
      </c>
      <c r="AA129" s="3">
        <f>Cesta[[#This Row],[PUV]]*Cesta[[#This Row],[01.MG]]</f>
        <v>0</v>
      </c>
      <c r="AB129" s="3">
        <f>Cesta[[#This Row],[PUV]]*Cesta[[#This Row],[02.BA]]</f>
        <v>0</v>
      </c>
      <c r="AC129" s="3">
        <f>Cesta[[#This Row],[PUV]]*Cesta[[#This Row],[03.PE]]</f>
        <v>0</v>
      </c>
      <c r="AD129" s="3">
        <f>Cesta[[#This Row],[PUV]]*Cesta[[#This Row],[04.SE]]</f>
        <v>0</v>
      </c>
      <c r="AE129" s="3">
        <f>Cesta[[#This Row],[PUV]]*Cesta[[#This Row],[05.AL]]</f>
        <v>0</v>
      </c>
      <c r="AF129" s="3">
        <f>Cesta[[#This Row],[PUV]]*Cesta[[#This Row],[06.BA]]</f>
        <v>0</v>
      </c>
      <c r="AG129" s="3">
        <f>Cesta[[#This Row],[PUV]]*Cesta[[#This Row],[07.PI]]</f>
        <v>0</v>
      </c>
      <c r="AH129" s="3">
        <f>Cesta[[#This Row],[PUV]]*Cesta[[#This Row],[08.MA]]</f>
        <v>0</v>
      </c>
      <c r="AI129" s="3">
        <f>Cesta[[#This Row],[PUV]]*Cesta[[#This Row],[09.GO]]</f>
        <v>0</v>
      </c>
      <c r="AJ129" s="3">
        <f>Cesta[[#This Row],[PUV]]*Cesta[[#This Row],[10.TO]]</f>
        <v>0</v>
      </c>
      <c r="AK129" s="3">
        <f>Cesta[[#This Row],[PUV]]*Cesta[[#This Row],[11.AP]]</f>
        <v>0</v>
      </c>
      <c r="AL129" s="3">
        <f>Cesta[[#This Row],[PUV]]*Cesta[[#This Row],[12.RN]]</f>
        <v>0</v>
      </c>
      <c r="AM129" s="3">
        <f>Cesta[[#This Row],[PUV]]*Cesta[[#This Row],[13.PB]]</f>
        <v>0</v>
      </c>
      <c r="AN129" s="3">
        <f>Cesta[[#This Row],[PUV]]*Cesta[[#This Row],[14.CE]]</f>
        <v>0</v>
      </c>
      <c r="AO129" s="3">
        <f>Cesta[[#This Row],[PUV]]*Cesta[[#This Row],[15.PE]]</f>
        <v>0</v>
      </c>
      <c r="AP129" s="3">
        <f>Cesta[[#This Row],[PUV]]*Cesta[[#This Row],[16.MG]]</f>
        <v>0</v>
      </c>
      <c r="AQ129" s="3">
        <f>Cesta[[#This Row],[Qde]]*Cesta[[#This Row],[PUV]]</f>
        <v>0</v>
      </c>
      <c r="AR129" s="21" t="s">
        <v>148</v>
      </c>
      <c r="AS129" s="15" t="s">
        <v>408</v>
      </c>
      <c r="AU129" s="1"/>
    </row>
    <row r="130" spans="1:47" ht="30" customHeight="1" x14ac:dyDescent="0.25">
      <c r="A130" s="1">
        <v>128</v>
      </c>
      <c r="B130" s="1">
        <v>326105</v>
      </c>
      <c r="C130" s="1" t="s">
        <v>18</v>
      </c>
      <c r="D130" s="5" t="s">
        <v>157</v>
      </c>
      <c r="E130" s="1" t="s">
        <v>12</v>
      </c>
      <c r="F130" s="1">
        <v>40</v>
      </c>
      <c r="G130" s="1">
        <v>10</v>
      </c>
      <c r="H130" s="1">
        <v>20</v>
      </c>
      <c r="I130" s="1">
        <v>20</v>
      </c>
      <c r="J130" s="1">
        <v>12</v>
      </c>
      <c r="K130" s="1">
        <v>0</v>
      </c>
      <c r="L130" s="1">
        <v>20</v>
      </c>
      <c r="M130" s="1">
        <v>20</v>
      </c>
      <c r="N130" s="1">
        <v>20</v>
      </c>
      <c r="O130" s="1">
        <v>5</v>
      </c>
      <c r="P130" s="1">
        <v>4</v>
      </c>
      <c r="Q130" s="1">
        <v>0</v>
      </c>
      <c r="R130" s="1">
        <v>2</v>
      </c>
      <c r="S130" s="1">
        <v>2</v>
      </c>
      <c r="T130" s="1">
        <v>2</v>
      </c>
      <c r="U130" s="1">
        <v>4</v>
      </c>
      <c r="V130" s="1">
        <v>30</v>
      </c>
      <c r="W130" s="1">
        <f>SUM(Cesta[[#This Row],[00.DF]:[16.MG]])</f>
        <v>211</v>
      </c>
      <c r="X130" s="21">
        <v>0</v>
      </c>
      <c r="Y130" s="3">
        <f>ROUND(Cesta[[#This Row],[PU]]*(1+$Y$1),2)</f>
        <v>0</v>
      </c>
      <c r="Z130" s="3">
        <f>Cesta[[#This Row],[PUV]]*Cesta[[#This Row],[00.DF]]</f>
        <v>0</v>
      </c>
      <c r="AA130" s="3">
        <f>Cesta[[#This Row],[PUV]]*Cesta[[#This Row],[01.MG]]</f>
        <v>0</v>
      </c>
      <c r="AB130" s="3">
        <f>Cesta[[#This Row],[PUV]]*Cesta[[#This Row],[02.BA]]</f>
        <v>0</v>
      </c>
      <c r="AC130" s="3">
        <f>Cesta[[#This Row],[PUV]]*Cesta[[#This Row],[03.PE]]</f>
        <v>0</v>
      </c>
      <c r="AD130" s="3">
        <f>Cesta[[#This Row],[PUV]]*Cesta[[#This Row],[04.SE]]</f>
        <v>0</v>
      </c>
      <c r="AE130" s="3">
        <f>Cesta[[#This Row],[PUV]]*Cesta[[#This Row],[05.AL]]</f>
        <v>0</v>
      </c>
      <c r="AF130" s="3">
        <f>Cesta[[#This Row],[PUV]]*Cesta[[#This Row],[06.BA]]</f>
        <v>0</v>
      </c>
      <c r="AG130" s="3">
        <f>Cesta[[#This Row],[PUV]]*Cesta[[#This Row],[07.PI]]</f>
        <v>0</v>
      </c>
      <c r="AH130" s="3">
        <f>Cesta[[#This Row],[PUV]]*Cesta[[#This Row],[08.MA]]</f>
        <v>0</v>
      </c>
      <c r="AI130" s="3">
        <f>Cesta[[#This Row],[PUV]]*Cesta[[#This Row],[09.GO]]</f>
        <v>0</v>
      </c>
      <c r="AJ130" s="3">
        <f>Cesta[[#This Row],[PUV]]*Cesta[[#This Row],[10.TO]]</f>
        <v>0</v>
      </c>
      <c r="AK130" s="3">
        <f>Cesta[[#This Row],[PUV]]*Cesta[[#This Row],[11.AP]]</f>
        <v>0</v>
      </c>
      <c r="AL130" s="3">
        <f>Cesta[[#This Row],[PUV]]*Cesta[[#This Row],[12.RN]]</f>
        <v>0</v>
      </c>
      <c r="AM130" s="3">
        <f>Cesta[[#This Row],[PUV]]*Cesta[[#This Row],[13.PB]]</f>
        <v>0</v>
      </c>
      <c r="AN130" s="3">
        <f>Cesta[[#This Row],[PUV]]*Cesta[[#This Row],[14.CE]]</f>
        <v>0</v>
      </c>
      <c r="AO130" s="3">
        <f>Cesta[[#This Row],[PUV]]*Cesta[[#This Row],[15.PE]]</f>
        <v>0</v>
      </c>
      <c r="AP130" s="3">
        <f>Cesta[[#This Row],[PUV]]*Cesta[[#This Row],[16.MG]]</f>
        <v>0</v>
      </c>
      <c r="AQ130" s="3">
        <f>Cesta[[#This Row],[Qde]]*Cesta[[#This Row],[PUV]]</f>
        <v>0</v>
      </c>
      <c r="AR130" s="21" t="s">
        <v>148</v>
      </c>
      <c r="AS130" s="15" t="s">
        <v>156</v>
      </c>
      <c r="AU130" s="1"/>
    </row>
    <row r="131" spans="1:47" ht="30" customHeight="1" x14ac:dyDescent="0.25">
      <c r="A131" s="1">
        <v>129</v>
      </c>
      <c r="B131" s="1">
        <v>462546</v>
      </c>
      <c r="C131" s="1" t="s">
        <v>18</v>
      </c>
      <c r="D131" s="5" t="s">
        <v>159</v>
      </c>
      <c r="E131" s="1" t="s">
        <v>12</v>
      </c>
      <c r="F131" s="1">
        <v>1000</v>
      </c>
      <c r="G131" s="1">
        <v>800</v>
      </c>
      <c r="H131" s="1">
        <v>500</v>
      </c>
      <c r="I131" s="1">
        <v>300</v>
      </c>
      <c r="J131" s="1">
        <v>500</v>
      </c>
      <c r="K131" s="1">
        <v>550</v>
      </c>
      <c r="L131" s="1">
        <v>500</v>
      </c>
      <c r="M131" s="1">
        <v>500</v>
      </c>
      <c r="N131" s="1">
        <v>500</v>
      </c>
      <c r="O131" s="1">
        <v>50</v>
      </c>
      <c r="P131" s="1">
        <v>100</v>
      </c>
      <c r="Q131" s="1">
        <v>200</v>
      </c>
      <c r="R131" s="1">
        <v>50</v>
      </c>
      <c r="S131" s="1">
        <v>150</v>
      </c>
      <c r="T131" s="1">
        <v>50</v>
      </c>
      <c r="U131" s="1">
        <v>100</v>
      </c>
      <c r="V131" s="1">
        <v>150</v>
      </c>
      <c r="W131" s="1">
        <f>SUM(Cesta[[#This Row],[00.DF]:[16.MG]])</f>
        <v>6000</v>
      </c>
      <c r="X131" s="21">
        <v>0</v>
      </c>
      <c r="Y131" s="3">
        <f>ROUND(Cesta[[#This Row],[PU]]*(1+$Y$1),2)</f>
        <v>0</v>
      </c>
      <c r="Z131" s="3">
        <f>Cesta[[#This Row],[PUV]]*Cesta[[#This Row],[00.DF]]</f>
        <v>0</v>
      </c>
      <c r="AA131" s="3">
        <f>Cesta[[#This Row],[PUV]]*Cesta[[#This Row],[01.MG]]</f>
        <v>0</v>
      </c>
      <c r="AB131" s="3">
        <f>Cesta[[#This Row],[PUV]]*Cesta[[#This Row],[02.BA]]</f>
        <v>0</v>
      </c>
      <c r="AC131" s="3">
        <f>Cesta[[#This Row],[PUV]]*Cesta[[#This Row],[03.PE]]</f>
        <v>0</v>
      </c>
      <c r="AD131" s="3">
        <f>Cesta[[#This Row],[PUV]]*Cesta[[#This Row],[04.SE]]</f>
        <v>0</v>
      </c>
      <c r="AE131" s="3">
        <f>Cesta[[#This Row],[PUV]]*Cesta[[#This Row],[05.AL]]</f>
        <v>0</v>
      </c>
      <c r="AF131" s="3">
        <f>Cesta[[#This Row],[PUV]]*Cesta[[#This Row],[06.BA]]</f>
        <v>0</v>
      </c>
      <c r="AG131" s="3">
        <f>Cesta[[#This Row],[PUV]]*Cesta[[#This Row],[07.PI]]</f>
        <v>0</v>
      </c>
      <c r="AH131" s="3">
        <f>Cesta[[#This Row],[PUV]]*Cesta[[#This Row],[08.MA]]</f>
        <v>0</v>
      </c>
      <c r="AI131" s="3">
        <f>Cesta[[#This Row],[PUV]]*Cesta[[#This Row],[09.GO]]</f>
        <v>0</v>
      </c>
      <c r="AJ131" s="3">
        <f>Cesta[[#This Row],[PUV]]*Cesta[[#This Row],[10.TO]]</f>
        <v>0</v>
      </c>
      <c r="AK131" s="3">
        <f>Cesta[[#This Row],[PUV]]*Cesta[[#This Row],[11.AP]]</f>
        <v>0</v>
      </c>
      <c r="AL131" s="3">
        <f>Cesta[[#This Row],[PUV]]*Cesta[[#This Row],[12.RN]]</f>
        <v>0</v>
      </c>
      <c r="AM131" s="3">
        <f>Cesta[[#This Row],[PUV]]*Cesta[[#This Row],[13.PB]]</f>
        <v>0</v>
      </c>
      <c r="AN131" s="3">
        <f>Cesta[[#This Row],[PUV]]*Cesta[[#This Row],[14.CE]]</f>
        <v>0</v>
      </c>
      <c r="AO131" s="3">
        <f>Cesta[[#This Row],[PUV]]*Cesta[[#This Row],[15.PE]]</f>
        <v>0</v>
      </c>
      <c r="AP131" s="3">
        <f>Cesta[[#This Row],[PUV]]*Cesta[[#This Row],[16.MG]]</f>
        <v>0</v>
      </c>
      <c r="AQ131" s="3">
        <f>Cesta[[#This Row],[Qde]]*Cesta[[#This Row],[PUV]]</f>
        <v>0</v>
      </c>
      <c r="AR131" s="21" t="s">
        <v>160</v>
      </c>
      <c r="AS131" s="15" t="s">
        <v>165</v>
      </c>
      <c r="AU131" s="1"/>
    </row>
    <row r="132" spans="1:47" ht="30" customHeight="1" x14ac:dyDescent="0.25">
      <c r="A132" s="1">
        <v>130</v>
      </c>
      <c r="B132" s="1">
        <v>384994</v>
      </c>
      <c r="C132" s="1" t="s">
        <v>18</v>
      </c>
      <c r="D132" s="5" t="s">
        <v>161</v>
      </c>
      <c r="E132" s="1" t="s">
        <v>12</v>
      </c>
      <c r="F132" s="1">
        <v>200</v>
      </c>
      <c r="G132" s="1">
        <v>20</v>
      </c>
      <c r="H132" s="1">
        <v>100</v>
      </c>
      <c r="I132" s="1">
        <v>50</v>
      </c>
      <c r="J132" s="1">
        <v>100</v>
      </c>
      <c r="K132" s="1">
        <v>0</v>
      </c>
      <c r="L132" s="1">
        <v>100</v>
      </c>
      <c r="M132" s="1">
        <v>100</v>
      </c>
      <c r="N132" s="1">
        <v>100</v>
      </c>
      <c r="O132" s="1">
        <v>5</v>
      </c>
      <c r="P132" s="1">
        <v>20</v>
      </c>
      <c r="Q132" s="1">
        <v>30</v>
      </c>
      <c r="R132" s="1">
        <v>10</v>
      </c>
      <c r="S132" s="1">
        <v>10</v>
      </c>
      <c r="T132" s="1">
        <v>10</v>
      </c>
      <c r="U132" s="1">
        <v>20</v>
      </c>
      <c r="V132" s="1">
        <v>100</v>
      </c>
      <c r="W132" s="1">
        <f>SUM(Cesta[[#This Row],[00.DF]:[16.MG]])</f>
        <v>975</v>
      </c>
      <c r="X132" s="21">
        <v>0</v>
      </c>
      <c r="Y132" s="3">
        <f>ROUND(Cesta[[#This Row],[PU]]*(1+$Y$1),2)</f>
        <v>0</v>
      </c>
      <c r="Z132" s="3">
        <f>Cesta[[#This Row],[PUV]]*Cesta[[#This Row],[00.DF]]</f>
        <v>0</v>
      </c>
      <c r="AA132" s="3">
        <f>Cesta[[#This Row],[PUV]]*Cesta[[#This Row],[01.MG]]</f>
        <v>0</v>
      </c>
      <c r="AB132" s="3">
        <f>Cesta[[#This Row],[PUV]]*Cesta[[#This Row],[02.BA]]</f>
        <v>0</v>
      </c>
      <c r="AC132" s="3">
        <f>Cesta[[#This Row],[PUV]]*Cesta[[#This Row],[03.PE]]</f>
        <v>0</v>
      </c>
      <c r="AD132" s="3">
        <f>Cesta[[#This Row],[PUV]]*Cesta[[#This Row],[04.SE]]</f>
        <v>0</v>
      </c>
      <c r="AE132" s="3">
        <f>Cesta[[#This Row],[PUV]]*Cesta[[#This Row],[05.AL]]</f>
        <v>0</v>
      </c>
      <c r="AF132" s="3">
        <f>Cesta[[#This Row],[PUV]]*Cesta[[#This Row],[06.BA]]</f>
        <v>0</v>
      </c>
      <c r="AG132" s="3">
        <f>Cesta[[#This Row],[PUV]]*Cesta[[#This Row],[07.PI]]</f>
        <v>0</v>
      </c>
      <c r="AH132" s="3">
        <f>Cesta[[#This Row],[PUV]]*Cesta[[#This Row],[08.MA]]</f>
        <v>0</v>
      </c>
      <c r="AI132" s="3">
        <f>Cesta[[#This Row],[PUV]]*Cesta[[#This Row],[09.GO]]</f>
        <v>0</v>
      </c>
      <c r="AJ132" s="3">
        <f>Cesta[[#This Row],[PUV]]*Cesta[[#This Row],[10.TO]]</f>
        <v>0</v>
      </c>
      <c r="AK132" s="3">
        <f>Cesta[[#This Row],[PUV]]*Cesta[[#This Row],[11.AP]]</f>
        <v>0</v>
      </c>
      <c r="AL132" s="3">
        <f>Cesta[[#This Row],[PUV]]*Cesta[[#This Row],[12.RN]]</f>
        <v>0</v>
      </c>
      <c r="AM132" s="3">
        <f>Cesta[[#This Row],[PUV]]*Cesta[[#This Row],[13.PB]]</f>
        <v>0</v>
      </c>
      <c r="AN132" s="3">
        <f>Cesta[[#This Row],[PUV]]*Cesta[[#This Row],[14.CE]]</f>
        <v>0</v>
      </c>
      <c r="AO132" s="3">
        <f>Cesta[[#This Row],[PUV]]*Cesta[[#This Row],[15.PE]]</f>
        <v>0</v>
      </c>
      <c r="AP132" s="3">
        <f>Cesta[[#This Row],[PUV]]*Cesta[[#This Row],[16.MG]]</f>
        <v>0</v>
      </c>
      <c r="AQ132" s="3">
        <f>Cesta[[#This Row],[Qde]]*Cesta[[#This Row],[PUV]]</f>
        <v>0</v>
      </c>
      <c r="AR132" s="21" t="s">
        <v>164</v>
      </c>
      <c r="AS132" s="15" t="s">
        <v>409</v>
      </c>
      <c r="AU132" s="1"/>
    </row>
    <row r="133" spans="1:47" ht="30" customHeight="1" x14ac:dyDescent="0.25">
      <c r="A133" s="1">
        <v>131</v>
      </c>
      <c r="B133" s="1">
        <v>477113</v>
      </c>
      <c r="C133" s="1" t="s">
        <v>18</v>
      </c>
      <c r="D133" s="5" t="s">
        <v>162</v>
      </c>
      <c r="E133" s="1" t="s">
        <v>12</v>
      </c>
      <c r="F133" s="1">
        <v>200</v>
      </c>
      <c r="G133" s="1">
        <v>100</v>
      </c>
      <c r="H133" s="1">
        <v>250</v>
      </c>
      <c r="I133" s="1">
        <v>100</v>
      </c>
      <c r="J133" s="1">
        <v>100</v>
      </c>
      <c r="K133" s="1">
        <v>120</v>
      </c>
      <c r="L133" s="1">
        <v>100</v>
      </c>
      <c r="M133" s="1">
        <v>100</v>
      </c>
      <c r="N133" s="1">
        <v>100</v>
      </c>
      <c r="O133" s="1">
        <v>25</v>
      </c>
      <c r="P133" s="1">
        <v>20</v>
      </c>
      <c r="Q133" s="1">
        <v>30</v>
      </c>
      <c r="R133" s="1">
        <v>20</v>
      </c>
      <c r="S133" s="1">
        <v>10</v>
      </c>
      <c r="T133" s="1">
        <v>10</v>
      </c>
      <c r="U133" s="1">
        <v>20</v>
      </c>
      <c r="V133" s="1">
        <v>150</v>
      </c>
      <c r="W133" s="1">
        <f>SUM(Cesta[[#This Row],[00.DF]:[16.MG]])</f>
        <v>1455</v>
      </c>
      <c r="X133" s="21">
        <v>0</v>
      </c>
      <c r="Y133" s="3">
        <f>ROUND(Cesta[[#This Row],[PU]]*(1+$Y$1),2)</f>
        <v>0</v>
      </c>
      <c r="Z133" s="3">
        <f>Cesta[[#This Row],[PUV]]*Cesta[[#This Row],[00.DF]]</f>
        <v>0</v>
      </c>
      <c r="AA133" s="3">
        <f>Cesta[[#This Row],[PUV]]*Cesta[[#This Row],[01.MG]]</f>
        <v>0</v>
      </c>
      <c r="AB133" s="3">
        <f>Cesta[[#This Row],[PUV]]*Cesta[[#This Row],[02.BA]]</f>
        <v>0</v>
      </c>
      <c r="AC133" s="3">
        <f>Cesta[[#This Row],[PUV]]*Cesta[[#This Row],[03.PE]]</f>
        <v>0</v>
      </c>
      <c r="AD133" s="3">
        <f>Cesta[[#This Row],[PUV]]*Cesta[[#This Row],[04.SE]]</f>
        <v>0</v>
      </c>
      <c r="AE133" s="3">
        <f>Cesta[[#This Row],[PUV]]*Cesta[[#This Row],[05.AL]]</f>
        <v>0</v>
      </c>
      <c r="AF133" s="3">
        <f>Cesta[[#This Row],[PUV]]*Cesta[[#This Row],[06.BA]]</f>
        <v>0</v>
      </c>
      <c r="AG133" s="3">
        <f>Cesta[[#This Row],[PUV]]*Cesta[[#This Row],[07.PI]]</f>
        <v>0</v>
      </c>
      <c r="AH133" s="3">
        <f>Cesta[[#This Row],[PUV]]*Cesta[[#This Row],[08.MA]]</f>
        <v>0</v>
      </c>
      <c r="AI133" s="3">
        <f>Cesta[[#This Row],[PUV]]*Cesta[[#This Row],[09.GO]]</f>
        <v>0</v>
      </c>
      <c r="AJ133" s="3">
        <f>Cesta[[#This Row],[PUV]]*Cesta[[#This Row],[10.TO]]</f>
        <v>0</v>
      </c>
      <c r="AK133" s="3">
        <f>Cesta[[#This Row],[PUV]]*Cesta[[#This Row],[11.AP]]</f>
        <v>0</v>
      </c>
      <c r="AL133" s="3">
        <f>Cesta[[#This Row],[PUV]]*Cesta[[#This Row],[12.RN]]</f>
        <v>0</v>
      </c>
      <c r="AM133" s="3">
        <f>Cesta[[#This Row],[PUV]]*Cesta[[#This Row],[13.PB]]</f>
        <v>0</v>
      </c>
      <c r="AN133" s="3">
        <f>Cesta[[#This Row],[PUV]]*Cesta[[#This Row],[14.CE]]</f>
        <v>0</v>
      </c>
      <c r="AO133" s="3">
        <f>Cesta[[#This Row],[PUV]]*Cesta[[#This Row],[15.PE]]</f>
        <v>0</v>
      </c>
      <c r="AP133" s="3">
        <f>Cesta[[#This Row],[PUV]]*Cesta[[#This Row],[16.MG]]</f>
        <v>0</v>
      </c>
      <c r="AQ133" s="3">
        <f>Cesta[[#This Row],[Qde]]*Cesta[[#This Row],[PUV]]</f>
        <v>0</v>
      </c>
      <c r="AR133" s="21" t="s">
        <v>164</v>
      </c>
      <c r="AS133" s="15" t="s">
        <v>163</v>
      </c>
      <c r="AU133" s="1"/>
    </row>
    <row r="134" spans="1:47" ht="30" customHeight="1" x14ac:dyDescent="0.25">
      <c r="A134" s="1">
        <v>132</v>
      </c>
      <c r="B134" s="1">
        <v>458596</v>
      </c>
      <c r="C134" s="1" t="s">
        <v>18</v>
      </c>
      <c r="D134" s="5" t="s">
        <v>182</v>
      </c>
      <c r="E134" s="1" t="s">
        <v>12</v>
      </c>
      <c r="F134" s="1">
        <v>600</v>
      </c>
      <c r="G134" s="1">
        <v>50</v>
      </c>
      <c r="H134" s="1">
        <v>0</v>
      </c>
      <c r="I134" s="1">
        <v>300</v>
      </c>
      <c r="J134" s="1">
        <v>0</v>
      </c>
      <c r="K134" s="1">
        <v>0</v>
      </c>
      <c r="L134" s="1">
        <v>200</v>
      </c>
      <c r="M134" s="1">
        <v>300</v>
      </c>
      <c r="N134" s="1">
        <v>0</v>
      </c>
      <c r="O134" s="1">
        <v>0</v>
      </c>
      <c r="P134" s="1">
        <v>0</v>
      </c>
      <c r="Q134" s="1">
        <v>0</v>
      </c>
      <c r="R134" s="1">
        <v>30</v>
      </c>
      <c r="S134" s="1">
        <v>5</v>
      </c>
      <c r="T134" s="1">
        <v>30</v>
      </c>
      <c r="U134" s="1">
        <v>0</v>
      </c>
      <c r="V134" s="1">
        <v>0</v>
      </c>
      <c r="W134" s="1">
        <f>SUM(Cesta[[#This Row],[00.DF]:[16.MG]])</f>
        <v>1515</v>
      </c>
      <c r="X134" s="21">
        <v>0</v>
      </c>
      <c r="Y134" s="3">
        <f>ROUND(Cesta[[#This Row],[PU]]*(1+$Y$1),2)</f>
        <v>0</v>
      </c>
      <c r="Z134" s="3">
        <f>Cesta[[#This Row],[PUV]]*Cesta[[#This Row],[00.DF]]</f>
        <v>0</v>
      </c>
      <c r="AA134" s="3">
        <f>Cesta[[#This Row],[PUV]]*Cesta[[#This Row],[01.MG]]</f>
        <v>0</v>
      </c>
      <c r="AB134" s="3">
        <f>Cesta[[#This Row],[PUV]]*Cesta[[#This Row],[02.BA]]</f>
        <v>0</v>
      </c>
      <c r="AC134" s="3">
        <f>Cesta[[#This Row],[PUV]]*Cesta[[#This Row],[03.PE]]</f>
        <v>0</v>
      </c>
      <c r="AD134" s="3">
        <f>Cesta[[#This Row],[PUV]]*Cesta[[#This Row],[04.SE]]</f>
        <v>0</v>
      </c>
      <c r="AE134" s="3">
        <f>Cesta[[#This Row],[PUV]]*Cesta[[#This Row],[05.AL]]</f>
        <v>0</v>
      </c>
      <c r="AF134" s="3">
        <f>Cesta[[#This Row],[PUV]]*Cesta[[#This Row],[06.BA]]</f>
        <v>0</v>
      </c>
      <c r="AG134" s="3">
        <f>Cesta[[#This Row],[PUV]]*Cesta[[#This Row],[07.PI]]</f>
        <v>0</v>
      </c>
      <c r="AH134" s="3">
        <f>Cesta[[#This Row],[PUV]]*Cesta[[#This Row],[08.MA]]</f>
        <v>0</v>
      </c>
      <c r="AI134" s="3">
        <f>Cesta[[#This Row],[PUV]]*Cesta[[#This Row],[09.GO]]</f>
        <v>0</v>
      </c>
      <c r="AJ134" s="3">
        <f>Cesta[[#This Row],[PUV]]*Cesta[[#This Row],[10.TO]]</f>
        <v>0</v>
      </c>
      <c r="AK134" s="3">
        <f>Cesta[[#This Row],[PUV]]*Cesta[[#This Row],[11.AP]]</f>
        <v>0</v>
      </c>
      <c r="AL134" s="3">
        <f>Cesta[[#This Row],[PUV]]*Cesta[[#This Row],[12.RN]]</f>
        <v>0</v>
      </c>
      <c r="AM134" s="3">
        <f>Cesta[[#This Row],[PUV]]*Cesta[[#This Row],[13.PB]]</f>
        <v>0</v>
      </c>
      <c r="AN134" s="3">
        <f>Cesta[[#This Row],[PUV]]*Cesta[[#This Row],[14.CE]]</f>
        <v>0</v>
      </c>
      <c r="AO134" s="3">
        <f>Cesta[[#This Row],[PUV]]*Cesta[[#This Row],[15.PE]]</f>
        <v>0</v>
      </c>
      <c r="AP134" s="3">
        <f>Cesta[[#This Row],[PUV]]*Cesta[[#This Row],[16.MG]]</f>
        <v>0</v>
      </c>
      <c r="AQ134" s="3">
        <f>Cesta[[#This Row],[Qde]]*Cesta[[#This Row],[PUV]]</f>
        <v>0</v>
      </c>
      <c r="AR134" s="21" t="s">
        <v>140</v>
      </c>
      <c r="AS134" s="15" t="s">
        <v>181</v>
      </c>
      <c r="AU134" s="1"/>
    </row>
    <row r="135" spans="1:47" ht="30" customHeight="1" x14ac:dyDescent="0.25">
      <c r="A135" s="1">
        <v>133</v>
      </c>
      <c r="B135" s="1">
        <v>483430</v>
      </c>
      <c r="C135" s="1" t="s">
        <v>18</v>
      </c>
      <c r="D135" s="5" t="s">
        <v>166</v>
      </c>
      <c r="E135" s="1" t="s">
        <v>13</v>
      </c>
      <c r="F135" s="1">
        <v>50</v>
      </c>
      <c r="G135" s="1">
        <v>10</v>
      </c>
      <c r="H135" s="1">
        <v>100</v>
      </c>
      <c r="I135" s="1">
        <v>25</v>
      </c>
      <c r="J135" s="1">
        <v>25</v>
      </c>
      <c r="K135" s="1">
        <v>25</v>
      </c>
      <c r="L135" s="1">
        <v>50</v>
      </c>
      <c r="M135" s="1">
        <v>25</v>
      </c>
      <c r="N135" s="1">
        <v>25</v>
      </c>
      <c r="O135" s="1">
        <v>0</v>
      </c>
      <c r="P135" s="1">
        <v>5</v>
      </c>
      <c r="Q135" s="1">
        <v>24</v>
      </c>
      <c r="R135" s="1">
        <v>3</v>
      </c>
      <c r="S135" s="1">
        <v>3</v>
      </c>
      <c r="T135" s="1">
        <v>3</v>
      </c>
      <c r="U135" s="1">
        <v>5</v>
      </c>
      <c r="V135" s="1">
        <v>30</v>
      </c>
      <c r="W135" s="1">
        <f>SUM(Cesta[[#This Row],[00.DF]:[16.MG]])</f>
        <v>408</v>
      </c>
      <c r="X135" s="21">
        <v>0</v>
      </c>
      <c r="Y135" s="3">
        <f>ROUND(Cesta[[#This Row],[PU]]*(1+$Y$1),2)</f>
        <v>0</v>
      </c>
      <c r="Z135" s="3">
        <f>Cesta[[#This Row],[PUV]]*Cesta[[#This Row],[00.DF]]</f>
        <v>0</v>
      </c>
      <c r="AA135" s="3">
        <f>Cesta[[#This Row],[PUV]]*Cesta[[#This Row],[01.MG]]</f>
        <v>0</v>
      </c>
      <c r="AB135" s="3">
        <f>Cesta[[#This Row],[PUV]]*Cesta[[#This Row],[02.BA]]</f>
        <v>0</v>
      </c>
      <c r="AC135" s="3">
        <f>Cesta[[#This Row],[PUV]]*Cesta[[#This Row],[03.PE]]</f>
        <v>0</v>
      </c>
      <c r="AD135" s="3">
        <f>Cesta[[#This Row],[PUV]]*Cesta[[#This Row],[04.SE]]</f>
        <v>0</v>
      </c>
      <c r="AE135" s="3">
        <f>Cesta[[#This Row],[PUV]]*Cesta[[#This Row],[05.AL]]</f>
        <v>0</v>
      </c>
      <c r="AF135" s="3">
        <f>Cesta[[#This Row],[PUV]]*Cesta[[#This Row],[06.BA]]</f>
        <v>0</v>
      </c>
      <c r="AG135" s="3">
        <f>Cesta[[#This Row],[PUV]]*Cesta[[#This Row],[07.PI]]</f>
        <v>0</v>
      </c>
      <c r="AH135" s="3">
        <f>Cesta[[#This Row],[PUV]]*Cesta[[#This Row],[08.MA]]</f>
        <v>0</v>
      </c>
      <c r="AI135" s="3">
        <f>Cesta[[#This Row],[PUV]]*Cesta[[#This Row],[09.GO]]</f>
        <v>0</v>
      </c>
      <c r="AJ135" s="3">
        <f>Cesta[[#This Row],[PUV]]*Cesta[[#This Row],[10.TO]]</f>
        <v>0</v>
      </c>
      <c r="AK135" s="3">
        <f>Cesta[[#This Row],[PUV]]*Cesta[[#This Row],[11.AP]]</f>
        <v>0</v>
      </c>
      <c r="AL135" s="3">
        <f>Cesta[[#This Row],[PUV]]*Cesta[[#This Row],[12.RN]]</f>
        <v>0</v>
      </c>
      <c r="AM135" s="3">
        <f>Cesta[[#This Row],[PUV]]*Cesta[[#This Row],[13.PB]]</f>
        <v>0</v>
      </c>
      <c r="AN135" s="3">
        <f>Cesta[[#This Row],[PUV]]*Cesta[[#This Row],[14.CE]]</f>
        <v>0</v>
      </c>
      <c r="AO135" s="3">
        <f>Cesta[[#This Row],[PUV]]*Cesta[[#This Row],[15.PE]]</f>
        <v>0</v>
      </c>
      <c r="AP135" s="3">
        <f>Cesta[[#This Row],[PUV]]*Cesta[[#This Row],[16.MG]]</f>
        <v>0</v>
      </c>
      <c r="AQ135" s="3">
        <f>Cesta[[#This Row],[Qde]]*Cesta[[#This Row],[PUV]]</f>
        <v>0</v>
      </c>
      <c r="AR135" s="21" t="s">
        <v>441</v>
      </c>
      <c r="AS135" s="15" t="s">
        <v>169</v>
      </c>
      <c r="AU135" s="1"/>
    </row>
    <row r="136" spans="1:47" ht="30" customHeight="1" x14ac:dyDescent="0.25">
      <c r="A136" s="1">
        <v>134</v>
      </c>
      <c r="B136" s="1">
        <v>483431</v>
      </c>
      <c r="C136" s="1" t="s">
        <v>18</v>
      </c>
      <c r="D136" s="5" t="s">
        <v>167</v>
      </c>
      <c r="E136" s="1" t="s">
        <v>13</v>
      </c>
      <c r="F136" s="1">
        <v>50</v>
      </c>
      <c r="G136" s="1">
        <v>10</v>
      </c>
      <c r="H136" s="1">
        <v>100</v>
      </c>
      <c r="I136" s="1">
        <v>25</v>
      </c>
      <c r="J136" s="1">
        <v>25</v>
      </c>
      <c r="K136" s="1">
        <v>100</v>
      </c>
      <c r="L136" s="1">
        <v>50</v>
      </c>
      <c r="M136" s="1">
        <v>25</v>
      </c>
      <c r="N136" s="1">
        <v>25</v>
      </c>
      <c r="O136" s="1">
        <v>0</v>
      </c>
      <c r="P136" s="1">
        <v>5</v>
      </c>
      <c r="Q136" s="1">
        <v>24</v>
      </c>
      <c r="R136" s="1">
        <v>6</v>
      </c>
      <c r="S136" s="1">
        <v>3</v>
      </c>
      <c r="T136" s="1">
        <v>3</v>
      </c>
      <c r="U136" s="1">
        <v>5</v>
      </c>
      <c r="V136" s="1">
        <v>30</v>
      </c>
      <c r="W136" s="1">
        <f>SUM(Cesta[[#This Row],[00.DF]:[16.MG]])</f>
        <v>486</v>
      </c>
      <c r="X136" s="21">
        <v>0</v>
      </c>
      <c r="Y136" s="3">
        <f>ROUND(Cesta[[#This Row],[PU]]*(1+$Y$1),2)</f>
        <v>0</v>
      </c>
      <c r="Z136" s="3">
        <f>Cesta[[#This Row],[PUV]]*Cesta[[#This Row],[00.DF]]</f>
        <v>0</v>
      </c>
      <c r="AA136" s="3">
        <f>Cesta[[#This Row],[PUV]]*Cesta[[#This Row],[01.MG]]</f>
        <v>0</v>
      </c>
      <c r="AB136" s="3">
        <f>Cesta[[#This Row],[PUV]]*Cesta[[#This Row],[02.BA]]</f>
        <v>0</v>
      </c>
      <c r="AC136" s="3">
        <f>Cesta[[#This Row],[PUV]]*Cesta[[#This Row],[03.PE]]</f>
        <v>0</v>
      </c>
      <c r="AD136" s="3">
        <f>Cesta[[#This Row],[PUV]]*Cesta[[#This Row],[04.SE]]</f>
        <v>0</v>
      </c>
      <c r="AE136" s="3">
        <f>Cesta[[#This Row],[PUV]]*Cesta[[#This Row],[05.AL]]</f>
        <v>0</v>
      </c>
      <c r="AF136" s="3">
        <f>Cesta[[#This Row],[PUV]]*Cesta[[#This Row],[06.BA]]</f>
        <v>0</v>
      </c>
      <c r="AG136" s="3">
        <f>Cesta[[#This Row],[PUV]]*Cesta[[#This Row],[07.PI]]</f>
        <v>0</v>
      </c>
      <c r="AH136" s="3">
        <f>Cesta[[#This Row],[PUV]]*Cesta[[#This Row],[08.MA]]</f>
        <v>0</v>
      </c>
      <c r="AI136" s="3">
        <f>Cesta[[#This Row],[PUV]]*Cesta[[#This Row],[09.GO]]</f>
        <v>0</v>
      </c>
      <c r="AJ136" s="3">
        <f>Cesta[[#This Row],[PUV]]*Cesta[[#This Row],[10.TO]]</f>
        <v>0</v>
      </c>
      <c r="AK136" s="3">
        <f>Cesta[[#This Row],[PUV]]*Cesta[[#This Row],[11.AP]]</f>
        <v>0</v>
      </c>
      <c r="AL136" s="3">
        <f>Cesta[[#This Row],[PUV]]*Cesta[[#This Row],[12.RN]]</f>
        <v>0</v>
      </c>
      <c r="AM136" s="3">
        <f>Cesta[[#This Row],[PUV]]*Cesta[[#This Row],[13.PB]]</f>
        <v>0</v>
      </c>
      <c r="AN136" s="3">
        <f>Cesta[[#This Row],[PUV]]*Cesta[[#This Row],[14.CE]]</f>
        <v>0</v>
      </c>
      <c r="AO136" s="3">
        <f>Cesta[[#This Row],[PUV]]*Cesta[[#This Row],[15.PE]]</f>
        <v>0</v>
      </c>
      <c r="AP136" s="3">
        <f>Cesta[[#This Row],[PUV]]*Cesta[[#This Row],[16.MG]]</f>
        <v>0</v>
      </c>
      <c r="AQ136" s="3">
        <f>Cesta[[#This Row],[Qde]]*Cesta[[#This Row],[PUV]]</f>
        <v>0</v>
      </c>
      <c r="AR136" s="21" t="s">
        <v>441</v>
      </c>
      <c r="AS136" s="15" t="s">
        <v>170</v>
      </c>
      <c r="AU136" s="1"/>
    </row>
    <row r="137" spans="1:47" ht="30" customHeight="1" x14ac:dyDescent="0.25">
      <c r="A137" s="1">
        <v>135</v>
      </c>
      <c r="B137" s="1">
        <v>458597</v>
      </c>
      <c r="C137" s="1" t="s">
        <v>18</v>
      </c>
      <c r="D137" s="5" t="s">
        <v>168</v>
      </c>
      <c r="E137" s="1" t="s">
        <v>13</v>
      </c>
      <c r="F137" s="1">
        <v>50</v>
      </c>
      <c r="G137" s="1">
        <v>10</v>
      </c>
      <c r="H137" s="1">
        <v>100</v>
      </c>
      <c r="I137" s="1">
        <v>25</v>
      </c>
      <c r="J137" s="1">
        <v>25</v>
      </c>
      <c r="K137" s="1">
        <v>150</v>
      </c>
      <c r="L137" s="1">
        <v>40</v>
      </c>
      <c r="M137" s="1">
        <v>25</v>
      </c>
      <c r="N137" s="1">
        <v>25</v>
      </c>
      <c r="O137" s="1">
        <v>0</v>
      </c>
      <c r="P137" s="1">
        <v>5</v>
      </c>
      <c r="Q137" s="1">
        <v>12</v>
      </c>
      <c r="R137" s="1">
        <v>6</v>
      </c>
      <c r="S137" s="1">
        <v>3</v>
      </c>
      <c r="T137" s="1">
        <v>3</v>
      </c>
      <c r="U137" s="1">
        <v>5</v>
      </c>
      <c r="V137" s="1">
        <v>30</v>
      </c>
      <c r="W137" s="1">
        <f>SUM(Cesta[[#This Row],[00.DF]:[16.MG]])</f>
        <v>514</v>
      </c>
      <c r="X137" s="21">
        <v>0</v>
      </c>
      <c r="Y137" s="3">
        <f>ROUND(Cesta[[#This Row],[PU]]*(1+$Y$1),2)</f>
        <v>0</v>
      </c>
      <c r="Z137" s="3">
        <f>Cesta[[#This Row],[PUV]]*Cesta[[#This Row],[00.DF]]</f>
        <v>0</v>
      </c>
      <c r="AA137" s="3">
        <f>Cesta[[#This Row],[PUV]]*Cesta[[#This Row],[01.MG]]</f>
        <v>0</v>
      </c>
      <c r="AB137" s="3">
        <f>Cesta[[#This Row],[PUV]]*Cesta[[#This Row],[02.BA]]</f>
        <v>0</v>
      </c>
      <c r="AC137" s="3">
        <f>Cesta[[#This Row],[PUV]]*Cesta[[#This Row],[03.PE]]</f>
        <v>0</v>
      </c>
      <c r="AD137" s="3">
        <f>Cesta[[#This Row],[PUV]]*Cesta[[#This Row],[04.SE]]</f>
        <v>0</v>
      </c>
      <c r="AE137" s="3">
        <f>Cesta[[#This Row],[PUV]]*Cesta[[#This Row],[05.AL]]</f>
        <v>0</v>
      </c>
      <c r="AF137" s="3">
        <f>Cesta[[#This Row],[PUV]]*Cesta[[#This Row],[06.BA]]</f>
        <v>0</v>
      </c>
      <c r="AG137" s="3">
        <f>Cesta[[#This Row],[PUV]]*Cesta[[#This Row],[07.PI]]</f>
        <v>0</v>
      </c>
      <c r="AH137" s="3">
        <f>Cesta[[#This Row],[PUV]]*Cesta[[#This Row],[08.MA]]</f>
        <v>0</v>
      </c>
      <c r="AI137" s="3">
        <f>Cesta[[#This Row],[PUV]]*Cesta[[#This Row],[09.GO]]</f>
        <v>0</v>
      </c>
      <c r="AJ137" s="3">
        <f>Cesta[[#This Row],[PUV]]*Cesta[[#This Row],[10.TO]]</f>
        <v>0</v>
      </c>
      <c r="AK137" s="3">
        <f>Cesta[[#This Row],[PUV]]*Cesta[[#This Row],[11.AP]]</f>
        <v>0</v>
      </c>
      <c r="AL137" s="3">
        <f>Cesta[[#This Row],[PUV]]*Cesta[[#This Row],[12.RN]]</f>
        <v>0</v>
      </c>
      <c r="AM137" s="3">
        <f>Cesta[[#This Row],[PUV]]*Cesta[[#This Row],[13.PB]]</f>
        <v>0</v>
      </c>
      <c r="AN137" s="3">
        <f>Cesta[[#This Row],[PUV]]*Cesta[[#This Row],[14.CE]]</f>
        <v>0</v>
      </c>
      <c r="AO137" s="3">
        <f>Cesta[[#This Row],[PUV]]*Cesta[[#This Row],[15.PE]]</f>
        <v>0</v>
      </c>
      <c r="AP137" s="3">
        <f>Cesta[[#This Row],[PUV]]*Cesta[[#This Row],[16.MG]]</f>
        <v>0</v>
      </c>
      <c r="AQ137" s="3">
        <f>Cesta[[#This Row],[Qde]]*Cesta[[#This Row],[PUV]]</f>
        <v>0</v>
      </c>
      <c r="AR137" s="21" t="s">
        <v>441</v>
      </c>
      <c r="AS137" s="15" t="s">
        <v>171</v>
      </c>
      <c r="AU137" s="1"/>
    </row>
    <row r="138" spans="1:47" ht="30" customHeight="1" x14ac:dyDescent="0.25">
      <c r="A138" s="1">
        <v>136</v>
      </c>
      <c r="B138" s="1">
        <v>435043</v>
      </c>
      <c r="C138" s="1" t="s">
        <v>18</v>
      </c>
      <c r="D138" s="5" t="s">
        <v>175</v>
      </c>
      <c r="E138" s="1" t="s">
        <v>12</v>
      </c>
      <c r="F138" s="1">
        <v>50</v>
      </c>
      <c r="G138" s="1">
        <v>5</v>
      </c>
      <c r="H138" s="1">
        <v>25</v>
      </c>
      <c r="I138" s="1">
        <v>25</v>
      </c>
      <c r="J138" s="1">
        <v>25</v>
      </c>
      <c r="K138" s="1">
        <v>0</v>
      </c>
      <c r="L138" s="1">
        <v>50</v>
      </c>
      <c r="M138" s="1">
        <v>25</v>
      </c>
      <c r="N138" s="1">
        <v>25</v>
      </c>
      <c r="O138" s="1">
        <v>0</v>
      </c>
      <c r="P138" s="1">
        <v>5</v>
      </c>
      <c r="Q138" s="1">
        <v>50</v>
      </c>
      <c r="R138" s="1">
        <v>5</v>
      </c>
      <c r="S138" s="1">
        <v>3</v>
      </c>
      <c r="T138" s="1">
        <v>3</v>
      </c>
      <c r="U138" s="1">
        <v>5</v>
      </c>
      <c r="V138" s="1">
        <v>0</v>
      </c>
      <c r="W138" s="1">
        <f>SUM(Cesta[[#This Row],[00.DF]:[16.MG]])</f>
        <v>301</v>
      </c>
      <c r="X138" s="21">
        <v>0</v>
      </c>
      <c r="Y138" s="3">
        <f>ROUND(Cesta[[#This Row],[PU]]*(1+$Y$1),2)</f>
        <v>0</v>
      </c>
      <c r="Z138" s="3">
        <f>Cesta[[#This Row],[PUV]]*Cesta[[#This Row],[00.DF]]</f>
        <v>0</v>
      </c>
      <c r="AA138" s="3">
        <f>Cesta[[#This Row],[PUV]]*Cesta[[#This Row],[01.MG]]</f>
        <v>0</v>
      </c>
      <c r="AB138" s="3">
        <f>Cesta[[#This Row],[PUV]]*Cesta[[#This Row],[02.BA]]</f>
        <v>0</v>
      </c>
      <c r="AC138" s="3">
        <f>Cesta[[#This Row],[PUV]]*Cesta[[#This Row],[03.PE]]</f>
        <v>0</v>
      </c>
      <c r="AD138" s="3">
        <f>Cesta[[#This Row],[PUV]]*Cesta[[#This Row],[04.SE]]</f>
        <v>0</v>
      </c>
      <c r="AE138" s="3">
        <f>Cesta[[#This Row],[PUV]]*Cesta[[#This Row],[05.AL]]</f>
        <v>0</v>
      </c>
      <c r="AF138" s="3">
        <f>Cesta[[#This Row],[PUV]]*Cesta[[#This Row],[06.BA]]</f>
        <v>0</v>
      </c>
      <c r="AG138" s="3">
        <f>Cesta[[#This Row],[PUV]]*Cesta[[#This Row],[07.PI]]</f>
        <v>0</v>
      </c>
      <c r="AH138" s="3">
        <f>Cesta[[#This Row],[PUV]]*Cesta[[#This Row],[08.MA]]</f>
        <v>0</v>
      </c>
      <c r="AI138" s="3">
        <f>Cesta[[#This Row],[PUV]]*Cesta[[#This Row],[09.GO]]</f>
        <v>0</v>
      </c>
      <c r="AJ138" s="3">
        <f>Cesta[[#This Row],[PUV]]*Cesta[[#This Row],[10.TO]]</f>
        <v>0</v>
      </c>
      <c r="AK138" s="3">
        <f>Cesta[[#This Row],[PUV]]*Cesta[[#This Row],[11.AP]]</f>
        <v>0</v>
      </c>
      <c r="AL138" s="3">
        <f>Cesta[[#This Row],[PUV]]*Cesta[[#This Row],[12.RN]]</f>
        <v>0</v>
      </c>
      <c r="AM138" s="3">
        <f>Cesta[[#This Row],[PUV]]*Cesta[[#This Row],[13.PB]]</f>
        <v>0</v>
      </c>
      <c r="AN138" s="3">
        <f>Cesta[[#This Row],[PUV]]*Cesta[[#This Row],[14.CE]]</f>
        <v>0</v>
      </c>
      <c r="AO138" s="3">
        <f>Cesta[[#This Row],[PUV]]*Cesta[[#This Row],[15.PE]]</f>
        <v>0</v>
      </c>
      <c r="AP138" s="3">
        <f>Cesta[[#This Row],[PUV]]*Cesta[[#This Row],[16.MG]]</f>
        <v>0</v>
      </c>
      <c r="AQ138" s="3">
        <f>Cesta[[#This Row],[Qde]]*Cesta[[#This Row],[PUV]]</f>
        <v>0</v>
      </c>
      <c r="AR138" s="21" t="s">
        <v>442</v>
      </c>
      <c r="AS138" s="15" t="s">
        <v>176</v>
      </c>
      <c r="AU138" s="1"/>
    </row>
    <row r="139" spans="1:47" ht="30" customHeight="1" x14ac:dyDescent="0.25">
      <c r="A139" s="1">
        <v>137</v>
      </c>
      <c r="B139" s="1">
        <v>281629</v>
      </c>
      <c r="C139" s="1" t="s">
        <v>18</v>
      </c>
      <c r="D139" s="5" t="s">
        <v>178</v>
      </c>
      <c r="E139" s="1" t="s">
        <v>12</v>
      </c>
      <c r="F139" s="1">
        <v>25</v>
      </c>
      <c r="G139" s="1">
        <v>10</v>
      </c>
      <c r="H139" s="1">
        <v>25</v>
      </c>
      <c r="I139" s="1">
        <v>12</v>
      </c>
      <c r="J139" s="1">
        <v>12</v>
      </c>
      <c r="K139" s="1">
        <v>12</v>
      </c>
      <c r="L139" s="1">
        <v>12</v>
      </c>
      <c r="M139" s="1">
        <v>12</v>
      </c>
      <c r="N139" s="1">
        <v>12</v>
      </c>
      <c r="O139" s="1">
        <v>2</v>
      </c>
      <c r="P139" s="1">
        <v>3</v>
      </c>
      <c r="Q139" s="1">
        <v>12</v>
      </c>
      <c r="R139" s="1">
        <v>2</v>
      </c>
      <c r="S139" s="1">
        <v>2</v>
      </c>
      <c r="T139" s="1">
        <v>2</v>
      </c>
      <c r="U139" s="1">
        <v>3</v>
      </c>
      <c r="V139" s="1">
        <v>30</v>
      </c>
      <c r="W139" s="1">
        <f>SUM(Cesta[[#This Row],[00.DF]:[16.MG]])</f>
        <v>188</v>
      </c>
      <c r="X139" s="21">
        <v>0</v>
      </c>
      <c r="Y139" s="3">
        <f>ROUND(Cesta[[#This Row],[PU]]*(1+$Y$1),2)</f>
        <v>0</v>
      </c>
      <c r="Z139" s="3">
        <f>Cesta[[#This Row],[PUV]]*Cesta[[#This Row],[00.DF]]</f>
        <v>0</v>
      </c>
      <c r="AA139" s="3">
        <f>Cesta[[#This Row],[PUV]]*Cesta[[#This Row],[01.MG]]</f>
        <v>0</v>
      </c>
      <c r="AB139" s="3">
        <f>Cesta[[#This Row],[PUV]]*Cesta[[#This Row],[02.BA]]</f>
        <v>0</v>
      </c>
      <c r="AC139" s="3">
        <f>Cesta[[#This Row],[PUV]]*Cesta[[#This Row],[03.PE]]</f>
        <v>0</v>
      </c>
      <c r="AD139" s="3">
        <f>Cesta[[#This Row],[PUV]]*Cesta[[#This Row],[04.SE]]</f>
        <v>0</v>
      </c>
      <c r="AE139" s="3">
        <f>Cesta[[#This Row],[PUV]]*Cesta[[#This Row],[05.AL]]</f>
        <v>0</v>
      </c>
      <c r="AF139" s="3">
        <f>Cesta[[#This Row],[PUV]]*Cesta[[#This Row],[06.BA]]</f>
        <v>0</v>
      </c>
      <c r="AG139" s="3">
        <f>Cesta[[#This Row],[PUV]]*Cesta[[#This Row],[07.PI]]</f>
        <v>0</v>
      </c>
      <c r="AH139" s="3">
        <f>Cesta[[#This Row],[PUV]]*Cesta[[#This Row],[08.MA]]</f>
        <v>0</v>
      </c>
      <c r="AI139" s="3">
        <f>Cesta[[#This Row],[PUV]]*Cesta[[#This Row],[09.GO]]</f>
        <v>0</v>
      </c>
      <c r="AJ139" s="3">
        <f>Cesta[[#This Row],[PUV]]*Cesta[[#This Row],[10.TO]]</f>
        <v>0</v>
      </c>
      <c r="AK139" s="3">
        <f>Cesta[[#This Row],[PUV]]*Cesta[[#This Row],[11.AP]]</f>
        <v>0</v>
      </c>
      <c r="AL139" s="3">
        <f>Cesta[[#This Row],[PUV]]*Cesta[[#This Row],[12.RN]]</f>
        <v>0</v>
      </c>
      <c r="AM139" s="3">
        <f>Cesta[[#This Row],[PUV]]*Cesta[[#This Row],[13.PB]]</f>
        <v>0</v>
      </c>
      <c r="AN139" s="3">
        <f>Cesta[[#This Row],[PUV]]*Cesta[[#This Row],[14.CE]]</f>
        <v>0</v>
      </c>
      <c r="AO139" s="3">
        <f>Cesta[[#This Row],[PUV]]*Cesta[[#This Row],[15.PE]]</f>
        <v>0</v>
      </c>
      <c r="AP139" s="3">
        <f>Cesta[[#This Row],[PUV]]*Cesta[[#This Row],[16.MG]]</f>
        <v>0</v>
      </c>
      <c r="AQ139" s="3">
        <f>Cesta[[#This Row],[Qde]]*Cesta[[#This Row],[PUV]]</f>
        <v>0</v>
      </c>
      <c r="AR139" s="21" t="s">
        <v>443</v>
      </c>
      <c r="AS139" s="15" t="s">
        <v>179</v>
      </c>
      <c r="AU139" s="1"/>
    </row>
    <row r="140" spans="1:47" ht="30" customHeight="1" x14ac:dyDescent="0.25">
      <c r="A140" s="1">
        <v>138</v>
      </c>
      <c r="B140" s="1">
        <v>394466</v>
      </c>
      <c r="C140" s="1" t="s">
        <v>18</v>
      </c>
      <c r="D140" s="5" t="s">
        <v>174</v>
      </c>
      <c r="E140" s="1" t="s">
        <v>12</v>
      </c>
      <c r="F140" s="1">
        <v>50</v>
      </c>
      <c r="G140" s="1">
        <v>15</v>
      </c>
      <c r="H140" s="1">
        <v>25</v>
      </c>
      <c r="I140" s="1">
        <v>25</v>
      </c>
      <c r="J140" s="1">
        <v>25</v>
      </c>
      <c r="K140" s="1">
        <v>120</v>
      </c>
      <c r="L140" s="1">
        <v>25</v>
      </c>
      <c r="M140" s="1">
        <v>25</v>
      </c>
      <c r="N140" s="1">
        <v>25</v>
      </c>
      <c r="O140" s="1">
        <v>3</v>
      </c>
      <c r="P140" s="1">
        <v>5</v>
      </c>
      <c r="Q140" s="1">
        <v>0</v>
      </c>
      <c r="R140" s="1">
        <v>3</v>
      </c>
      <c r="S140" s="1">
        <v>3</v>
      </c>
      <c r="T140" s="1">
        <v>3</v>
      </c>
      <c r="U140" s="1">
        <v>5</v>
      </c>
      <c r="V140" s="1">
        <v>30</v>
      </c>
      <c r="W140" s="1">
        <f>SUM(Cesta[[#This Row],[00.DF]:[16.MG]])</f>
        <v>387</v>
      </c>
      <c r="X140" s="21">
        <v>0</v>
      </c>
      <c r="Y140" s="3">
        <f>ROUND(Cesta[[#This Row],[PU]]*(1+$Y$1),2)</f>
        <v>0</v>
      </c>
      <c r="Z140" s="3">
        <f>Cesta[[#This Row],[PUV]]*Cesta[[#This Row],[00.DF]]</f>
        <v>0</v>
      </c>
      <c r="AA140" s="3">
        <f>Cesta[[#This Row],[PUV]]*Cesta[[#This Row],[01.MG]]</f>
        <v>0</v>
      </c>
      <c r="AB140" s="3">
        <f>Cesta[[#This Row],[PUV]]*Cesta[[#This Row],[02.BA]]</f>
        <v>0</v>
      </c>
      <c r="AC140" s="3">
        <f>Cesta[[#This Row],[PUV]]*Cesta[[#This Row],[03.PE]]</f>
        <v>0</v>
      </c>
      <c r="AD140" s="3">
        <f>Cesta[[#This Row],[PUV]]*Cesta[[#This Row],[04.SE]]</f>
        <v>0</v>
      </c>
      <c r="AE140" s="3">
        <f>Cesta[[#This Row],[PUV]]*Cesta[[#This Row],[05.AL]]</f>
        <v>0</v>
      </c>
      <c r="AF140" s="3">
        <f>Cesta[[#This Row],[PUV]]*Cesta[[#This Row],[06.BA]]</f>
        <v>0</v>
      </c>
      <c r="AG140" s="3">
        <f>Cesta[[#This Row],[PUV]]*Cesta[[#This Row],[07.PI]]</f>
        <v>0</v>
      </c>
      <c r="AH140" s="3">
        <f>Cesta[[#This Row],[PUV]]*Cesta[[#This Row],[08.MA]]</f>
        <v>0</v>
      </c>
      <c r="AI140" s="3">
        <f>Cesta[[#This Row],[PUV]]*Cesta[[#This Row],[09.GO]]</f>
        <v>0</v>
      </c>
      <c r="AJ140" s="3">
        <f>Cesta[[#This Row],[PUV]]*Cesta[[#This Row],[10.TO]]</f>
        <v>0</v>
      </c>
      <c r="AK140" s="3">
        <f>Cesta[[#This Row],[PUV]]*Cesta[[#This Row],[11.AP]]</f>
        <v>0</v>
      </c>
      <c r="AL140" s="3">
        <f>Cesta[[#This Row],[PUV]]*Cesta[[#This Row],[12.RN]]</f>
        <v>0</v>
      </c>
      <c r="AM140" s="3">
        <f>Cesta[[#This Row],[PUV]]*Cesta[[#This Row],[13.PB]]</f>
        <v>0</v>
      </c>
      <c r="AN140" s="3">
        <f>Cesta[[#This Row],[PUV]]*Cesta[[#This Row],[14.CE]]</f>
        <v>0</v>
      </c>
      <c r="AO140" s="3">
        <f>Cesta[[#This Row],[PUV]]*Cesta[[#This Row],[15.PE]]</f>
        <v>0</v>
      </c>
      <c r="AP140" s="3">
        <f>Cesta[[#This Row],[PUV]]*Cesta[[#This Row],[16.MG]]</f>
        <v>0</v>
      </c>
      <c r="AQ140" s="3">
        <f>Cesta[[#This Row],[Qde]]*Cesta[[#This Row],[PUV]]</f>
        <v>0</v>
      </c>
      <c r="AR140" s="21" t="s">
        <v>153</v>
      </c>
      <c r="AS140" s="15" t="s">
        <v>173</v>
      </c>
      <c r="AU140" s="1"/>
    </row>
    <row r="141" spans="1:47" ht="30" customHeight="1" x14ac:dyDescent="0.25">
      <c r="A141" s="1">
        <v>139</v>
      </c>
      <c r="B141" s="1">
        <v>394475</v>
      </c>
      <c r="C141" s="1" t="s">
        <v>18</v>
      </c>
      <c r="D141" s="5" t="s">
        <v>444</v>
      </c>
      <c r="E141" s="1" t="s">
        <v>12</v>
      </c>
      <c r="F141" s="1">
        <v>50</v>
      </c>
      <c r="G141" s="1">
        <v>15</v>
      </c>
      <c r="H141" s="1">
        <v>25</v>
      </c>
      <c r="I141" s="1">
        <v>0</v>
      </c>
      <c r="J141" s="1">
        <v>25</v>
      </c>
      <c r="K141" s="1">
        <v>25</v>
      </c>
      <c r="L141" s="1">
        <v>25</v>
      </c>
      <c r="M141" s="1">
        <v>25</v>
      </c>
      <c r="N141" s="1">
        <v>25</v>
      </c>
      <c r="O141" s="1">
        <v>10</v>
      </c>
      <c r="P141" s="1">
        <v>5</v>
      </c>
      <c r="Q141" s="1">
        <v>50</v>
      </c>
      <c r="R141" s="1">
        <v>3</v>
      </c>
      <c r="S141" s="1">
        <v>3</v>
      </c>
      <c r="T141" s="1">
        <v>3</v>
      </c>
      <c r="U141" s="1">
        <v>5</v>
      </c>
      <c r="V141" s="1">
        <v>40</v>
      </c>
      <c r="W141" s="1">
        <f>SUM(Cesta[[#This Row],[00.DF]:[16.MG]])</f>
        <v>334</v>
      </c>
      <c r="X141" s="21">
        <v>0</v>
      </c>
      <c r="Y141" s="3">
        <f>ROUND(Cesta[[#This Row],[PU]]*(1+$Y$1),2)</f>
        <v>0</v>
      </c>
      <c r="Z141" s="3">
        <f>Cesta[[#This Row],[PUV]]*Cesta[[#This Row],[00.DF]]</f>
        <v>0</v>
      </c>
      <c r="AA141" s="3">
        <f>Cesta[[#This Row],[PUV]]*Cesta[[#This Row],[01.MG]]</f>
        <v>0</v>
      </c>
      <c r="AB141" s="3">
        <f>Cesta[[#This Row],[PUV]]*Cesta[[#This Row],[02.BA]]</f>
        <v>0</v>
      </c>
      <c r="AC141" s="3">
        <f>Cesta[[#This Row],[PUV]]*Cesta[[#This Row],[03.PE]]</f>
        <v>0</v>
      </c>
      <c r="AD141" s="3">
        <f>Cesta[[#This Row],[PUV]]*Cesta[[#This Row],[04.SE]]</f>
        <v>0</v>
      </c>
      <c r="AE141" s="3">
        <f>Cesta[[#This Row],[PUV]]*Cesta[[#This Row],[05.AL]]</f>
        <v>0</v>
      </c>
      <c r="AF141" s="3">
        <f>Cesta[[#This Row],[PUV]]*Cesta[[#This Row],[06.BA]]</f>
        <v>0</v>
      </c>
      <c r="AG141" s="3">
        <f>Cesta[[#This Row],[PUV]]*Cesta[[#This Row],[07.PI]]</f>
        <v>0</v>
      </c>
      <c r="AH141" s="3">
        <f>Cesta[[#This Row],[PUV]]*Cesta[[#This Row],[08.MA]]</f>
        <v>0</v>
      </c>
      <c r="AI141" s="3">
        <f>Cesta[[#This Row],[PUV]]*Cesta[[#This Row],[09.GO]]</f>
        <v>0</v>
      </c>
      <c r="AJ141" s="3">
        <f>Cesta[[#This Row],[PUV]]*Cesta[[#This Row],[10.TO]]</f>
        <v>0</v>
      </c>
      <c r="AK141" s="3">
        <f>Cesta[[#This Row],[PUV]]*Cesta[[#This Row],[11.AP]]</f>
        <v>0</v>
      </c>
      <c r="AL141" s="3">
        <f>Cesta[[#This Row],[PUV]]*Cesta[[#This Row],[12.RN]]</f>
        <v>0</v>
      </c>
      <c r="AM141" s="3">
        <f>Cesta[[#This Row],[PUV]]*Cesta[[#This Row],[13.PB]]</f>
        <v>0</v>
      </c>
      <c r="AN141" s="3">
        <f>Cesta[[#This Row],[PUV]]*Cesta[[#This Row],[14.CE]]</f>
        <v>0</v>
      </c>
      <c r="AO141" s="3">
        <f>Cesta[[#This Row],[PUV]]*Cesta[[#This Row],[15.PE]]</f>
        <v>0</v>
      </c>
      <c r="AP141" s="3">
        <f>Cesta[[#This Row],[PUV]]*Cesta[[#This Row],[16.MG]]</f>
        <v>0</v>
      </c>
      <c r="AQ141" s="3">
        <f>Cesta[[#This Row],[Qde]]*Cesta[[#This Row],[PUV]]</f>
        <v>0</v>
      </c>
      <c r="AR141" s="21" t="s">
        <v>160</v>
      </c>
      <c r="AS141" s="15" t="s">
        <v>180</v>
      </c>
      <c r="AU141" s="1"/>
    </row>
    <row r="142" spans="1:47" ht="30" customHeight="1" x14ac:dyDescent="0.25">
      <c r="A142" s="1">
        <v>140</v>
      </c>
      <c r="B142" s="1">
        <v>613327</v>
      </c>
      <c r="C142" s="1" t="s">
        <v>18</v>
      </c>
      <c r="D142" s="5" t="s">
        <v>509</v>
      </c>
      <c r="E142" s="1" t="s">
        <v>14</v>
      </c>
      <c r="F142" s="1">
        <v>20</v>
      </c>
      <c r="G142" s="1">
        <v>10</v>
      </c>
      <c r="H142" s="1">
        <v>25</v>
      </c>
      <c r="I142" s="1">
        <v>5</v>
      </c>
      <c r="J142" s="1">
        <v>10</v>
      </c>
      <c r="K142" s="1">
        <v>2</v>
      </c>
      <c r="L142" s="1">
        <v>20</v>
      </c>
      <c r="M142" s="1">
        <v>10</v>
      </c>
      <c r="N142" s="1">
        <v>10</v>
      </c>
      <c r="O142" s="1">
        <v>2</v>
      </c>
      <c r="P142" s="1">
        <v>6</v>
      </c>
      <c r="Q142" s="1">
        <v>2</v>
      </c>
      <c r="R142" s="1">
        <v>3</v>
      </c>
      <c r="S142" s="1">
        <v>2</v>
      </c>
      <c r="T142" s="1">
        <v>1</v>
      </c>
      <c r="U142" s="1">
        <v>2</v>
      </c>
      <c r="V142" s="1">
        <v>0</v>
      </c>
      <c r="W142" s="1">
        <f>SUM(Cesta[[#This Row],[00.DF]:[16.MG]])</f>
        <v>130</v>
      </c>
      <c r="X142" s="21">
        <v>0</v>
      </c>
      <c r="Y142" s="3">
        <f>ROUND(Cesta[[#This Row],[PU]]*(1+$Y$1),2)</f>
        <v>0</v>
      </c>
      <c r="Z142" s="3">
        <f>Cesta[[#This Row],[PUV]]*Cesta[[#This Row],[00.DF]]</f>
        <v>0</v>
      </c>
      <c r="AA142" s="3">
        <f>Cesta[[#This Row],[PUV]]*Cesta[[#This Row],[01.MG]]</f>
        <v>0</v>
      </c>
      <c r="AB142" s="3">
        <f>Cesta[[#This Row],[PUV]]*Cesta[[#This Row],[02.BA]]</f>
        <v>0</v>
      </c>
      <c r="AC142" s="3">
        <f>Cesta[[#This Row],[PUV]]*Cesta[[#This Row],[03.PE]]</f>
        <v>0</v>
      </c>
      <c r="AD142" s="3">
        <f>Cesta[[#This Row],[PUV]]*Cesta[[#This Row],[04.SE]]</f>
        <v>0</v>
      </c>
      <c r="AE142" s="3">
        <f>Cesta[[#This Row],[PUV]]*Cesta[[#This Row],[05.AL]]</f>
        <v>0</v>
      </c>
      <c r="AF142" s="3">
        <f>Cesta[[#This Row],[PUV]]*Cesta[[#This Row],[06.BA]]</f>
        <v>0</v>
      </c>
      <c r="AG142" s="3">
        <f>Cesta[[#This Row],[PUV]]*Cesta[[#This Row],[07.PI]]</f>
        <v>0</v>
      </c>
      <c r="AH142" s="3">
        <f>Cesta[[#This Row],[PUV]]*Cesta[[#This Row],[08.MA]]</f>
        <v>0</v>
      </c>
      <c r="AI142" s="3">
        <f>Cesta[[#This Row],[PUV]]*Cesta[[#This Row],[09.GO]]</f>
        <v>0</v>
      </c>
      <c r="AJ142" s="3">
        <f>Cesta[[#This Row],[PUV]]*Cesta[[#This Row],[10.TO]]</f>
        <v>0</v>
      </c>
      <c r="AK142" s="3">
        <f>Cesta[[#This Row],[PUV]]*Cesta[[#This Row],[11.AP]]</f>
        <v>0</v>
      </c>
      <c r="AL142" s="3">
        <f>Cesta[[#This Row],[PUV]]*Cesta[[#This Row],[12.RN]]</f>
        <v>0</v>
      </c>
      <c r="AM142" s="3">
        <f>Cesta[[#This Row],[PUV]]*Cesta[[#This Row],[13.PB]]</f>
        <v>0</v>
      </c>
      <c r="AN142" s="3">
        <f>Cesta[[#This Row],[PUV]]*Cesta[[#This Row],[14.CE]]</f>
        <v>0</v>
      </c>
      <c r="AO142" s="3">
        <f>Cesta[[#This Row],[PUV]]*Cesta[[#This Row],[15.PE]]</f>
        <v>0</v>
      </c>
      <c r="AP142" s="3">
        <f>Cesta[[#This Row],[PUV]]*Cesta[[#This Row],[16.MG]]</f>
        <v>0</v>
      </c>
      <c r="AQ142" s="3">
        <f>Cesta[[#This Row],[Qde]]*Cesta[[#This Row],[PUV]]</f>
        <v>0</v>
      </c>
      <c r="AR142" s="21" t="s">
        <v>184</v>
      </c>
      <c r="AS142" s="15" t="s">
        <v>185</v>
      </c>
      <c r="AU142" s="1"/>
    </row>
    <row r="143" spans="1:47" ht="30" customHeight="1" x14ac:dyDescent="0.25">
      <c r="A143" s="1">
        <v>141</v>
      </c>
      <c r="B143" s="1">
        <v>472727</v>
      </c>
      <c r="C143" s="1" t="s">
        <v>18</v>
      </c>
      <c r="D143" s="5" t="s">
        <v>493</v>
      </c>
      <c r="E143" s="1" t="s">
        <v>12</v>
      </c>
      <c r="F143" s="1">
        <v>1000</v>
      </c>
      <c r="G143" s="1">
        <v>50</v>
      </c>
      <c r="H143" s="1">
        <v>500</v>
      </c>
      <c r="I143" s="1">
        <v>200</v>
      </c>
      <c r="J143" s="1">
        <v>12</v>
      </c>
      <c r="K143" s="1">
        <v>0</v>
      </c>
      <c r="L143" s="1">
        <v>50</v>
      </c>
      <c r="M143" s="1">
        <v>500</v>
      </c>
      <c r="N143" s="1">
        <v>40</v>
      </c>
      <c r="O143" s="1">
        <v>10</v>
      </c>
      <c r="P143" s="1">
        <v>50</v>
      </c>
      <c r="Q143" s="1">
        <v>60</v>
      </c>
      <c r="R143" s="1">
        <v>50</v>
      </c>
      <c r="S143" s="1">
        <v>50</v>
      </c>
      <c r="T143" s="1">
        <v>50</v>
      </c>
      <c r="U143" s="1">
        <v>0</v>
      </c>
      <c r="V143" s="1">
        <v>50</v>
      </c>
      <c r="W143" s="1">
        <f>SUM(Cesta[[#This Row],[00.DF]:[16.MG]])</f>
        <v>2672</v>
      </c>
      <c r="X143" s="21">
        <v>0</v>
      </c>
      <c r="Y143" s="3">
        <f>ROUND(Cesta[[#This Row],[PU]]*(1+$Y$1),2)</f>
        <v>0</v>
      </c>
      <c r="Z143" s="3">
        <f>Cesta[[#This Row],[PUV]]*Cesta[[#This Row],[00.DF]]</f>
        <v>0</v>
      </c>
      <c r="AA143" s="3">
        <f>Cesta[[#This Row],[PUV]]*Cesta[[#This Row],[01.MG]]</f>
        <v>0</v>
      </c>
      <c r="AB143" s="3">
        <f>Cesta[[#This Row],[PUV]]*Cesta[[#This Row],[02.BA]]</f>
        <v>0</v>
      </c>
      <c r="AC143" s="3">
        <f>Cesta[[#This Row],[PUV]]*Cesta[[#This Row],[03.PE]]</f>
        <v>0</v>
      </c>
      <c r="AD143" s="3">
        <f>Cesta[[#This Row],[PUV]]*Cesta[[#This Row],[04.SE]]</f>
        <v>0</v>
      </c>
      <c r="AE143" s="3">
        <f>Cesta[[#This Row],[PUV]]*Cesta[[#This Row],[05.AL]]</f>
        <v>0</v>
      </c>
      <c r="AF143" s="3">
        <f>Cesta[[#This Row],[PUV]]*Cesta[[#This Row],[06.BA]]</f>
        <v>0</v>
      </c>
      <c r="AG143" s="3">
        <f>Cesta[[#This Row],[PUV]]*Cesta[[#This Row],[07.PI]]</f>
        <v>0</v>
      </c>
      <c r="AH143" s="3">
        <f>Cesta[[#This Row],[PUV]]*Cesta[[#This Row],[08.MA]]</f>
        <v>0</v>
      </c>
      <c r="AI143" s="3">
        <f>Cesta[[#This Row],[PUV]]*Cesta[[#This Row],[09.GO]]</f>
        <v>0</v>
      </c>
      <c r="AJ143" s="3">
        <f>Cesta[[#This Row],[PUV]]*Cesta[[#This Row],[10.TO]]</f>
        <v>0</v>
      </c>
      <c r="AK143" s="3">
        <f>Cesta[[#This Row],[PUV]]*Cesta[[#This Row],[11.AP]]</f>
        <v>0</v>
      </c>
      <c r="AL143" s="3">
        <f>Cesta[[#This Row],[PUV]]*Cesta[[#This Row],[12.RN]]</f>
        <v>0</v>
      </c>
      <c r="AM143" s="3">
        <f>Cesta[[#This Row],[PUV]]*Cesta[[#This Row],[13.PB]]</f>
        <v>0</v>
      </c>
      <c r="AN143" s="3">
        <f>Cesta[[#This Row],[PUV]]*Cesta[[#This Row],[14.CE]]</f>
        <v>0</v>
      </c>
      <c r="AO143" s="3">
        <f>Cesta[[#This Row],[PUV]]*Cesta[[#This Row],[15.PE]]</f>
        <v>0</v>
      </c>
      <c r="AP143" s="3">
        <f>Cesta[[#This Row],[PUV]]*Cesta[[#This Row],[16.MG]]</f>
        <v>0</v>
      </c>
      <c r="AQ143" s="3">
        <f>Cesta[[#This Row],[Qde]]*Cesta[[#This Row],[PUV]]</f>
        <v>0</v>
      </c>
      <c r="AR143" s="21" t="s">
        <v>140</v>
      </c>
      <c r="AS143" s="15" t="s">
        <v>183</v>
      </c>
      <c r="AU143" s="1"/>
    </row>
    <row r="144" spans="1:47" ht="30" customHeight="1" x14ac:dyDescent="0.25">
      <c r="A144" s="1">
        <v>142</v>
      </c>
      <c r="B144" s="1">
        <v>473305</v>
      </c>
      <c r="C144" s="1" t="s">
        <v>18</v>
      </c>
      <c r="D144" s="5" t="s">
        <v>494</v>
      </c>
      <c r="E144" s="1" t="s">
        <v>14</v>
      </c>
      <c r="F144" s="1">
        <v>5</v>
      </c>
      <c r="G144" s="1">
        <v>10</v>
      </c>
      <c r="H144" s="1">
        <v>25</v>
      </c>
      <c r="I144" s="1">
        <v>3</v>
      </c>
      <c r="J144" s="1">
        <v>2</v>
      </c>
      <c r="K144" s="1">
        <v>0</v>
      </c>
      <c r="L144" s="1">
        <v>10</v>
      </c>
      <c r="M144" s="1">
        <v>2</v>
      </c>
      <c r="N144" s="1">
        <v>2</v>
      </c>
      <c r="O144" s="1">
        <v>1</v>
      </c>
      <c r="P144" s="1">
        <v>1</v>
      </c>
      <c r="Q144" s="1">
        <v>1</v>
      </c>
      <c r="R144" s="1">
        <v>1</v>
      </c>
      <c r="S144" s="1">
        <v>3</v>
      </c>
      <c r="T144" s="1">
        <v>1</v>
      </c>
      <c r="U144" s="1">
        <v>1</v>
      </c>
      <c r="V144" s="1">
        <v>500</v>
      </c>
      <c r="W144" s="1">
        <f>SUM(Cesta[[#This Row],[00.DF]:[16.MG]])</f>
        <v>568</v>
      </c>
      <c r="X144" s="21">
        <v>0</v>
      </c>
      <c r="Y144" s="3">
        <f>ROUND(Cesta[[#This Row],[PU]]*(1+$Y$1),2)</f>
        <v>0</v>
      </c>
      <c r="Z144" s="3">
        <f>Cesta[[#This Row],[PUV]]*Cesta[[#This Row],[00.DF]]</f>
        <v>0</v>
      </c>
      <c r="AA144" s="3">
        <f>Cesta[[#This Row],[PUV]]*Cesta[[#This Row],[01.MG]]</f>
        <v>0</v>
      </c>
      <c r="AB144" s="3">
        <f>Cesta[[#This Row],[PUV]]*Cesta[[#This Row],[02.BA]]</f>
        <v>0</v>
      </c>
      <c r="AC144" s="3">
        <f>Cesta[[#This Row],[PUV]]*Cesta[[#This Row],[03.PE]]</f>
        <v>0</v>
      </c>
      <c r="AD144" s="3">
        <f>Cesta[[#This Row],[PUV]]*Cesta[[#This Row],[04.SE]]</f>
        <v>0</v>
      </c>
      <c r="AE144" s="3">
        <f>Cesta[[#This Row],[PUV]]*Cesta[[#This Row],[05.AL]]</f>
        <v>0</v>
      </c>
      <c r="AF144" s="3">
        <f>Cesta[[#This Row],[PUV]]*Cesta[[#This Row],[06.BA]]</f>
        <v>0</v>
      </c>
      <c r="AG144" s="3">
        <f>Cesta[[#This Row],[PUV]]*Cesta[[#This Row],[07.PI]]</f>
        <v>0</v>
      </c>
      <c r="AH144" s="3">
        <f>Cesta[[#This Row],[PUV]]*Cesta[[#This Row],[08.MA]]</f>
        <v>0</v>
      </c>
      <c r="AI144" s="3">
        <f>Cesta[[#This Row],[PUV]]*Cesta[[#This Row],[09.GO]]</f>
        <v>0</v>
      </c>
      <c r="AJ144" s="3">
        <f>Cesta[[#This Row],[PUV]]*Cesta[[#This Row],[10.TO]]</f>
        <v>0</v>
      </c>
      <c r="AK144" s="3">
        <f>Cesta[[#This Row],[PUV]]*Cesta[[#This Row],[11.AP]]</f>
        <v>0</v>
      </c>
      <c r="AL144" s="3">
        <f>Cesta[[#This Row],[PUV]]*Cesta[[#This Row],[12.RN]]</f>
        <v>0</v>
      </c>
      <c r="AM144" s="3">
        <f>Cesta[[#This Row],[PUV]]*Cesta[[#This Row],[13.PB]]</f>
        <v>0</v>
      </c>
      <c r="AN144" s="3">
        <f>Cesta[[#This Row],[PUV]]*Cesta[[#This Row],[14.CE]]</f>
        <v>0</v>
      </c>
      <c r="AO144" s="3">
        <f>Cesta[[#This Row],[PUV]]*Cesta[[#This Row],[15.PE]]</f>
        <v>0</v>
      </c>
      <c r="AP144" s="3">
        <f>Cesta[[#This Row],[PUV]]*Cesta[[#This Row],[16.MG]]</f>
        <v>0</v>
      </c>
      <c r="AQ144" s="3">
        <f>Cesta[[#This Row],[Qde]]*Cesta[[#This Row],[PUV]]</f>
        <v>0</v>
      </c>
      <c r="AR144" s="21" t="s">
        <v>184</v>
      </c>
      <c r="AS144" s="15" t="s">
        <v>410</v>
      </c>
      <c r="AU144" s="1"/>
    </row>
    <row r="145" spans="1:47" ht="30" customHeight="1" x14ac:dyDescent="0.25">
      <c r="A145" s="1">
        <v>143</v>
      </c>
      <c r="B145" s="5">
        <v>485372</v>
      </c>
      <c r="C145" s="5" t="s">
        <v>18</v>
      </c>
      <c r="D145" s="5" t="s">
        <v>394</v>
      </c>
      <c r="E145" s="5" t="s">
        <v>12</v>
      </c>
      <c r="F145" s="5">
        <v>20</v>
      </c>
      <c r="G145" s="5">
        <v>10</v>
      </c>
      <c r="H145" s="5">
        <v>10</v>
      </c>
      <c r="I145" s="5">
        <v>10</v>
      </c>
      <c r="J145" s="5">
        <v>10</v>
      </c>
      <c r="K145" s="5">
        <v>10</v>
      </c>
      <c r="L145" s="5">
        <v>10</v>
      </c>
      <c r="M145" s="5">
        <v>10</v>
      </c>
      <c r="N145" s="5">
        <v>5</v>
      </c>
      <c r="O145" s="5">
        <v>5</v>
      </c>
      <c r="P145" s="5">
        <v>5</v>
      </c>
      <c r="Q145" s="5">
        <v>5</v>
      </c>
      <c r="R145" s="5">
        <v>5</v>
      </c>
      <c r="S145" s="5">
        <v>5</v>
      </c>
      <c r="T145" s="5">
        <v>5</v>
      </c>
      <c r="U145" s="5">
        <v>5</v>
      </c>
      <c r="V145" s="5">
        <v>5</v>
      </c>
      <c r="W145" s="5">
        <f>SUM(Cesta[[#This Row],[00.DF]:[16.MG]])</f>
        <v>135</v>
      </c>
      <c r="X145" s="21">
        <v>0</v>
      </c>
      <c r="Y145" s="6">
        <f>ROUND(Cesta[[#This Row],[PU]]*(1+$Y$1),2)</f>
        <v>0</v>
      </c>
      <c r="Z145" s="6">
        <f>Cesta[[#This Row],[PUV]]*Cesta[[#This Row],[00.DF]]</f>
        <v>0</v>
      </c>
      <c r="AA145" s="6">
        <f>Cesta[[#This Row],[PUV]]*Cesta[[#This Row],[01.MG]]</f>
        <v>0</v>
      </c>
      <c r="AB145" s="6">
        <f>Cesta[[#This Row],[PUV]]*Cesta[[#This Row],[02.BA]]</f>
        <v>0</v>
      </c>
      <c r="AC145" s="6">
        <f>Cesta[[#This Row],[PUV]]*Cesta[[#This Row],[03.PE]]</f>
        <v>0</v>
      </c>
      <c r="AD145" s="6">
        <f>Cesta[[#This Row],[PUV]]*Cesta[[#This Row],[04.SE]]</f>
        <v>0</v>
      </c>
      <c r="AE145" s="6">
        <f>Cesta[[#This Row],[PUV]]*Cesta[[#This Row],[05.AL]]</f>
        <v>0</v>
      </c>
      <c r="AF145" s="6">
        <f>Cesta[[#This Row],[PUV]]*Cesta[[#This Row],[06.BA]]</f>
        <v>0</v>
      </c>
      <c r="AG145" s="6">
        <f>Cesta[[#This Row],[PUV]]*Cesta[[#This Row],[07.PI]]</f>
        <v>0</v>
      </c>
      <c r="AH145" s="6">
        <f>Cesta[[#This Row],[PUV]]*Cesta[[#This Row],[08.MA]]</f>
        <v>0</v>
      </c>
      <c r="AI145" s="6">
        <f>Cesta[[#This Row],[PUV]]*Cesta[[#This Row],[09.GO]]</f>
        <v>0</v>
      </c>
      <c r="AJ145" s="6">
        <f>Cesta[[#This Row],[PUV]]*Cesta[[#This Row],[10.TO]]</f>
        <v>0</v>
      </c>
      <c r="AK145" s="6">
        <f>Cesta[[#This Row],[PUV]]*Cesta[[#This Row],[11.AP]]</f>
        <v>0</v>
      </c>
      <c r="AL145" s="6">
        <f>Cesta[[#This Row],[PUV]]*Cesta[[#This Row],[12.RN]]</f>
        <v>0</v>
      </c>
      <c r="AM145" s="6">
        <f>Cesta[[#This Row],[PUV]]*Cesta[[#This Row],[13.PB]]</f>
        <v>0</v>
      </c>
      <c r="AN145" s="6">
        <f>Cesta[[#This Row],[PUV]]*Cesta[[#This Row],[14.CE]]</f>
        <v>0</v>
      </c>
      <c r="AO145" s="6">
        <f>Cesta[[#This Row],[PUV]]*Cesta[[#This Row],[15.PE]]</f>
        <v>0</v>
      </c>
      <c r="AP145" s="6">
        <f>Cesta[[#This Row],[PUV]]*Cesta[[#This Row],[16.MG]]</f>
        <v>0</v>
      </c>
      <c r="AQ145" s="6">
        <f>Cesta[[#This Row],[Qde]]*Cesta[[#This Row],[PUV]]</f>
        <v>0</v>
      </c>
      <c r="AR145" s="23" t="s">
        <v>341</v>
      </c>
      <c r="AS145" s="16" t="s">
        <v>395</v>
      </c>
      <c r="AU145" s="1"/>
    </row>
    <row r="146" spans="1:47" ht="30" customHeight="1" x14ac:dyDescent="0.25">
      <c r="A146" s="1">
        <v>144</v>
      </c>
      <c r="B146" s="1">
        <v>269278</v>
      </c>
      <c r="C146" s="1" t="s">
        <v>18</v>
      </c>
      <c r="D146" s="5" t="s">
        <v>495</v>
      </c>
      <c r="E146" s="1" t="s">
        <v>13</v>
      </c>
      <c r="F146" s="1">
        <v>30</v>
      </c>
      <c r="G146" s="1">
        <v>10</v>
      </c>
      <c r="H146" s="1">
        <v>15</v>
      </c>
      <c r="I146" s="1">
        <v>5</v>
      </c>
      <c r="J146" s="1">
        <v>0</v>
      </c>
      <c r="K146" s="1">
        <v>0</v>
      </c>
      <c r="L146" s="1">
        <v>15</v>
      </c>
      <c r="M146" s="1">
        <v>15</v>
      </c>
      <c r="N146" s="1">
        <v>15</v>
      </c>
      <c r="O146" s="1">
        <v>2</v>
      </c>
      <c r="P146" s="1">
        <v>3</v>
      </c>
      <c r="Q146" s="1">
        <v>3</v>
      </c>
      <c r="R146" s="1">
        <v>2</v>
      </c>
      <c r="S146" s="1">
        <v>2</v>
      </c>
      <c r="T146" s="1">
        <v>2</v>
      </c>
      <c r="U146" s="1">
        <v>3</v>
      </c>
      <c r="V146" s="1">
        <v>0</v>
      </c>
      <c r="W146" s="1">
        <f>SUM(Cesta[[#This Row],[00.DF]:[16.MG]])</f>
        <v>122</v>
      </c>
      <c r="X146" s="21">
        <v>0</v>
      </c>
      <c r="Y146" s="3">
        <f>ROUND(Cesta[[#This Row],[PU]]*(1+$Y$1),2)</f>
        <v>0</v>
      </c>
      <c r="Z146" s="3">
        <f>Cesta[[#This Row],[PUV]]*Cesta[[#This Row],[00.DF]]</f>
        <v>0</v>
      </c>
      <c r="AA146" s="3">
        <f>Cesta[[#This Row],[PUV]]*Cesta[[#This Row],[01.MG]]</f>
        <v>0</v>
      </c>
      <c r="AB146" s="3">
        <f>Cesta[[#This Row],[PUV]]*Cesta[[#This Row],[02.BA]]</f>
        <v>0</v>
      </c>
      <c r="AC146" s="3">
        <f>Cesta[[#This Row],[PUV]]*Cesta[[#This Row],[03.PE]]</f>
        <v>0</v>
      </c>
      <c r="AD146" s="3">
        <f>Cesta[[#This Row],[PUV]]*Cesta[[#This Row],[04.SE]]</f>
        <v>0</v>
      </c>
      <c r="AE146" s="3">
        <f>Cesta[[#This Row],[PUV]]*Cesta[[#This Row],[05.AL]]</f>
        <v>0</v>
      </c>
      <c r="AF146" s="3">
        <f>Cesta[[#This Row],[PUV]]*Cesta[[#This Row],[06.BA]]</f>
        <v>0</v>
      </c>
      <c r="AG146" s="3">
        <f>Cesta[[#This Row],[PUV]]*Cesta[[#This Row],[07.PI]]</f>
        <v>0</v>
      </c>
      <c r="AH146" s="3">
        <f>Cesta[[#This Row],[PUV]]*Cesta[[#This Row],[08.MA]]</f>
        <v>0</v>
      </c>
      <c r="AI146" s="3">
        <f>Cesta[[#This Row],[PUV]]*Cesta[[#This Row],[09.GO]]</f>
        <v>0</v>
      </c>
      <c r="AJ146" s="3">
        <f>Cesta[[#This Row],[PUV]]*Cesta[[#This Row],[10.TO]]</f>
        <v>0</v>
      </c>
      <c r="AK146" s="3">
        <f>Cesta[[#This Row],[PUV]]*Cesta[[#This Row],[11.AP]]</f>
        <v>0</v>
      </c>
      <c r="AL146" s="3">
        <f>Cesta[[#This Row],[PUV]]*Cesta[[#This Row],[12.RN]]</f>
        <v>0</v>
      </c>
      <c r="AM146" s="3">
        <f>Cesta[[#This Row],[PUV]]*Cesta[[#This Row],[13.PB]]</f>
        <v>0</v>
      </c>
      <c r="AN146" s="3">
        <f>Cesta[[#This Row],[PUV]]*Cesta[[#This Row],[14.CE]]</f>
        <v>0</v>
      </c>
      <c r="AO146" s="3">
        <f>Cesta[[#This Row],[PUV]]*Cesta[[#This Row],[15.PE]]</f>
        <v>0</v>
      </c>
      <c r="AP146" s="3">
        <f>Cesta[[#This Row],[PUV]]*Cesta[[#This Row],[16.MG]]</f>
        <v>0</v>
      </c>
      <c r="AQ146" s="3">
        <f>Cesta[[#This Row],[Qde]]*Cesta[[#This Row],[PUV]]</f>
        <v>0</v>
      </c>
      <c r="AR146" s="21" t="s">
        <v>177</v>
      </c>
      <c r="AS146" s="15" t="s">
        <v>411</v>
      </c>
      <c r="AU146" s="1"/>
    </row>
    <row r="147" spans="1:47" ht="30" customHeight="1" x14ac:dyDescent="0.25">
      <c r="A147" s="1">
        <v>145</v>
      </c>
      <c r="B147" s="1">
        <v>429829</v>
      </c>
      <c r="C147" s="1" t="s">
        <v>18</v>
      </c>
      <c r="D147" s="5" t="s">
        <v>496</v>
      </c>
      <c r="E147" s="1" t="s">
        <v>12</v>
      </c>
      <c r="F147" s="1">
        <v>50</v>
      </c>
      <c r="G147" s="1">
        <v>10</v>
      </c>
      <c r="H147" s="1">
        <v>25</v>
      </c>
      <c r="I147" s="1">
        <v>25</v>
      </c>
      <c r="J147" s="1">
        <v>12</v>
      </c>
      <c r="K147" s="1">
        <v>0</v>
      </c>
      <c r="L147" s="1">
        <v>25</v>
      </c>
      <c r="M147" s="1">
        <v>25</v>
      </c>
      <c r="N147" s="1">
        <v>25</v>
      </c>
      <c r="O147" s="1">
        <v>5</v>
      </c>
      <c r="P147" s="1">
        <v>5</v>
      </c>
      <c r="Q147" s="1">
        <v>12</v>
      </c>
      <c r="R147" s="1">
        <v>4</v>
      </c>
      <c r="S147" s="1">
        <v>3</v>
      </c>
      <c r="T147" s="1">
        <v>3</v>
      </c>
      <c r="U147" s="1">
        <v>10</v>
      </c>
      <c r="V147" s="1">
        <v>30</v>
      </c>
      <c r="W147" s="1">
        <f>SUM(Cesta[[#This Row],[00.DF]:[16.MG]])</f>
        <v>269</v>
      </c>
      <c r="X147" s="21">
        <v>0</v>
      </c>
      <c r="Y147" s="3">
        <f>ROUND(Cesta[[#This Row],[PU]]*(1+$Y$1),2)</f>
        <v>0</v>
      </c>
      <c r="Z147" s="3">
        <f>Cesta[[#This Row],[PUV]]*Cesta[[#This Row],[00.DF]]</f>
        <v>0</v>
      </c>
      <c r="AA147" s="3">
        <f>Cesta[[#This Row],[PUV]]*Cesta[[#This Row],[01.MG]]</f>
        <v>0</v>
      </c>
      <c r="AB147" s="3">
        <f>Cesta[[#This Row],[PUV]]*Cesta[[#This Row],[02.BA]]</f>
        <v>0</v>
      </c>
      <c r="AC147" s="3">
        <f>Cesta[[#This Row],[PUV]]*Cesta[[#This Row],[03.PE]]</f>
        <v>0</v>
      </c>
      <c r="AD147" s="3">
        <f>Cesta[[#This Row],[PUV]]*Cesta[[#This Row],[04.SE]]</f>
        <v>0</v>
      </c>
      <c r="AE147" s="3">
        <f>Cesta[[#This Row],[PUV]]*Cesta[[#This Row],[05.AL]]</f>
        <v>0</v>
      </c>
      <c r="AF147" s="3">
        <f>Cesta[[#This Row],[PUV]]*Cesta[[#This Row],[06.BA]]</f>
        <v>0</v>
      </c>
      <c r="AG147" s="3">
        <f>Cesta[[#This Row],[PUV]]*Cesta[[#This Row],[07.PI]]</f>
        <v>0</v>
      </c>
      <c r="AH147" s="3">
        <f>Cesta[[#This Row],[PUV]]*Cesta[[#This Row],[08.MA]]</f>
        <v>0</v>
      </c>
      <c r="AI147" s="3">
        <f>Cesta[[#This Row],[PUV]]*Cesta[[#This Row],[09.GO]]</f>
        <v>0</v>
      </c>
      <c r="AJ147" s="3">
        <f>Cesta[[#This Row],[PUV]]*Cesta[[#This Row],[10.TO]]</f>
        <v>0</v>
      </c>
      <c r="AK147" s="3">
        <f>Cesta[[#This Row],[PUV]]*Cesta[[#This Row],[11.AP]]</f>
        <v>0</v>
      </c>
      <c r="AL147" s="3">
        <f>Cesta[[#This Row],[PUV]]*Cesta[[#This Row],[12.RN]]</f>
        <v>0</v>
      </c>
      <c r="AM147" s="3">
        <f>Cesta[[#This Row],[PUV]]*Cesta[[#This Row],[13.PB]]</f>
        <v>0</v>
      </c>
      <c r="AN147" s="3">
        <f>Cesta[[#This Row],[PUV]]*Cesta[[#This Row],[14.CE]]</f>
        <v>0</v>
      </c>
      <c r="AO147" s="3">
        <f>Cesta[[#This Row],[PUV]]*Cesta[[#This Row],[15.PE]]</f>
        <v>0</v>
      </c>
      <c r="AP147" s="3">
        <f>Cesta[[#This Row],[PUV]]*Cesta[[#This Row],[16.MG]]</f>
        <v>0</v>
      </c>
      <c r="AQ147" s="3">
        <f>Cesta[[#This Row],[Qde]]*Cesta[[#This Row],[PUV]]</f>
        <v>0</v>
      </c>
      <c r="AR147" s="21" t="s">
        <v>151</v>
      </c>
      <c r="AS147" s="15" t="s">
        <v>9</v>
      </c>
      <c r="AU147" s="1"/>
    </row>
    <row r="148" spans="1:47" ht="30" customHeight="1" x14ac:dyDescent="0.25">
      <c r="A148" s="1">
        <v>146</v>
      </c>
      <c r="B148" s="1">
        <v>359759</v>
      </c>
      <c r="C148" s="1" t="s">
        <v>18</v>
      </c>
      <c r="D148" s="5" t="s">
        <v>188</v>
      </c>
      <c r="E148" s="1" t="s">
        <v>68</v>
      </c>
      <c r="F148" s="1">
        <v>100</v>
      </c>
      <c r="G148" s="1">
        <v>40</v>
      </c>
      <c r="H148" s="1">
        <v>50</v>
      </c>
      <c r="I148" s="1">
        <v>50</v>
      </c>
      <c r="J148" s="1">
        <v>25</v>
      </c>
      <c r="K148" s="1">
        <v>50</v>
      </c>
      <c r="L148" s="1">
        <v>0</v>
      </c>
      <c r="M148" s="1">
        <v>50</v>
      </c>
      <c r="N148" s="1">
        <v>50</v>
      </c>
      <c r="O148" s="1">
        <v>5</v>
      </c>
      <c r="P148" s="1">
        <v>10</v>
      </c>
      <c r="Q148" s="1">
        <v>5</v>
      </c>
      <c r="R148" s="1">
        <v>5</v>
      </c>
      <c r="S148" s="1">
        <v>5</v>
      </c>
      <c r="T148" s="1">
        <v>5</v>
      </c>
      <c r="U148" s="1">
        <v>10</v>
      </c>
      <c r="V148" s="1">
        <v>20</v>
      </c>
      <c r="W148" s="1">
        <f>SUM(Cesta[[#This Row],[00.DF]:[16.MG]])</f>
        <v>480</v>
      </c>
      <c r="X148" s="21">
        <v>0</v>
      </c>
      <c r="Y148" s="3">
        <f>ROUND(Cesta[[#This Row],[PU]]*(1+$Y$1),2)</f>
        <v>0</v>
      </c>
      <c r="Z148" s="3">
        <f>Cesta[[#This Row],[PUV]]*Cesta[[#This Row],[00.DF]]</f>
        <v>0</v>
      </c>
      <c r="AA148" s="3">
        <f>Cesta[[#This Row],[PUV]]*Cesta[[#This Row],[01.MG]]</f>
        <v>0</v>
      </c>
      <c r="AB148" s="3">
        <f>Cesta[[#This Row],[PUV]]*Cesta[[#This Row],[02.BA]]</f>
        <v>0</v>
      </c>
      <c r="AC148" s="3">
        <f>Cesta[[#This Row],[PUV]]*Cesta[[#This Row],[03.PE]]</f>
        <v>0</v>
      </c>
      <c r="AD148" s="3">
        <f>Cesta[[#This Row],[PUV]]*Cesta[[#This Row],[04.SE]]</f>
        <v>0</v>
      </c>
      <c r="AE148" s="3">
        <f>Cesta[[#This Row],[PUV]]*Cesta[[#This Row],[05.AL]]</f>
        <v>0</v>
      </c>
      <c r="AF148" s="3">
        <f>Cesta[[#This Row],[PUV]]*Cesta[[#This Row],[06.BA]]</f>
        <v>0</v>
      </c>
      <c r="AG148" s="3">
        <f>Cesta[[#This Row],[PUV]]*Cesta[[#This Row],[07.PI]]</f>
        <v>0</v>
      </c>
      <c r="AH148" s="3">
        <f>Cesta[[#This Row],[PUV]]*Cesta[[#This Row],[08.MA]]</f>
        <v>0</v>
      </c>
      <c r="AI148" s="3">
        <f>Cesta[[#This Row],[PUV]]*Cesta[[#This Row],[09.GO]]</f>
        <v>0</v>
      </c>
      <c r="AJ148" s="3">
        <f>Cesta[[#This Row],[PUV]]*Cesta[[#This Row],[10.TO]]</f>
        <v>0</v>
      </c>
      <c r="AK148" s="3">
        <f>Cesta[[#This Row],[PUV]]*Cesta[[#This Row],[11.AP]]</f>
        <v>0</v>
      </c>
      <c r="AL148" s="3">
        <f>Cesta[[#This Row],[PUV]]*Cesta[[#This Row],[12.RN]]</f>
        <v>0</v>
      </c>
      <c r="AM148" s="3">
        <f>Cesta[[#This Row],[PUV]]*Cesta[[#This Row],[13.PB]]</f>
        <v>0</v>
      </c>
      <c r="AN148" s="3">
        <f>Cesta[[#This Row],[PUV]]*Cesta[[#This Row],[14.CE]]</f>
        <v>0</v>
      </c>
      <c r="AO148" s="3">
        <f>Cesta[[#This Row],[PUV]]*Cesta[[#This Row],[15.PE]]</f>
        <v>0</v>
      </c>
      <c r="AP148" s="3">
        <f>Cesta[[#This Row],[PUV]]*Cesta[[#This Row],[16.MG]]</f>
        <v>0</v>
      </c>
      <c r="AQ148" s="3">
        <f>Cesta[[#This Row],[Qde]]*Cesta[[#This Row],[PUV]]</f>
        <v>0</v>
      </c>
      <c r="AR148" s="21" t="s">
        <v>65</v>
      </c>
      <c r="AS148" s="15" t="s">
        <v>187</v>
      </c>
      <c r="AU148" s="1"/>
    </row>
    <row r="149" spans="1:47" ht="30" customHeight="1" x14ac:dyDescent="0.25">
      <c r="A149" s="1">
        <v>147</v>
      </c>
      <c r="B149" s="1">
        <v>279045</v>
      </c>
      <c r="C149" s="1" t="s">
        <v>18</v>
      </c>
      <c r="D149" s="5" t="s">
        <v>190</v>
      </c>
      <c r="E149" s="1" t="s">
        <v>68</v>
      </c>
      <c r="F149" s="1">
        <v>100</v>
      </c>
      <c r="G149" s="1">
        <v>10</v>
      </c>
      <c r="H149" s="1">
        <v>25</v>
      </c>
      <c r="I149" s="1">
        <v>50</v>
      </c>
      <c r="J149" s="1">
        <v>25</v>
      </c>
      <c r="K149" s="1">
        <v>50</v>
      </c>
      <c r="L149" s="1">
        <v>50</v>
      </c>
      <c r="M149" s="1">
        <v>50</v>
      </c>
      <c r="N149" s="1">
        <v>50</v>
      </c>
      <c r="O149" s="1">
        <v>5</v>
      </c>
      <c r="P149" s="1">
        <v>10</v>
      </c>
      <c r="Q149" s="1">
        <v>20</v>
      </c>
      <c r="R149" s="1">
        <v>10</v>
      </c>
      <c r="S149" s="1">
        <v>5</v>
      </c>
      <c r="T149" s="1">
        <v>5</v>
      </c>
      <c r="U149" s="1">
        <v>10</v>
      </c>
      <c r="V149" s="1">
        <v>36</v>
      </c>
      <c r="W149" s="1">
        <f>SUM(Cesta[[#This Row],[00.DF]:[16.MG]])</f>
        <v>511</v>
      </c>
      <c r="X149" s="21">
        <v>0</v>
      </c>
      <c r="Y149" s="3">
        <f>ROUND(Cesta[[#This Row],[PU]]*(1+$Y$1),2)</f>
        <v>0</v>
      </c>
      <c r="Z149" s="3">
        <f>Cesta[[#This Row],[PUV]]*Cesta[[#This Row],[00.DF]]</f>
        <v>0</v>
      </c>
      <c r="AA149" s="3">
        <f>Cesta[[#This Row],[PUV]]*Cesta[[#This Row],[01.MG]]</f>
        <v>0</v>
      </c>
      <c r="AB149" s="3">
        <f>Cesta[[#This Row],[PUV]]*Cesta[[#This Row],[02.BA]]</f>
        <v>0</v>
      </c>
      <c r="AC149" s="3">
        <f>Cesta[[#This Row],[PUV]]*Cesta[[#This Row],[03.PE]]</f>
        <v>0</v>
      </c>
      <c r="AD149" s="3">
        <f>Cesta[[#This Row],[PUV]]*Cesta[[#This Row],[04.SE]]</f>
        <v>0</v>
      </c>
      <c r="AE149" s="3">
        <f>Cesta[[#This Row],[PUV]]*Cesta[[#This Row],[05.AL]]</f>
        <v>0</v>
      </c>
      <c r="AF149" s="3">
        <f>Cesta[[#This Row],[PUV]]*Cesta[[#This Row],[06.BA]]</f>
        <v>0</v>
      </c>
      <c r="AG149" s="3">
        <f>Cesta[[#This Row],[PUV]]*Cesta[[#This Row],[07.PI]]</f>
        <v>0</v>
      </c>
      <c r="AH149" s="3">
        <f>Cesta[[#This Row],[PUV]]*Cesta[[#This Row],[08.MA]]</f>
        <v>0</v>
      </c>
      <c r="AI149" s="3">
        <f>Cesta[[#This Row],[PUV]]*Cesta[[#This Row],[09.GO]]</f>
        <v>0</v>
      </c>
      <c r="AJ149" s="3">
        <f>Cesta[[#This Row],[PUV]]*Cesta[[#This Row],[10.TO]]</f>
        <v>0</v>
      </c>
      <c r="AK149" s="3">
        <f>Cesta[[#This Row],[PUV]]*Cesta[[#This Row],[11.AP]]</f>
        <v>0</v>
      </c>
      <c r="AL149" s="3">
        <f>Cesta[[#This Row],[PUV]]*Cesta[[#This Row],[12.RN]]</f>
        <v>0</v>
      </c>
      <c r="AM149" s="3">
        <f>Cesta[[#This Row],[PUV]]*Cesta[[#This Row],[13.PB]]</f>
        <v>0</v>
      </c>
      <c r="AN149" s="3">
        <f>Cesta[[#This Row],[PUV]]*Cesta[[#This Row],[14.CE]]</f>
        <v>0</v>
      </c>
      <c r="AO149" s="3">
        <f>Cesta[[#This Row],[PUV]]*Cesta[[#This Row],[15.PE]]</f>
        <v>0</v>
      </c>
      <c r="AP149" s="3">
        <f>Cesta[[#This Row],[PUV]]*Cesta[[#This Row],[16.MG]]</f>
        <v>0</v>
      </c>
      <c r="AQ149" s="3">
        <f>Cesta[[#This Row],[Qde]]*Cesta[[#This Row],[PUV]]</f>
        <v>0</v>
      </c>
      <c r="AR149" s="21" t="s">
        <v>65</v>
      </c>
      <c r="AS149" s="15" t="s">
        <v>189</v>
      </c>
      <c r="AU149" s="1"/>
    </row>
    <row r="150" spans="1:47" ht="30" customHeight="1" x14ac:dyDescent="0.25">
      <c r="A150" s="1">
        <v>148</v>
      </c>
      <c r="B150" s="1">
        <v>278982</v>
      </c>
      <c r="C150" s="1" t="s">
        <v>18</v>
      </c>
      <c r="D150" s="5" t="s">
        <v>191</v>
      </c>
      <c r="E150" s="1" t="s">
        <v>68</v>
      </c>
      <c r="F150" s="1">
        <v>50</v>
      </c>
      <c r="G150" s="1">
        <v>40</v>
      </c>
      <c r="H150" s="1">
        <v>50</v>
      </c>
      <c r="I150" s="1">
        <v>100</v>
      </c>
      <c r="J150" s="1">
        <v>25</v>
      </c>
      <c r="K150" s="1">
        <v>100</v>
      </c>
      <c r="L150" s="1">
        <v>50</v>
      </c>
      <c r="M150" s="1">
        <v>25</v>
      </c>
      <c r="N150" s="1">
        <v>50</v>
      </c>
      <c r="O150" s="1">
        <v>5</v>
      </c>
      <c r="P150" s="1">
        <v>10</v>
      </c>
      <c r="Q150" s="1">
        <v>5</v>
      </c>
      <c r="R150" s="1">
        <v>30</v>
      </c>
      <c r="S150" s="1">
        <v>3</v>
      </c>
      <c r="T150" s="1">
        <v>15</v>
      </c>
      <c r="U150" s="1">
        <v>5</v>
      </c>
      <c r="V150" s="1">
        <v>60</v>
      </c>
      <c r="W150" s="1">
        <f>SUM(Cesta[[#This Row],[00.DF]:[16.MG]])</f>
        <v>623</v>
      </c>
      <c r="X150" s="21">
        <v>0</v>
      </c>
      <c r="Y150" s="3">
        <f>ROUND(Cesta[[#This Row],[PU]]*(1+$Y$1),2)</f>
        <v>0</v>
      </c>
      <c r="Z150" s="3">
        <f>Cesta[[#This Row],[PUV]]*Cesta[[#This Row],[00.DF]]</f>
        <v>0</v>
      </c>
      <c r="AA150" s="3">
        <f>Cesta[[#This Row],[PUV]]*Cesta[[#This Row],[01.MG]]</f>
        <v>0</v>
      </c>
      <c r="AB150" s="3">
        <f>Cesta[[#This Row],[PUV]]*Cesta[[#This Row],[02.BA]]</f>
        <v>0</v>
      </c>
      <c r="AC150" s="3">
        <f>Cesta[[#This Row],[PUV]]*Cesta[[#This Row],[03.PE]]</f>
        <v>0</v>
      </c>
      <c r="AD150" s="3">
        <f>Cesta[[#This Row],[PUV]]*Cesta[[#This Row],[04.SE]]</f>
        <v>0</v>
      </c>
      <c r="AE150" s="3">
        <f>Cesta[[#This Row],[PUV]]*Cesta[[#This Row],[05.AL]]</f>
        <v>0</v>
      </c>
      <c r="AF150" s="3">
        <f>Cesta[[#This Row],[PUV]]*Cesta[[#This Row],[06.BA]]</f>
        <v>0</v>
      </c>
      <c r="AG150" s="3">
        <f>Cesta[[#This Row],[PUV]]*Cesta[[#This Row],[07.PI]]</f>
        <v>0</v>
      </c>
      <c r="AH150" s="3">
        <f>Cesta[[#This Row],[PUV]]*Cesta[[#This Row],[08.MA]]</f>
        <v>0</v>
      </c>
      <c r="AI150" s="3">
        <f>Cesta[[#This Row],[PUV]]*Cesta[[#This Row],[09.GO]]</f>
        <v>0</v>
      </c>
      <c r="AJ150" s="3">
        <f>Cesta[[#This Row],[PUV]]*Cesta[[#This Row],[10.TO]]</f>
        <v>0</v>
      </c>
      <c r="AK150" s="3">
        <f>Cesta[[#This Row],[PUV]]*Cesta[[#This Row],[11.AP]]</f>
        <v>0</v>
      </c>
      <c r="AL150" s="3">
        <f>Cesta[[#This Row],[PUV]]*Cesta[[#This Row],[12.RN]]</f>
        <v>0</v>
      </c>
      <c r="AM150" s="3">
        <f>Cesta[[#This Row],[PUV]]*Cesta[[#This Row],[13.PB]]</f>
        <v>0</v>
      </c>
      <c r="AN150" s="3">
        <f>Cesta[[#This Row],[PUV]]*Cesta[[#This Row],[14.CE]]</f>
        <v>0</v>
      </c>
      <c r="AO150" s="3">
        <f>Cesta[[#This Row],[PUV]]*Cesta[[#This Row],[15.PE]]</f>
        <v>0</v>
      </c>
      <c r="AP150" s="3">
        <f>Cesta[[#This Row],[PUV]]*Cesta[[#This Row],[16.MG]]</f>
        <v>0</v>
      </c>
      <c r="AQ150" s="3">
        <f>Cesta[[#This Row],[Qde]]*Cesta[[#This Row],[PUV]]</f>
        <v>0</v>
      </c>
      <c r="AR150" s="21" t="s">
        <v>65</v>
      </c>
      <c r="AS150" s="15" t="s">
        <v>192</v>
      </c>
      <c r="AU150" s="1"/>
    </row>
    <row r="151" spans="1:47" ht="30" customHeight="1" x14ac:dyDescent="0.25">
      <c r="A151" s="1">
        <v>149</v>
      </c>
      <c r="B151" s="5">
        <v>614471</v>
      </c>
      <c r="C151" s="5" t="s">
        <v>18</v>
      </c>
      <c r="D151" s="5" t="s">
        <v>427</v>
      </c>
      <c r="E151" s="5" t="s">
        <v>12</v>
      </c>
      <c r="F151" s="5">
        <v>20</v>
      </c>
      <c r="G151" s="5">
        <v>10</v>
      </c>
      <c r="H151" s="5">
        <v>10</v>
      </c>
      <c r="I151" s="5">
        <v>10</v>
      </c>
      <c r="J151" s="5">
        <v>10</v>
      </c>
      <c r="K151" s="5">
        <v>10</v>
      </c>
      <c r="L151" s="5">
        <v>10</v>
      </c>
      <c r="M151" s="5">
        <v>10</v>
      </c>
      <c r="N151" s="5">
        <v>5</v>
      </c>
      <c r="O151" s="5">
        <v>5</v>
      </c>
      <c r="P151" s="5">
        <v>5</v>
      </c>
      <c r="Q151" s="5">
        <v>5</v>
      </c>
      <c r="R151" s="5">
        <v>20</v>
      </c>
      <c r="S151" s="5">
        <v>5</v>
      </c>
      <c r="T151" s="5">
        <v>5</v>
      </c>
      <c r="U151" s="5">
        <v>5</v>
      </c>
      <c r="V151" s="5">
        <v>5</v>
      </c>
      <c r="W151" s="5">
        <f>SUM(Cesta[[#This Row],[00.DF]:[16.MG]])</f>
        <v>150</v>
      </c>
      <c r="X151" s="21">
        <v>0</v>
      </c>
      <c r="Y151" s="6">
        <f>ROUND(Cesta[[#This Row],[PU]]*(1+$Y$1),2)</f>
        <v>0</v>
      </c>
      <c r="Z151" s="6">
        <f>Cesta[[#This Row],[PUV]]*Cesta[[#This Row],[00.DF]]</f>
        <v>0</v>
      </c>
      <c r="AA151" s="6">
        <f>Cesta[[#This Row],[PUV]]*Cesta[[#This Row],[01.MG]]</f>
        <v>0</v>
      </c>
      <c r="AB151" s="6">
        <f>Cesta[[#This Row],[PUV]]*Cesta[[#This Row],[02.BA]]</f>
        <v>0</v>
      </c>
      <c r="AC151" s="6">
        <f>Cesta[[#This Row],[PUV]]*Cesta[[#This Row],[03.PE]]</f>
        <v>0</v>
      </c>
      <c r="AD151" s="6">
        <f>Cesta[[#This Row],[PUV]]*Cesta[[#This Row],[04.SE]]</f>
        <v>0</v>
      </c>
      <c r="AE151" s="6">
        <f>Cesta[[#This Row],[PUV]]*Cesta[[#This Row],[05.AL]]</f>
        <v>0</v>
      </c>
      <c r="AF151" s="6">
        <f>Cesta[[#This Row],[PUV]]*Cesta[[#This Row],[06.BA]]</f>
        <v>0</v>
      </c>
      <c r="AG151" s="6">
        <f>Cesta[[#This Row],[PUV]]*Cesta[[#This Row],[07.PI]]</f>
        <v>0</v>
      </c>
      <c r="AH151" s="6">
        <f>Cesta[[#This Row],[PUV]]*Cesta[[#This Row],[08.MA]]</f>
        <v>0</v>
      </c>
      <c r="AI151" s="6">
        <f>Cesta[[#This Row],[PUV]]*Cesta[[#This Row],[09.GO]]</f>
        <v>0</v>
      </c>
      <c r="AJ151" s="6">
        <f>Cesta[[#This Row],[PUV]]*Cesta[[#This Row],[10.TO]]</f>
        <v>0</v>
      </c>
      <c r="AK151" s="6">
        <f>Cesta[[#This Row],[PUV]]*Cesta[[#This Row],[11.AP]]</f>
        <v>0</v>
      </c>
      <c r="AL151" s="6">
        <f>Cesta[[#This Row],[PUV]]*Cesta[[#This Row],[12.RN]]</f>
        <v>0</v>
      </c>
      <c r="AM151" s="6">
        <f>Cesta[[#This Row],[PUV]]*Cesta[[#This Row],[13.PB]]</f>
        <v>0</v>
      </c>
      <c r="AN151" s="6">
        <f>Cesta[[#This Row],[PUV]]*Cesta[[#This Row],[14.CE]]</f>
        <v>0</v>
      </c>
      <c r="AO151" s="6">
        <f>Cesta[[#This Row],[PUV]]*Cesta[[#This Row],[15.PE]]</f>
        <v>0</v>
      </c>
      <c r="AP151" s="6">
        <f>Cesta[[#This Row],[PUV]]*Cesta[[#This Row],[16.MG]]</f>
        <v>0</v>
      </c>
      <c r="AQ151" s="6">
        <f>Cesta[[#This Row],[Qde]]*Cesta[[#This Row],[PUV]]</f>
        <v>0</v>
      </c>
      <c r="AR151" s="23" t="s">
        <v>160</v>
      </c>
      <c r="AS151" s="16" t="s">
        <v>426</v>
      </c>
      <c r="AU151" s="1"/>
    </row>
    <row r="152" spans="1:47" ht="30" customHeight="1" x14ac:dyDescent="0.25">
      <c r="A152" s="1">
        <v>150</v>
      </c>
      <c r="B152" s="1">
        <v>318397</v>
      </c>
      <c r="C152" s="1" t="s">
        <v>18</v>
      </c>
      <c r="D152" s="5" t="s">
        <v>194</v>
      </c>
      <c r="E152" s="1" t="s">
        <v>68</v>
      </c>
      <c r="F152" s="1">
        <v>20</v>
      </c>
      <c r="G152" s="1">
        <v>12</v>
      </c>
      <c r="H152" s="1">
        <v>10</v>
      </c>
      <c r="I152" s="1">
        <v>10</v>
      </c>
      <c r="J152" s="1">
        <v>5</v>
      </c>
      <c r="K152" s="1">
        <v>16</v>
      </c>
      <c r="L152" s="1">
        <v>10</v>
      </c>
      <c r="M152" s="1">
        <v>10</v>
      </c>
      <c r="N152" s="1">
        <v>20</v>
      </c>
      <c r="O152" s="1">
        <v>0</v>
      </c>
      <c r="P152" s="1">
        <v>2</v>
      </c>
      <c r="Q152" s="1">
        <v>5</v>
      </c>
      <c r="R152" s="1">
        <v>5</v>
      </c>
      <c r="S152" s="1">
        <v>1</v>
      </c>
      <c r="T152" s="1">
        <v>1</v>
      </c>
      <c r="U152" s="1">
        <v>2</v>
      </c>
      <c r="V152" s="1">
        <v>20</v>
      </c>
      <c r="W152" s="1">
        <f>SUM(Cesta[[#This Row],[00.DF]:[16.MG]])</f>
        <v>149</v>
      </c>
      <c r="X152" s="21">
        <v>0</v>
      </c>
      <c r="Y152" s="3">
        <f>ROUND(Cesta[[#This Row],[PU]]*(1+$Y$1),2)</f>
        <v>0</v>
      </c>
      <c r="Z152" s="3">
        <f>Cesta[[#This Row],[PUV]]*Cesta[[#This Row],[00.DF]]</f>
        <v>0</v>
      </c>
      <c r="AA152" s="3">
        <f>Cesta[[#This Row],[PUV]]*Cesta[[#This Row],[01.MG]]</f>
        <v>0</v>
      </c>
      <c r="AB152" s="3">
        <f>Cesta[[#This Row],[PUV]]*Cesta[[#This Row],[02.BA]]</f>
        <v>0</v>
      </c>
      <c r="AC152" s="3">
        <f>Cesta[[#This Row],[PUV]]*Cesta[[#This Row],[03.PE]]</f>
        <v>0</v>
      </c>
      <c r="AD152" s="3">
        <f>Cesta[[#This Row],[PUV]]*Cesta[[#This Row],[04.SE]]</f>
        <v>0</v>
      </c>
      <c r="AE152" s="3">
        <f>Cesta[[#This Row],[PUV]]*Cesta[[#This Row],[05.AL]]</f>
        <v>0</v>
      </c>
      <c r="AF152" s="3">
        <f>Cesta[[#This Row],[PUV]]*Cesta[[#This Row],[06.BA]]</f>
        <v>0</v>
      </c>
      <c r="AG152" s="3">
        <f>Cesta[[#This Row],[PUV]]*Cesta[[#This Row],[07.PI]]</f>
        <v>0</v>
      </c>
      <c r="AH152" s="3">
        <f>Cesta[[#This Row],[PUV]]*Cesta[[#This Row],[08.MA]]</f>
        <v>0</v>
      </c>
      <c r="AI152" s="3">
        <f>Cesta[[#This Row],[PUV]]*Cesta[[#This Row],[09.GO]]</f>
        <v>0</v>
      </c>
      <c r="AJ152" s="3">
        <f>Cesta[[#This Row],[PUV]]*Cesta[[#This Row],[10.TO]]</f>
        <v>0</v>
      </c>
      <c r="AK152" s="3">
        <f>Cesta[[#This Row],[PUV]]*Cesta[[#This Row],[11.AP]]</f>
        <v>0</v>
      </c>
      <c r="AL152" s="3">
        <f>Cesta[[#This Row],[PUV]]*Cesta[[#This Row],[12.RN]]</f>
        <v>0</v>
      </c>
      <c r="AM152" s="3">
        <f>Cesta[[#This Row],[PUV]]*Cesta[[#This Row],[13.PB]]</f>
        <v>0</v>
      </c>
      <c r="AN152" s="3">
        <f>Cesta[[#This Row],[PUV]]*Cesta[[#This Row],[14.CE]]</f>
        <v>0</v>
      </c>
      <c r="AO152" s="3">
        <f>Cesta[[#This Row],[PUV]]*Cesta[[#This Row],[15.PE]]</f>
        <v>0</v>
      </c>
      <c r="AP152" s="3">
        <f>Cesta[[#This Row],[PUV]]*Cesta[[#This Row],[16.MG]]</f>
        <v>0</v>
      </c>
      <c r="AQ152" s="3">
        <f>Cesta[[#This Row],[Qde]]*Cesta[[#This Row],[PUV]]</f>
        <v>0</v>
      </c>
      <c r="AR152" s="21" t="s">
        <v>65</v>
      </c>
      <c r="AS152" s="15" t="s">
        <v>193</v>
      </c>
      <c r="AU152" s="1"/>
    </row>
    <row r="153" spans="1:47" ht="30" customHeight="1" x14ac:dyDescent="0.25">
      <c r="A153" s="1">
        <v>151</v>
      </c>
      <c r="B153" s="1">
        <v>364327</v>
      </c>
      <c r="C153" s="1" t="s">
        <v>18</v>
      </c>
      <c r="D153" s="5" t="s">
        <v>195</v>
      </c>
      <c r="E153" s="1" t="s">
        <v>12</v>
      </c>
      <c r="F153" s="1">
        <v>80</v>
      </c>
      <c r="G153" s="1">
        <v>0</v>
      </c>
      <c r="H153" s="1">
        <v>40</v>
      </c>
      <c r="I153" s="1">
        <v>10</v>
      </c>
      <c r="J153" s="1">
        <v>12</v>
      </c>
      <c r="K153" s="1">
        <v>75</v>
      </c>
      <c r="L153" s="1">
        <v>40</v>
      </c>
      <c r="M153" s="1">
        <v>40</v>
      </c>
      <c r="N153" s="1">
        <v>40</v>
      </c>
      <c r="O153" s="1">
        <v>5</v>
      </c>
      <c r="P153" s="1">
        <v>6</v>
      </c>
      <c r="Q153" s="1">
        <v>0</v>
      </c>
      <c r="R153" s="1">
        <v>4</v>
      </c>
      <c r="S153" s="1">
        <v>10</v>
      </c>
      <c r="T153" s="1">
        <v>4</v>
      </c>
      <c r="U153" s="1">
        <v>8</v>
      </c>
      <c r="V153" s="1">
        <v>0</v>
      </c>
      <c r="W153" s="1">
        <f>SUM(Cesta[[#This Row],[00.DF]:[16.MG]])</f>
        <v>374</v>
      </c>
      <c r="X153" s="21">
        <v>0</v>
      </c>
      <c r="Y153" s="3">
        <f>ROUND(Cesta[[#This Row],[PU]]*(1+$Y$1),2)</f>
        <v>0</v>
      </c>
      <c r="Z153" s="3">
        <f>Cesta[[#This Row],[PUV]]*Cesta[[#This Row],[00.DF]]</f>
        <v>0</v>
      </c>
      <c r="AA153" s="3">
        <f>Cesta[[#This Row],[PUV]]*Cesta[[#This Row],[01.MG]]</f>
        <v>0</v>
      </c>
      <c r="AB153" s="3">
        <f>Cesta[[#This Row],[PUV]]*Cesta[[#This Row],[02.BA]]</f>
        <v>0</v>
      </c>
      <c r="AC153" s="3">
        <f>Cesta[[#This Row],[PUV]]*Cesta[[#This Row],[03.PE]]</f>
        <v>0</v>
      </c>
      <c r="AD153" s="3">
        <f>Cesta[[#This Row],[PUV]]*Cesta[[#This Row],[04.SE]]</f>
        <v>0</v>
      </c>
      <c r="AE153" s="3">
        <f>Cesta[[#This Row],[PUV]]*Cesta[[#This Row],[05.AL]]</f>
        <v>0</v>
      </c>
      <c r="AF153" s="3">
        <f>Cesta[[#This Row],[PUV]]*Cesta[[#This Row],[06.BA]]</f>
        <v>0</v>
      </c>
      <c r="AG153" s="3">
        <f>Cesta[[#This Row],[PUV]]*Cesta[[#This Row],[07.PI]]</f>
        <v>0</v>
      </c>
      <c r="AH153" s="3">
        <f>Cesta[[#This Row],[PUV]]*Cesta[[#This Row],[08.MA]]</f>
        <v>0</v>
      </c>
      <c r="AI153" s="3">
        <f>Cesta[[#This Row],[PUV]]*Cesta[[#This Row],[09.GO]]</f>
        <v>0</v>
      </c>
      <c r="AJ153" s="3">
        <f>Cesta[[#This Row],[PUV]]*Cesta[[#This Row],[10.TO]]</f>
        <v>0</v>
      </c>
      <c r="AK153" s="3">
        <f>Cesta[[#This Row],[PUV]]*Cesta[[#This Row],[11.AP]]</f>
        <v>0</v>
      </c>
      <c r="AL153" s="3">
        <f>Cesta[[#This Row],[PUV]]*Cesta[[#This Row],[12.RN]]</f>
        <v>0</v>
      </c>
      <c r="AM153" s="3">
        <f>Cesta[[#This Row],[PUV]]*Cesta[[#This Row],[13.PB]]</f>
        <v>0</v>
      </c>
      <c r="AN153" s="3">
        <f>Cesta[[#This Row],[PUV]]*Cesta[[#This Row],[14.CE]]</f>
        <v>0</v>
      </c>
      <c r="AO153" s="3">
        <f>Cesta[[#This Row],[PUV]]*Cesta[[#This Row],[15.PE]]</f>
        <v>0</v>
      </c>
      <c r="AP153" s="3">
        <f>Cesta[[#This Row],[PUV]]*Cesta[[#This Row],[16.MG]]</f>
        <v>0</v>
      </c>
      <c r="AQ153" s="3">
        <f>Cesta[[#This Row],[Qde]]*Cesta[[#This Row],[PUV]]</f>
        <v>0</v>
      </c>
      <c r="AR153" s="21" t="s">
        <v>153</v>
      </c>
      <c r="AS153" s="15" t="s">
        <v>196</v>
      </c>
      <c r="AU153" s="1"/>
    </row>
    <row r="154" spans="1:47" ht="30" customHeight="1" x14ac:dyDescent="0.25">
      <c r="A154" s="1">
        <v>152</v>
      </c>
      <c r="B154" s="1">
        <v>232421</v>
      </c>
      <c r="C154" s="1" t="s">
        <v>18</v>
      </c>
      <c r="D154" s="5" t="s">
        <v>197</v>
      </c>
      <c r="E154" s="1" t="s">
        <v>12</v>
      </c>
      <c r="F154" s="1">
        <v>200</v>
      </c>
      <c r="G154" s="1">
        <v>15</v>
      </c>
      <c r="H154" s="1">
        <v>100</v>
      </c>
      <c r="I154" s="1">
        <v>50</v>
      </c>
      <c r="J154" s="1">
        <v>25</v>
      </c>
      <c r="K154" s="1">
        <v>30</v>
      </c>
      <c r="L154" s="1">
        <v>25</v>
      </c>
      <c r="M154" s="1">
        <v>100</v>
      </c>
      <c r="N154" s="1">
        <v>100</v>
      </c>
      <c r="O154" s="1">
        <v>5</v>
      </c>
      <c r="P154" s="1">
        <v>10</v>
      </c>
      <c r="Q154" s="1">
        <v>20</v>
      </c>
      <c r="R154" s="1">
        <v>10</v>
      </c>
      <c r="S154" s="1">
        <v>5</v>
      </c>
      <c r="T154" s="1">
        <v>10</v>
      </c>
      <c r="U154" s="1">
        <v>20</v>
      </c>
      <c r="V154" s="1">
        <v>40</v>
      </c>
      <c r="W154" s="1">
        <f>SUM(Cesta[[#This Row],[00.DF]:[16.MG]])</f>
        <v>765</v>
      </c>
      <c r="X154" s="21">
        <v>0</v>
      </c>
      <c r="Y154" s="3">
        <f>ROUND(Cesta[[#This Row],[PU]]*(1+$Y$1),2)</f>
        <v>0</v>
      </c>
      <c r="Z154" s="3">
        <f>Cesta[[#This Row],[PUV]]*Cesta[[#This Row],[00.DF]]</f>
        <v>0</v>
      </c>
      <c r="AA154" s="3">
        <f>Cesta[[#This Row],[PUV]]*Cesta[[#This Row],[01.MG]]</f>
        <v>0</v>
      </c>
      <c r="AB154" s="3">
        <f>Cesta[[#This Row],[PUV]]*Cesta[[#This Row],[02.BA]]</f>
        <v>0</v>
      </c>
      <c r="AC154" s="3">
        <f>Cesta[[#This Row],[PUV]]*Cesta[[#This Row],[03.PE]]</f>
        <v>0</v>
      </c>
      <c r="AD154" s="3">
        <f>Cesta[[#This Row],[PUV]]*Cesta[[#This Row],[04.SE]]</f>
        <v>0</v>
      </c>
      <c r="AE154" s="3">
        <f>Cesta[[#This Row],[PUV]]*Cesta[[#This Row],[05.AL]]</f>
        <v>0</v>
      </c>
      <c r="AF154" s="3">
        <f>Cesta[[#This Row],[PUV]]*Cesta[[#This Row],[06.BA]]</f>
        <v>0</v>
      </c>
      <c r="AG154" s="3">
        <f>Cesta[[#This Row],[PUV]]*Cesta[[#This Row],[07.PI]]</f>
        <v>0</v>
      </c>
      <c r="AH154" s="3">
        <f>Cesta[[#This Row],[PUV]]*Cesta[[#This Row],[08.MA]]</f>
        <v>0</v>
      </c>
      <c r="AI154" s="3">
        <f>Cesta[[#This Row],[PUV]]*Cesta[[#This Row],[09.GO]]</f>
        <v>0</v>
      </c>
      <c r="AJ154" s="3">
        <f>Cesta[[#This Row],[PUV]]*Cesta[[#This Row],[10.TO]]</f>
        <v>0</v>
      </c>
      <c r="AK154" s="3">
        <f>Cesta[[#This Row],[PUV]]*Cesta[[#This Row],[11.AP]]</f>
        <v>0</v>
      </c>
      <c r="AL154" s="3">
        <f>Cesta[[#This Row],[PUV]]*Cesta[[#This Row],[12.RN]]</f>
        <v>0</v>
      </c>
      <c r="AM154" s="3">
        <f>Cesta[[#This Row],[PUV]]*Cesta[[#This Row],[13.PB]]</f>
        <v>0</v>
      </c>
      <c r="AN154" s="3">
        <f>Cesta[[#This Row],[PUV]]*Cesta[[#This Row],[14.CE]]</f>
        <v>0</v>
      </c>
      <c r="AO154" s="3">
        <f>Cesta[[#This Row],[PUV]]*Cesta[[#This Row],[15.PE]]</f>
        <v>0</v>
      </c>
      <c r="AP154" s="3">
        <f>Cesta[[#This Row],[PUV]]*Cesta[[#This Row],[16.MG]]</f>
        <v>0</v>
      </c>
      <c r="AQ154" s="3">
        <f>Cesta[[#This Row],[Qde]]*Cesta[[#This Row],[PUV]]</f>
        <v>0</v>
      </c>
      <c r="AR154" s="21" t="s">
        <v>198</v>
      </c>
      <c r="AS154" s="15" t="s">
        <v>199</v>
      </c>
      <c r="AU154" s="1"/>
    </row>
    <row r="155" spans="1:47" ht="30" customHeight="1" x14ac:dyDescent="0.25">
      <c r="A155" s="1">
        <v>153</v>
      </c>
      <c r="B155" s="1">
        <v>289513</v>
      </c>
      <c r="C155" s="1" t="s">
        <v>18</v>
      </c>
      <c r="D155" s="5" t="s">
        <v>413</v>
      </c>
      <c r="E155" s="1" t="s">
        <v>13</v>
      </c>
      <c r="F155" s="1">
        <v>120</v>
      </c>
      <c r="G155" s="1">
        <v>20</v>
      </c>
      <c r="H155" s="1">
        <v>60</v>
      </c>
      <c r="I155" s="1">
        <v>60</v>
      </c>
      <c r="J155" s="1">
        <v>24</v>
      </c>
      <c r="K155" s="1">
        <v>0</v>
      </c>
      <c r="L155" s="1">
        <v>30</v>
      </c>
      <c r="M155" s="1">
        <v>60</v>
      </c>
      <c r="N155" s="1">
        <v>60</v>
      </c>
      <c r="O155" s="1">
        <v>5</v>
      </c>
      <c r="P155" s="1">
        <v>2</v>
      </c>
      <c r="Q155" s="1">
        <v>12</v>
      </c>
      <c r="R155" s="1">
        <v>6</v>
      </c>
      <c r="S155" s="1">
        <v>6</v>
      </c>
      <c r="T155" s="1">
        <v>6</v>
      </c>
      <c r="U155" s="1">
        <v>12</v>
      </c>
      <c r="V155" s="1">
        <v>40</v>
      </c>
      <c r="W155" s="1">
        <f>SUM(Cesta[[#This Row],[00.DF]:[16.MG]])</f>
        <v>523</v>
      </c>
      <c r="X155" s="21">
        <v>0</v>
      </c>
      <c r="Y155" s="3">
        <f>ROUND(Cesta[[#This Row],[PU]]*(1+$Y$1),2)</f>
        <v>0</v>
      </c>
      <c r="Z155" s="3">
        <f>Cesta[[#This Row],[PUV]]*Cesta[[#This Row],[00.DF]]</f>
        <v>0</v>
      </c>
      <c r="AA155" s="3">
        <f>Cesta[[#This Row],[PUV]]*Cesta[[#This Row],[01.MG]]</f>
        <v>0</v>
      </c>
      <c r="AB155" s="3">
        <f>Cesta[[#This Row],[PUV]]*Cesta[[#This Row],[02.BA]]</f>
        <v>0</v>
      </c>
      <c r="AC155" s="3">
        <f>Cesta[[#This Row],[PUV]]*Cesta[[#This Row],[03.PE]]</f>
        <v>0</v>
      </c>
      <c r="AD155" s="3">
        <f>Cesta[[#This Row],[PUV]]*Cesta[[#This Row],[04.SE]]</f>
        <v>0</v>
      </c>
      <c r="AE155" s="3">
        <f>Cesta[[#This Row],[PUV]]*Cesta[[#This Row],[05.AL]]</f>
        <v>0</v>
      </c>
      <c r="AF155" s="3">
        <f>Cesta[[#This Row],[PUV]]*Cesta[[#This Row],[06.BA]]</f>
        <v>0</v>
      </c>
      <c r="AG155" s="3">
        <f>Cesta[[#This Row],[PUV]]*Cesta[[#This Row],[07.PI]]</f>
        <v>0</v>
      </c>
      <c r="AH155" s="3">
        <f>Cesta[[#This Row],[PUV]]*Cesta[[#This Row],[08.MA]]</f>
        <v>0</v>
      </c>
      <c r="AI155" s="3">
        <f>Cesta[[#This Row],[PUV]]*Cesta[[#This Row],[09.GO]]</f>
        <v>0</v>
      </c>
      <c r="AJ155" s="3">
        <f>Cesta[[#This Row],[PUV]]*Cesta[[#This Row],[10.TO]]</f>
        <v>0</v>
      </c>
      <c r="AK155" s="3">
        <f>Cesta[[#This Row],[PUV]]*Cesta[[#This Row],[11.AP]]</f>
        <v>0</v>
      </c>
      <c r="AL155" s="3">
        <f>Cesta[[#This Row],[PUV]]*Cesta[[#This Row],[12.RN]]</f>
        <v>0</v>
      </c>
      <c r="AM155" s="3">
        <f>Cesta[[#This Row],[PUV]]*Cesta[[#This Row],[13.PB]]</f>
        <v>0</v>
      </c>
      <c r="AN155" s="3">
        <f>Cesta[[#This Row],[PUV]]*Cesta[[#This Row],[14.CE]]</f>
        <v>0</v>
      </c>
      <c r="AO155" s="3">
        <f>Cesta[[#This Row],[PUV]]*Cesta[[#This Row],[15.PE]]</f>
        <v>0</v>
      </c>
      <c r="AP155" s="3">
        <f>Cesta[[#This Row],[PUV]]*Cesta[[#This Row],[16.MG]]</f>
        <v>0</v>
      </c>
      <c r="AQ155" s="3">
        <f>Cesta[[#This Row],[Qde]]*Cesta[[#This Row],[PUV]]</f>
        <v>0</v>
      </c>
      <c r="AR155" s="21" t="s">
        <v>172</v>
      </c>
      <c r="AS155" s="15" t="s">
        <v>414</v>
      </c>
      <c r="AU155" s="1"/>
    </row>
    <row r="156" spans="1:47" ht="30" customHeight="1" x14ac:dyDescent="0.25">
      <c r="A156" s="1">
        <v>154</v>
      </c>
      <c r="B156" s="1">
        <v>272502</v>
      </c>
      <c r="C156" s="1" t="s">
        <v>18</v>
      </c>
      <c r="D156" s="5" t="s">
        <v>412</v>
      </c>
      <c r="E156" s="1" t="s">
        <v>13</v>
      </c>
      <c r="F156" s="1">
        <v>20</v>
      </c>
      <c r="G156" s="1">
        <v>10</v>
      </c>
      <c r="H156" s="1">
        <v>10</v>
      </c>
      <c r="I156" s="1">
        <v>5</v>
      </c>
      <c r="J156" s="1">
        <v>10</v>
      </c>
      <c r="K156" s="1">
        <v>0</v>
      </c>
      <c r="L156" s="1">
        <v>0</v>
      </c>
      <c r="M156" s="1">
        <v>10</v>
      </c>
      <c r="N156" s="1">
        <v>10</v>
      </c>
      <c r="O156" s="1">
        <v>1</v>
      </c>
      <c r="P156" s="1">
        <v>2</v>
      </c>
      <c r="Q156" s="1">
        <v>10</v>
      </c>
      <c r="R156" s="1">
        <v>1</v>
      </c>
      <c r="S156" s="1">
        <v>1</v>
      </c>
      <c r="T156" s="1">
        <v>1</v>
      </c>
      <c r="U156" s="1">
        <v>2</v>
      </c>
      <c r="V156" s="1">
        <v>2</v>
      </c>
      <c r="W156" s="1">
        <f>SUM(Cesta[[#This Row],[00.DF]:[16.MG]])</f>
        <v>95</v>
      </c>
      <c r="X156" s="21">
        <v>0</v>
      </c>
      <c r="Y156" s="3">
        <f>ROUND(Cesta[[#This Row],[PU]]*(1+$Y$1),2)</f>
        <v>0</v>
      </c>
      <c r="Z156" s="3">
        <f>Cesta[[#This Row],[PUV]]*Cesta[[#This Row],[00.DF]]</f>
        <v>0</v>
      </c>
      <c r="AA156" s="3">
        <f>Cesta[[#This Row],[PUV]]*Cesta[[#This Row],[01.MG]]</f>
        <v>0</v>
      </c>
      <c r="AB156" s="3">
        <f>Cesta[[#This Row],[PUV]]*Cesta[[#This Row],[02.BA]]</f>
        <v>0</v>
      </c>
      <c r="AC156" s="3">
        <f>Cesta[[#This Row],[PUV]]*Cesta[[#This Row],[03.PE]]</f>
        <v>0</v>
      </c>
      <c r="AD156" s="3">
        <f>Cesta[[#This Row],[PUV]]*Cesta[[#This Row],[04.SE]]</f>
        <v>0</v>
      </c>
      <c r="AE156" s="3">
        <f>Cesta[[#This Row],[PUV]]*Cesta[[#This Row],[05.AL]]</f>
        <v>0</v>
      </c>
      <c r="AF156" s="3">
        <f>Cesta[[#This Row],[PUV]]*Cesta[[#This Row],[06.BA]]</f>
        <v>0</v>
      </c>
      <c r="AG156" s="3">
        <f>Cesta[[#This Row],[PUV]]*Cesta[[#This Row],[07.PI]]</f>
        <v>0</v>
      </c>
      <c r="AH156" s="3">
        <f>Cesta[[#This Row],[PUV]]*Cesta[[#This Row],[08.MA]]</f>
        <v>0</v>
      </c>
      <c r="AI156" s="3">
        <f>Cesta[[#This Row],[PUV]]*Cesta[[#This Row],[09.GO]]</f>
        <v>0</v>
      </c>
      <c r="AJ156" s="3">
        <f>Cesta[[#This Row],[PUV]]*Cesta[[#This Row],[10.TO]]</f>
        <v>0</v>
      </c>
      <c r="AK156" s="3">
        <f>Cesta[[#This Row],[PUV]]*Cesta[[#This Row],[11.AP]]</f>
        <v>0</v>
      </c>
      <c r="AL156" s="3">
        <f>Cesta[[#This Row],[PUV]]*Cesta[[#This Row],[12.RN]]</f>
        <v>0</v>
      </c>
      <c r="AM156" s="3">
        <f>Cesta[[#This Row],[PUV]]*Cesta[[#This Row],[13.PB]]</f>
        <v>0</v>
      </c>
      <c r="AN156" s="3">
        <f>Cesta[[#This Row],[PUV]]*Cesta[[#This Row],[14.CE]]</f>
        <v>0</v>
      </c>
      <c r="AO156" s="3">
        <f>Cesta[[#This Row],[PUV]]*Cesta[[#This Row],[15.PE]]</f>
        <v>0</v>
      </c>
      <c r="AP156" s="3">
        <f>Cesta[[#This Row],[PUV]]*Cesta[[#This Row],[16.MG]]</f>
        <v>0</v>
      </c>
      <c r="AQ156" s="3">
        <f>Cesta[[#This Row],[Qde]]*Cesta[[#This Row],[PUV]]</f>
        <v>0</v>
      </c>
      <c r="AR156" s="21" t="s">
        <v>172</v>
      </c>
      <c r="AS156" s="15" t="s">
        <v>200</v>
      </c>
      <c r="AU156" s="1"/>
    </row>
    <row r="157" spans="1:47" ht="30" customHeight="1" x14ac:dyDescent="0.25">
      <c r="A157" s="1">
        <v>155</v>
      </c>
      <c r="B157" s="1">
        <v>260488</v>
      </c>
      <c r="C157" s="1" t="s">
        <v>18</v>
      </c>
      <c r="D157" s="5" t="s">
        <v>415</v>
      </c>
      <c r="E157" s="1" t="s">
        <v>13</v>
      </c>
      <c r="F157" s="1">
        <v>20</v>
      </c>
      <c r="G157" s="1">
        <v>0</v>
      </c>
      <c r="H157" s="1">
        <v>10</v>
      </c>
      <c r="J157" s="1">
        <v>0</v>
      </c>
      <c r="K157" s="1">
        <v>0</v>
      </c>
      <c r="L157" s="1">
        <v>10</v>
      </c>
      <c r="M157" s="1">
        <v>10</v>
      </c>
      <c r="N157" s="1">
        <v>10</v>
      </c>
      <c r="O157" s="1">
        <v>0</v>
      </c>
      <c r="P157" s="1">
        <v>2</v>
      </c>
      <c r="Q157" s="1">
        <v>2</v>
      </c>
      <c r="R157" s="1">
        <v>1</v>
      </c>
      <c r="S157" s="1">
        <v>1</v>
      </c>
      <c r="T157" s="1">
        <v>1</v>
      </c>
      <c r="U157" s="1">
        <v>2</v>
      </c>
      <c r="V157" s="1">
        <v>0</v>
      </c>
      <c r="W157" s="1">
        <f>SUM(Cesta[[#This Row],[00.DF]:[16.MG]])</f>
        <v>69</v>
      </c>
      <c r="X157" s="21">
        <v>0</v>
      </c>
      <c r="Y157" s="3">
        <f>ROUND(Cesta[[#This Row],[PU]]*(1+$Y$1),2)</f>
        <v>0</v>
      </c>
      <c r="Z157" s="3">
        <f>Cesta[[#This Row],[PUV]]*Cesta[[#This Row],[00.DF]]</f>
        <v>0</v>
      </c>
      <c r="AA157" s="3">
        <f>Cesta[[#This Row],[PUV]]*Cesta[[#This Row],[01.MG]]</f>
        <v>0</v>
      </c>
      <c r="AB157" s="3">
        <f>Cesta[[#This Row],[PUV]]*Cesta[[#This Row],[02.BA]]</f>
        <v>0</v>
      </c>
      <c r="AC157" s="3">
        <f>Cesta[[#This Row],[PUV]]*Cesta[[#This Row],[03.PE]]</f>
        <v>0</v>
      </c>
      <c r="AD157" s="3">
        <f>Cesta[[#This Row],[PUV]]*Cesta[[#This Row],[04.SE]]</f>
        <v>0</v>
      </c>
      <c r="AE157" s="3">
        <f>Cesta[[#This Row],[PUV]]*Cesta[[#This Row],[05.AL]]</f>
        <v>0</v>
      </c>
      <c r="AF157" s="3">
        <f>Cesta[[#This Row],[PUV]]*Cesta[[#This Row],[06.BA]]</f>
        <v>0</v>
      </c>
      <c r="AG157" s="3">
        <f>Cesta[[#This Row],[PUV]]*Cesta[[#This Row],[07.PI]]</f>
        <v>0</v>
      </c>
      <c r="AH157" s="3">
        <f>Cesta[[#This Row],[PUV]]*Cesta[[#This Row],[08.MA]]</f>
        <v>0</v>
      </c>
      <c r="AI157" s="3">
        <f>Cesta[[#This Row],[PUV]]*Cesta[[#This Row],[09.GO]]</f>
        <v>0</v>
      </c>
      <c r="AJ157" s="3">
        <f>Cesta[[#This Row],[PUV]]*Cesta[[#This Row],[10.TO]]</f>
        <v>0</v>
      </c>
      <c r="AK157" s="3">
        <f>Cesta[[#This Row],[PUV]]*Cesta[[#This Row],[11.AP]]</f>
        <v>0</v>
      </c>
      <c r="AL157" s="3">
        <f>Cesta[[#This Row],[PUV]]*Cesta[[#This Row],[12.RN]]</f>
        <v>0</v>
      </c>
      <c r="AM157" s="3">
        <f>Cesta[[#This Row],[PUV]]*Cesta[[#This Row],[13.PB]]</f>
        <v>0</v>
      </c>
      <c r="AN157" s="3">
        <f>Cesta[[#This Row],[PUV]]*Cesta[[#This Row],[14.CE]]</f>
        <v>0</v>
      </c>
      <c r="AO157" s="3">
        <f>Cesta[[#This Row],[PUV]]*Cesta[[#This Row],[15.PE]]</f>
        <v>0</v>
      </c>
      <c r="AP157" s="3">
        <f>Cesta[[#This Row],[PUV]]*Cesta[[#This Row],[16.MG]]</f>
        <v>0</v>
      </c>
      <c r="AQ157" s="3">
        <f>Cesta[[#This Row],[Qde]]*Cesta[[#This Row],[PUV]]</f>
        <v>0</v>
      </c>
      <c r="AR157" s="21" t="s">
        <v>201</v>
      </c>
      <c r="AS157" s="15" t="s">
        <v>202</v>
      </c>
      <c r="AU157" s="1"/>
    </row>
    <row r="158" spans="1:47" ht="30" customHeight="1" x14ac:dyDescent="0.25">
      <c r="A158" s="1">
        <v>156</v>
      </c>
      <c r="B158" s="1">
        <v>272346</v>
      </c>
      <c r="C158" s="1" t="s">
        <v>18</v>
      </c>
      <c r="D158" s="5" t="s">
        <v>497</v>
      </c>
      <c r="E158" s="1" t="s">
        <v>12</v>
      </c>
      <c r="F158" s="1">
        <v>500</v>
      </c>
      <c r="G158" s="1">
        <v>30</v>
      </c>
      <c r="H158" s="1">
        <v>250</v>
      </c>
      <c r="I158" s="1">
        <v>250</v>
      </c>
      <c r="J158" s="1">
        <v>50</v>
      </c>
      <c r="K158" s="1">
        <v>50</v>
      </c>
      <c r="L158" s="1">
        <v>250</v>
      </c>
      <c r="M158" s="1">
        <v>250</v>
      </c>
      <c r="N158" s="1">
        <v>250</v>
      </c>
      <c r="O158" s="1">
        <v>5</v>
      </c>
      <c r="P158" s="1">
        <v>50</v>
      </c>
      <c r="Q158" s="1">
        <v>50</v>
      </c>
      <c r="R158" s="1">
        <v>25</v>
      </c>
      <c r="S158" s="1">
        <v>25</v>
      </c>
      <c r="T158" s="1">
        <v>5</v>
      </c>
      <c r="U158" s="1">
        <v>20</v>
      </c>
      <c r="V158" s="1">
        <v>50</v>
      </c>
      <c r="W158" s="1">
        <f>SUM(Cesta[[#This Row],[00.DF]:[16.MG]])</f>
        <v>2110</v>
      </c>
      <c r="X158" s="21">
        <v>0</v>
      </c>
      <c r="Y158" s="3">
        <f>ROUND(Cesta[[#This Row],[PU]]*(1+$Y$1),2)</f>
        <v>0</v>
      </c>
      <c r="Z158" s="3">
        <f>Cesta[[#This Row],[PUV]]*Cesta[[#This Row],[00.DF]]</f>
        <v>0</v>
      </c>
      <c r="AA158" s="3">
        <f>Cesta[[#This Row],[PUV]]*Cesta[[#This Row],[01.MG]]</f>
        <v>0</v>
      </c>
      <c r="AB158" s="3">
        <f>Cesta[[#This Row],[PUV]]*Cesta[[#This Row],[02.BA]]</f>
        <v>0</v>
      </c>
      <c r="AC158" s="3">
        <f>Cesta[[#This Row],[PUV]]*Cesta[[#This Row],[03.PE]]</f>
        <v>0</v>
      </c>
      <c r="AD158" s="3">
        <f>Cesta[[#This Row],[PUV]]*Cesta[[#This Row],[04.SE]]</f>
        <v>0</v>
      </c>
      <c r="AE158" s="3">
        <f>Cesta[[#This Row],[PUV]]*Cesta[[#This Row],[05.AL]]</f>
        <v>0</v>
      </c>
      <c r="AF158" s="3">
        <f>Cesta[[#This Row],[PUV]]*Cesta[[#This Row],[06.BA]]</f>
        <v>0</v>
      </c>
      <c r="AG158" s="3">
        <f>Cesta[[#This Row],[PUV]]*Cesta[[#This Row],[07.PI]]</f>
        <v>0</v>
      </c>
      <c r="AH158" s="3">
        <f>Cesta[[#This Row],[PUV]]*Cesta[[#This Row],[08.MA]]</f>
        <v>0</v>
      </c>
      <c r="AI158" s="3">
        <f>Cesta[[#This Row],[PUV]]*Cesta[[#This Row],[09.GO]]</f>
        <v>0</v>
      </c>
      <c r="AJ158" s="3">
        <f>Cesta[[#This Row],[PUV]]*Cesta[[#This Row],[10.TO]]</f>
        <v>0</v>
      </c>
      <c r="AK158" s="3">
        <f>Cesta[[#This Row],[PUV]]*Cesta[[#This Row],[11.AP]]</f>
        <v>0</v>
      </c>
      <c r="AL158" s="3">
        <f>Cesta[[#This Row],[PUV]]*Cesta[[#This Row],[12.RN]]</f>
        <v>0</v>
      </c>
      <c r="AM158" s="3">
        <f>Cesta[[#This Row],[PUV]]*Cesta[[#This Row],[13.PB]]</f>
        <v>0</v>
      </c>
      <c r="AN158" s="3">
        <f>Cesta[[#This Row],[PUV]]*Cesta[[#This Row],[14.CE]]</f>
        <v>0</v>
      </c>
      <c r="AO158" s="3">
        <f>Cesta[[#This Row],[PUV]]*Cesta[[#This Row],[15.PE]]</f>
        <v>0</v>
      </c>
      <c r="AP158" s="3">
        <f>Cesta[[#This Row],[PUV]]*Cesta[[#This Row],[16.MG]]</f>
        <v>0</v>
      </c>
      <c r="AQ158" s="3">
        <f>Cesta[[#This Row],[Qde]]*Cesta[[#This Row],[PUV]]</f>
        <v>0</v>
      </c>
      <c r="AR158" s="21" t="s">
        <v>153</v>
      </c>
      <c r="AS158" s="15" t="s">
        <v>10</v>
      </c>
      <c r="AU158" s="1"/>
    </row>
    <row r="159" spans="1:47" ht="30" customHeight="1" x14ac:dyDescent="0.25">
      <c r="A159" s="1">
        <v>157</v>
      </c>
      <c r="B159" s="1">
        <v>239864</v>
      </c>
      <c r="C159" s="1" t="s">
        <v>18</v>
      </c>
      <c r="D159" s="5" t="s">
        <v>445</v>
      </c>
      <c r="E159" s="1" t="s">
        <v>12</v>
      </c>
      <c r="F159" s="1">
        <v>500</v>
      </c>
      <c r="G159" s="1">
        <v>0</v>
      </c>
      <c r="H159" s="1">
        <v>250</v>
      </c>
      <c r="I159" s="1">
        <v>50</v>
      </c>
      <c r="J159" s="1">
        <v>12</v>
      </c>
      <c r="K159" s="1">
        <v>50</v>
      </c>
      <c r="L159" s="1">
        <v>50</v>
      </c>
      <c r="M159" s="1">
        <v>250</v>
      </c>
      <c r="N159" s="1">
        <v>250</v>
      </c>
      <c r="O159" s="1">
        <v>5</v>
      </c>
      <c r="P159" s="1">
        <v>24</v>
      </c>
      <c r="Q159" s="1">
        <v>50</v>
      </c>
      <c r="R159" s="1">
        <v>25</v>
      </c>
      <c r="S159" s="1">
        <v>25</v>
      </c>
      <c r="T159" s="1">
        <v>5</v>
      </c>
      <c r="U159" s="1">
        <v>10</v>
      </c>
      <c r="V159" s="1">
        <v>0</v>
      </c>
      <c r="W159" s="1">
        <f>SUM(Cesta[[#This Row],[00.DF]:[16.MG]])</f>
        <v>1556</v>
      </c>
      <c r="X159" s="21">
        <v>0</v>
      </c>
      <c r="Y159" s="3">
        <f>ROUND(Cesta[[#This Row],[PU]]*(1+$Y$1),2)</f>
        <v>0</v>
      </c>
      <c r="Z159" s="3">
        <f>Cesta[[#This Row],[PUV]]*Cesta[[#This Row],[00.DF]]</f>
        <v>0</v>
      </c>
      <c r="AA159" s="3">
        <f>Cesta[[#This Row],[PUV]]*Cesta[[#This Row],[01.MG]]</f>
        <v>0</v>
      </c>
      <c r="AB159" s="3">
        <f>Cesta[[#This Row],[PUV]]*Cesta[[#This Row],[02.BA]]</f>
        <v>0</v>
      </c>
      <c r="AC159" s="3">
        <f>Cesta[[#This Row],[PUV]]*Cesta[[#This Row],[03.PE]]</f>
        <v>0</v>
      </c>
      <c r="AD159" s="3">
        <f>Cesta[[#This Row],[PUV]]*Cesta[[#This Row],[04.SE]]</f>
        <v>0</v>
      </c>
      <c r="AE159" s="3">
        <f>Cesta[[#This Row],[PUV]]*Cesta[[#This Row],[05.AL]]</f>
        <v>0</v>
      </c>
      <c r="AF159" s="3">
        <f>Cesta[[#This Row],[PUV]]*Cesta[[#This Row],[06.BA]]</f>
        <v>0</v>
      </c>
      <c r="AG159" s="3">
        <f>Cesta[[#This Row],[PUV]]*Cesta[[#This Row],[07.PI]]</f>
        <v>0</v>
      </c>
      <c r="AH159" s="3">
        <f>Cesta[[#This Row],[PUV]]*Cesta[[#This Row],[08.MA]]</f>
        <v>0</v>
      </c>
      <c r="AI159" s="3">
        <f>Cesta[[#This Row],[PUV]]*Cesta[[#This Row],[09.GO]]</f>
        <v>0</v>
      </c>
      <c r="AJ159" s="3">
        <f>Cesta[[#This Row],[PUV]]*Cesta[[#This Row],[10.TO]]</f>
        <v>0</v>
      </c>
      <c r="AK159" s="3">
        <f>Cesta[[#This Row],[PUV]]*Cesta[[#This Row],[11.AP]]</f>
        <v>0</v>
      </c>
      <c r="AL159" s="3">
        <f>Cesta[[#This Row],[PUV]]*Cesta[[#This Row],[12.RN]]</f>
        <v>0</v>
      </c>
      <c r="AM159" s="3">
        <f>Cesta[[#This Row],[PUV]]*Cesta[[#This Row],[13.PB]]</f>
        <v>0</v>
      </c>
      <c r="AN159" s="3">
        <f>Cesta[[#This Row],[PUV]]*Cesta[[#This Row],[14.CE]]</f>
        <v>0</v>
      </c>
      <c r="AO159" s="3">
        <f>Cesta[[#This Row],[PUV]]*Cesta[[#This Row],[15.PE]]</f>
        <v>0</v>
      </c>
      <c r="AP159" s="3">
        <f>Cesta[[#This Row],[PUV]]*Cesta[[#This Row],[16.MG]]</f>
        <v>0</v>
      </c>
      <c r="AQ159" s="3">
        <f>Cesta[[#This Row],[Qde]]*Cesta[[#This Row],[PUV]]</f>
        <v>0</v>
      </c>
      <c r="AR159" s="21" t="s">
        <v>186</v>
      </c>
      <c r="AS159" s="15" t="s">
        <v>203</v>
      </c>
      <c r="AU159" s="1"/>
    </row>
    <row r="160" spans="1:47" ht="30" customHeight="1" x14ac:dyDescent="0.25">
      <c r="A160" s="1">
        <v>158</v>
      </c>
      <c r="B160" s="1">
        <v>461889</v>
      </c>
      <c r="C160" s="1" t="s">
        <v>18</v>
      </c>
      <c r="D160" s="5" t="s">
        <v>418</v>
      </c>
      <c r="E160" s="1" t="s">
        <v>14</v>
      </c>
      <c r="F160" s="1">
        <v>1200</v>
      </c>
      <c r="G160" s="1">
        <v>500</v>
      </c>
      <c r="H160" s="1">
        <v>600</v>
      </c>
      <c r="I160" s="1">
        <v>600</v>
      </c>
      <c r="J160" s="1">
        <v>200</v>
      </c>
      <c r="K160" s="1">
        <v>320</v>
      </c>
      <c r="L160" s="1">
        <v>600</v>
      </c>
      <c r="M160" s="1">
        <v>600</v>
      </c>
      <c r="N160" s="1">
        <v>600</v>
      </c>
      <c r="O160" s="1">
        <v>60</v>
      </c>
      <c r="P160" s="1">
        <v>100</v>
      </c>
      <c r="Q160" s="1">
        <v>120</v>
      </c>
      <c r="R160" s="1">
        <v>100</v>
      </c>
      <c r="S160" s="1">
        <v>120</v>
      </c>
      <c r="T160" s="1">
        <v>60</v>
      </c>
      <c r="U160" s="1">
        <v>120</v>
      </c>
      <c r="V160" s="1">
        <v>96</v>
      </c>
      <c r="W160" s="1">
        <f>SUM(Cesta[[#This Row],[00.DF]:[16.MG]])</f>
        <v>5996</v>
      </c>
      <c r="X160" s="21">
        <v>0</v>
      </c>
      <c r="Y160" s="3">
        <f>ROUND(Cesta[[#This Row],[PU]]*(1+$Y$1),2)</f>
        <v>0</v>
      </c>
      <c r="Z160" s="3">
        <f>Cesta[[#This Row],[PUV]]*Cesta[[#This Row],[00.DF]]</f>
        <v>0</v>
      </c>
      <c r="AA160" s="3">
        <f>Cesta[[#This Row],[PUV]]*Cesta[[#This Row],[01.MG]]</f>
        <v>0</v>
      </c>
      <c r="AB160" s="3">
        <f>Cesta[[#This Row],[PUV]]*Cesta[[#This Row],[02.BA]]</f>
        <v>0</v>
      </c>
      <c r="AC160" s="3">
        <f>Cesta[[#This Row],[PUV]]*Cesta[[#This Row],[03.PE]]</f>
        <v>0</v>
      </c>
      <c r="AD160" s="3">
        <f>Cesta[[#This Row],[PUV]]*Cesta[[#This Row],[04.SE]]</f>
        <v>0</v>
      </c>
      <c r="AE160" s="3">
        <f>Cesta[[#This Row],[PUV]]*Cesta[[#This Row],[05.AL]]</f>
        <v>0</v>
      </c>
      <c r="AF160" s="3">
        <f>Cesta[[#This Row],[PUV]]*Cesta[[#This Row],[06.BA]]</f>
        <v>0</v>
      </c>
      <c r="AG160" s="3">
        <f>Cesta[[#This Row],[PUV]]*Cesta[[#This Row],[07.PI]]</f>
        <v>0</v>
      </c>
      <c r="AH160" s="3">
        <f>Cesta[[#This Row],[PUV]]*Cesta[[#This Row],[08.MA]]</f>
        <v>0</v>
      </c>
      <c r="AI160" s="3">
        <f>Cesta[[#This Row],[PUV]]*Cesta[[#This Row],[09.GO]]</f>
        <v>0</v>
      </c>
      <c r="AJ160" s="3">
        <f>Cesta[[#This Row],[PUV]]*Cesta[[#This Row],[10.TO]]</f>
        <v>0</v>
      </c>
      <c r="AK160" s="3">
        <f>Cesta[[#This Row],[PUV]]*Cesta[[#This Row],[11.AP]]</f>
        <v>0</v>
      </c>
      <c r="AL160" s="3">
        <f>Cesta[[#This Row],[PUV]]*Cesta[[#This Row],[12.RN]]</f>
        <v>0</v>
      </c>
      <c r="AM160" s="3">
        <f>Cesta[[#This Row],[PUV]]*Cesta[[#This Row],[13.PB]]</f>
        <v>0</v>
      </c>
      <c r="AN160" s="3">
        <f>Cesta[[#This Row],[PUV]]*Cesta[[#This Row],[14.CE]]</f>
        <v>0</v>
      </c>
      <c r="AO160" s="3">
        <f>Cesta[[#This Row],[PUV]]*Cesta[[#This Row],[15.PE]]</f>
        <v>0</v>
      </c>
      <c r="AP160" s="3">
        <f>Cesta[[#This Row],[PUV]]*Cesta[[#This Row],[16.MG]]</f>
        <v>0</v>
      </c>
      <c r="AQ160" s="3">
        <f>Cesta[[#This Row],[Qde]]*Cesta[[#This Row],[PUV]]</f>
        <v>0</v>
      </c>
      <c r="AR160" s="21" t="s">
        <v>19</v>
      </c>
      <c r="AS160" s="15" t="s">
        <v>446</v>
      </c>
      <c r="AU160" s="1"/>
    </row>
    <row r="161" spans="1:47" ht="30" customHeight="1" x14ac:dyDescent="0.25">
      <c r="A161" s="1">
        <v>159</v>
      </c>
      <c r="B161" s="1">
        <v>437829</v>
      </c>
      <c r="C161" s="1" t="s">
        <v>18</v>
      </c>
      <c r="D161" s="5" t="s">
        <v>417</v>
      </c>
      <c r="E161" s="1" t="s">
        <v>68</v>
      </c>
      <c r="F161" s="1">
        <v>30</v>
      </c>
      <c r="G161" s="1">
        <v>0</v>
      </c>
      <c r="H161" s="1">
        <v>15</v>
      </c>
      <c r="I161" s="1">
        <v>15</v>
      </c>
      <c r="J161" s="1">
        <v>6</v>
      </c>
      <c r="K161" s="1">
        <v>0</v>
      </c>
      <c r="L161" s="1">
        <v>15</v>
      </c>
      <c r="M161" s="1">
        <v>15</v>
      </c>
      <c r="N161" s="1">
        <v>0</v>
      </c>
      <c r="O161" s="1">
        <v>0</v>
      </c>
      <c r="P161" s="1">
        <v>0</v>
      </c>
      <c r="Q161" s="1">
        <v>2</v>
      </c>
      <c r="R161" s="1">
        <v>2</v>
      </c>
      <c r="S161" s="1">
        <v>1</v>
      </c>
      <c r="T161" s="1">
        <v>2</v>
      </c>
      <c r="U161" s="1">
        <v>0</v>
      </c>
      <c r="V161" s="1">
        <v>0</v>
      </c>
      <c r="W161" s="1">
        <f>SUM(Cesta[[#This Row],[00.DF]:[16.MG]])</f>
        <v>103</v>
      </c>
      <c r="X161" s="21">
        <v>0</v>
      </c>
      <c r="Y161" s="3">
        <f>ROUND(Cesta[[#This Row],[PU]]*(1+$Y$1),2)</f>
        <v>0</v>
      </c>
      <c r="Z161" s="3">
        <f>Cesta[[#This Row],[PUV]]*Cesta[[#This Row],[00.DF]]</f>
        <v>0</v>
      </c>
      <c r="AA161" s="3">
        <f>Cesta[[#This Row],[PUV]]*Cesta[[#This Row],[01.MG]]</f>
        <v>0</v>
      </c>
      <c r="AB161" s="3">
        <f>Cesta[[#This Row],[PUV]]*Cesta[[#This Row],[02.BA]]</f>
        <v>0</v>
      </c>
      <c r="AC161" s="3">
        <f>Cesta[[#This Row],[PUV]]*Cesta[[#This Row],[03.PE]]</f>
        <v>0</v>
      </c>
      <c r="AD161" s="3">
        <f>Cesta[[#This Row],[PUV]]*Cesta[[#This Row],[04.SE]]</f>
        <v>0</v>
      </c>
      <c r="AE161" s="3">
        <f>Cesta[[#This Row],[PUV]]*Cesta[[#This Row],[05.AL]]</f>
        <v>0</v>
      </c>
      <c r="AF161" s="3">
        <f>Cesta[[#This Row],[PUV]]*Cesta[[#This Row],[06.BA]]</f>
        <v>0</v>
      </c>
      <c r="AG161" s="3">
        <f>Cesta[[#This Row],[PUV]]*Cesta[[#This Row],[07.PI]]</f>
        <v>0</v>
      </c>
      <c r="AH161" s="3">
        <f>Cesta[[#This Row],[PUV]]*Cesta[[#This Row],[08.MA]]</f>
        <v>0</v>
      </c>
      <c r="AI161" s="3">
        <f>Cesta[[#This Row],[PUV]]*Cesta[[#This Row],[09.GO]]</f>
        <v>0</v>
      </c>
      <c r="AJ161" s="3">
        <f>Cesta[[#This Row],[PUV]]*Cesta[[#This Row],[10.TO]]</f>
        <v>0</v>
      </c>
      <c r="AK161" s="3">
        <f>Cesta[[#This Row],[PUV]]*Cesta[[#This Row],[11.AP]]</f>
        <v>0</v>
      </c>
      <c r="AL161" s="3">
        <f>Cesta[[#This Row],[PUV]]*Cesta[[#This Row],[12.RN]]</f>
        <v>0</v>
      </c>
      <c r="AM161" s="3">
        <f>Cesta[[#This Row],[PUV]]*Cesta[[#This Row],[13.PB]]</f>
        <v>0</v>
      </c>
      <c r="AN161" s="3">
        <f>Cesta[[#This Row],[PUV]]*Cesta[[#This Row],[14.CE]]</f>
        <v>0</v>
      </c>
      <c r="AO161" s="3">
        <f>Cesta[[#This Row],[PUV]]*Cesta[[#This Row],[15.PE]]</f>
        <v>0</v>
      </c>
      <c r="AP161" s="3">
        <f>Cesta[[#This Row],[PUV]]*Cesta[[#This Row],[16.MG]]</f>
        <v>0</v>
      </c>
      <c r="AQ161" s="3">
        <f>Cesta[[#This Row],[Qde]]*Cesta[[#This Row],[PUV]]</f>
        <v>0</v>
      </c>
      <c r="AR161" s="21" t="s">
        <v>140</v>
      </c>
      <c r="AS161" s="15" t="s">
        <v>416</v>
      </c>
      <c r="AU161" s="1"/>
    </row>
    <row r="162" spans="1:47" ht="30" customHeight="1" x14ac:dyDescent="0.25">
      <c r="A162" s="1">
        <v>160</v>
      </c>
      <c r="B162" s="1">
        <v>238240</v>
      </c>
      <c r="C162" s="1" t="s">
        <v>18</v>
      </c>
      <c r="D162" s="5" t="s">
        <v>205</v>
      </c>
      <c r="E162" s="1" t="s">
        <v>12</v>
      </c>
      <c r="F162" s="1">
        <v>600</v>
      </c>
      <c r="G162" s="1">
        <v>30</v>
      </c>
      <c r="H162" s="1">
        <v>300</v>
      </c>
      <c r="I162" s="1">
        <v>200</v>
      </c>
      <c r="J162" s="1">
        <v>100</v>
      </c>
      <c r="K162" s="1">
        <v>20</v>
      </c>
      <c r="L162" s="1">
        <v>25</v>
      </c>
      <c r="M162" s="1">
        <v>300</v>
      </c>
      <c r="N162" s="1">
        <v>300</v>
      </c>
      <c r="O162" s="1">
        <v>0</v>
      </c>
      <c r="P162" s="1">
        <v>60</v>
      </c>
      <c r="Q162" s="1">
        <v>0</v>
      </c>
      <c r="R162" s="1">
        <v>30</v>
      </c>
      <c r="S162" s="1">
        <v>30</v>
      </c>
      <c r="T162" s="1">
        <v>30</v>
      </c>
      <c r="U162" s="1">
        <v>20</v>
      </c>
      <c r="V162" s="1">
        <v>200</v>
      </c>
      <c r="W162" s="1">
        <f>SUM(Cesta[[#This Row],[00.DF]:[16.MG]])</f>
        <v>2245</v>
      </c>
      <c r="X162" s="21">
        <v>0</v>
      </c>
      <c r="Y162" s="3">
        <f>ROUND(Cesta[[#This Row],[PU]]*(1+$Y$1),2)</f>
        <v>0</v>
      </c>
      <c r="Z162" s="3">
        <f>Cesta[[#This Row],[PUV]]*Cesta[[#This Row],[00.DF]]</f>
        <v>0</v>
      </c>
      <c r="AA162" s="3">
        <f>Cesta[[#This Row],[PUV]]*Cesta[[#This Row],[01.MG]]</f>
        <v>0</v>
      </c>
      <c r="AB162" s="3">
        <f>Cesta[[#This Row],[PUV]]*Cesta[[#This Row],[02.BA]]</f>
        <v>0</v>
      </c>
      <c r="AC162" s="3">
        <f>Cesta[[#This Row],[PUV]]*Cesta[[#This Row],[03.PE]]</f>
        <v>0</v>
      </c>
      <c r="AD162" s="3">
        <f>Cesta[[#This Row],[PUV]]*Cesta[[#This Row],[04.SE]]</f>
        <v>0</v>
      </c>
      <c r="AE162" s="3">
        <f>Cesta[[#This Row],[PUV]]*Cesta[[#This Row],[05.AL]]</f>
        <v>0</v>
      </c>
      <c r="AF162" s="3">
        <f>Cesta[[#This Row],[PUV]]*Cesta[[#This Row],[06.BA]]</f>
        <v>0</v>
      </c>
      <c r="AG162" s="3">
        <f>Cesta[[#This Row],[PUV]]*Cesta[[#This Row],[07.PI]]</f>
        <v>0</v>
      </c>
      <c r="AH162" s="3">
        <f>Cesta[[#This Row],[PUV]]*Cesta[[#This Row],[08.MA]]</f>
        <v>0</v>
      </c>
      <c r="AI162" s="3">
        <f>Cesta[[#This Row],[PUV]]*Cesta[[#This Row],[09.GO]]</f>
        <v>0</v>
      </c>
      <c r="AJ162" s="3">
        <f>Cesta[[#This Row],[PUV]]*Cesta[[#This Row],[10.TO]]</f>
        <v>0</v>
      </c>
      <c r="AK162" s="3">
        <f>Cesta[[#This Row],[PUV]]*Cesta[[#This Row],[11.AP]]</f>
        <v>0</v>
      </c>
      <c r="AL162" s="3">
        <f>Cesta[[#This Row],[PUV]]*Cesta[[#This Row],[12.RN]]</f>
        <v>0</v>
      </c>
      <c r="AM162" s="3">
        <f>Cesta[[#This Row],[PUV]]*Cesta[[#This Row],[13.PB]]</f>
        <v>0</v>
      </c>
      <c r="AN162" s="3">
        <f>Cesta[[#This Row],[PUV]]*Cesta[[#This Row],[14.CE]]</f>
        <v>0</v>
      </c>
      <c r="AO162" s="3">
        <f>Cesta[[#This Row],[PUV]]*Cesta[[#This Row],[15.PE]]</f>
        <v>0</v>
      </c>
      <c r="AP162" s="3">
        <f>Cesta[[#This Row],[PUV]]*Cesta[[#This Row],[16.MG]]</f>
        <v>0</v>
      </c>
      <c r="AQ162" s="3">
        <f>Cesta[[#This Row],[Qde]]*Cesta[[#This Row],[PUV]]</f>
        <v>0</v>
      </c>
      <c r="AR162" s="21" t="s">
        <v>140</v>
      </c>
      <c r="AS162" s="15" t="s">
        <v>204</v>
      </c>
      <c r="AU162" s="1"/>
    </row>
    <row r="163" spans="1:47" ht="30" customHeight="1" x14ac:dyDescent="0.25">
      <c r="A163" s="1">
        <v>161</v>
      </c>
      <c r="B163" s="1">
        <v>313281</v>
      </c>
      <c r="C163" s="1" t="s">
        <v>18</v>
      </c>
      <c r="D163" s="5" t="s">
        <v>210</v>
      </c>
      <c r="E163" s="1" t="s">
        <v>12</v>
      </c>
      <c r="F163" s="1">
        <v>500</v>
      </c>
      <c r="G163" s="1">
        <v>10</v>
      </c>
      <c r="H163" s="1">
        <v>250</v>
      </c>
      <c r="I163" s="1">
        <v>50</v>
      </c>
      <c r="J163" s="1">
        <v>100</v>
      </c>
      <c r="K163" s="1">
        <v>0</v>
      </c>
      <c r="L163" s="1">
        <v>150</v>
      </c>
      <c r="M163" s="1">
        <v>250</v>
      </c>
      <c r="N163" s="1">
        <v>250</v>
      </c>
      <c r="O163" s="1">
        <v>25</v>
      </c>
      <c r="P163" s="1">
        <v>50</v>
      </c>
      <c r="Q163" s="1">
        <v>50</v>
      </c>
      <c r="R163" s="1">
        <v>25</v>
      </c>
      <c r="S163" s="1">
        <v>25</v>
      </c>
      <c r="T163" s="1">
        <v>25</v>
      </c>
      <c r="U163" s="1">
        <v>10</v>
      </c>
      <c r="V163" s="1">
        <v>50</v>
      </c>
      <c r="W163" s="1">
        <f>SUM(Cesta[[#This Row],[00.DF]:[16.MG]])</f>
        <v>1820</v>
      </c>
      <c r="X163" s="21">
        <v>0</v>
      </c>
      <c r="Y163" s="3">
        <f>ROUND(Cesta[[#This Row],[PU]]*(1+$Y$1),2)</f>
        <v>0</v>
      </c>
      <c r="Z163" s="3">
        <f>Cesta[[#This Row],[PUV]]*Cesta[[#This Row],[00.DF]]</f>
        <v>0</v>
      </c>
      <c r="AA163" s="3">
        <f>Cesta[[#This Row],[PUV]]*Cesta[[#This Row],[01.MG]]</f>
        <v>0</v>
      </c>
      <c r="AB163" s="3">
        <f>Cesta[[#This Row],[PUV]]*Cesta[[#This Row],[02.BA]]</f>
        <v>0</v>
      </c>
      <c r="AC163" s="3">
        <f>Cesta[[#This Row],[PUV]]*Cesta[[#This Row],[03.PE]]</f>
        <v>0</v>
      </c>
      <c r="AD163" s="3">
        <f>Cesta[[#This Row],[PUV]]*Cesta[[#This Row],[04.SE]]</f>
        <v>0</v>
      </c>
      <c r="AE163" s="3">
        <f>Cesta[[#This Row],[PUV]]*Cesta[[#This Row],[05.AL]]</f>
        <v>0</v>
      </c>
      <c r="AF163" s="3">
        <f>Cesta[[#This Row],[PUV]]*Cesta[[#This Row],[06.BA]]</f>
        <v>0</v>
      </c>
      <c r="AG163" s="3">
        <f>Cesta[[#This Row],[PUV]]*Cesta[[#This Row],[07.PI]]</f>
        <v>0</v>
      </c>
      <c r="AH163" s="3">
        <f>Cesta[[#This Row],[PUV]]*Cesta[[#This Row],[08.MA]]</f>
        <v>0</v>
      </c>
      <c r="AI163" s="3">
        <f>Cesta[[#This Row],[PUV]]*Cesta[[#This Row],[09.GO]]</f>
        <v>0</v>
      </c>
      <c r="AJ163" s="3">
        <f>Cesta[[#This Row],[PUV]]*Cesta[[#This Row],[10.TO]]</f>
        <v>0</v>
      </c>
      <c r="AK163" s="3">
        <f>Cesta[[#This Row],[PUV]]*Cesta[[#This Row],[11.AP]]</f>
        <v>0</v>
      </c>
      <c r="AL163" s="3">
        <f>Cesta[[#This Row],[PUV]]*Cesta[[#This Row],[12.RN]]</f>
        <v>0</v>
      </c>
      <c r="AM163" s="3">
        <f>Cesta[[#This Row],[PUV]]*Cesta[[#This Row],[13.PB]]</f>
        <v>0</v>
      </c>
      <c r="AN163" s="3">
        <f>Cesta[[#This Row],[PUV]]*Cesta[[#This Row],[14.CE]]</f>
        <v>0</v>
      </c>
      <c r="AO163" s="3">
        <f>Cesta[[#This Row],[PUV]]*Cesta[[#This Row],[15.PE]]</f>
        <v>0</v>
      </c>
      <c r="AP163" s="3">
        <f>Cesta[[#This Row],[PUV]]*Cesta[[#This Row],[16.MG]]</f>
        <v>0</v>
      </c>
      <c r="AQ163" s="3">
        <f>Cesta[[#This Row],[Qde]]*Cesta[[#This Row],[PUV]]</f>
        <v>0</v>
      </c>
      <c r="AR163" s="21" t="s">
        <v>151</v>
      </c>
      <c r="AS163" s="15" t="s">
        <v>208</v>
      </c>
      <c r="AU163" s="1"/>
    </row>
    <row r="164" spans="1:47" ht="30" customHeight="1" x14ac:dyDescent="0.25">
      <c r="A164" s="1">
        <v>162</v>
      </c>
      <c r="B164" s="1">
        <v>313281</v>
      </c>
      <c r="C164" s="1" t="s">
        <v>18</v>
      </c>
      <c r="D164" s="5" t="s">
        <v>211</v>
      </c>
      <c r="E164" s="1" t="s">
        <v>12</v>
      </c>
      <c r="F164" s="1">
        <v>500</v>
      </c>
      <c r="G164" s="1">
        <v>10</v>
      </c>
      <c r="H164" s="1">
        <v>250</v>
      </c>
      <c r="I164" s="1">
        <v>50</v>
      </c>
      <c r="J164" s="1">
        <v>100</v>
      </c>
      <c r="K164" s="1">
        <v>0</v>
      </c>
      <c r="L164" s="1">
        <v>50</v>
      </c>
      <c r="M164" s="1">
        <v>250</v>
      </c>
      <c r="N164" s="1">
        <v>250</v>
      </c>
      <c r="O164" s="1">
        <v>0</v>
      </c>
      <c r="P164" s="1">
        <v>50</v>
      </c>
      <c r="Q164" s="1">
        <v>50</v>
      </c>
      <c r="R164" s="1">
        <v>25</v>
      </c>
      <c r="S164" s="1">
        <v>25</v>
      </c>
      <c r="T164" s="1">
        <v>25</v>
      </c>
      <c r="U164" s="1">
        <v>10</v>
      </c>
      <c r="V164" s="1">
        <v>50</v>
      </c>
      <c r="W164" s="1">
        <f>SUM(Cesta[[#This Row],[00.DF]:[16.MG]])</f>
        <v>1695</v>
      </c>
      <c r="X164" s="21">
        <v>0</v>
      </c>
      <c r="Y164" s="3">
        <f>ROUND(Cesta[[#This Row],[PU]]*(1+$Y$1),2)</f>
        <v>0</v>
      </c>
      <c r="Z164" s="3">
        <f>Cesta[[#This Row],[PUV]]*Cesta[[#This Row],[00.DF]]</f>
        <v>0</v>
      </c>
      <c r="AA164" s="3">
        <f>Cesta[[#This Row],[PUV]]*Cesta[[#This Row],[01.MG]]</f>
        <v>0</v>
      </c>
      <c r="AB164" s="3">
        <f>Cesta[[#This Row],[PUV]]*Cesta[[#This Row],[02.BA]]</f>
        <v>0</v>
      </c>
      <c r="AC164" s="3">
        <f>Cesta[[#This Row],[PUV]]*Cesta[[#This Row],[03.PE]]</f>
        <v>0</v>
      </c>
      <c r="AD164" s="3">
        <f>Cesta[[#This Row],[PUV]]*Cesta[[#This Row],[04.SE]]</f>
        <v>0</v>
      </c>
      <c r="AE164" s="3">
        <f>Cesta[[#This Row],[PUV]]*Cesta[[#This Row],[05.AL]]</f>
        <v>0</v>
      </c>
      <c r="AF164" s="3">
        <f>Cesta[[#This Row],[PUV]]*Cesta[[#This Row],[06.BA]]</f>
        <v>0</v>
      </c>
      <c r="AG164" s="3">
        <f>Cesta[[#This Row],[PUV]]*Cesta[[#This Row],[07.PI]]</f>
        <v>0</v>
      </c>
      <c r="AH164" s="3">
        <f>Cesta[[#This Row],[PUV]]*Cesta[[#This Row],[08.MA]]</f>
        <v>0</v>
      </c>
      <c r="AI164" s="3">
        <f>Cesta[[#This Row],[PUV]]*Cesta[[#This Row],[09.GO]]</f>
        <v>0</v>
      </c>
      <c r="AJ164" s="3">
        <f>Cesta[[#This Row],[PUV]]*Cesta[[#This Row],[10.TO]]</f>
        <v>0</v>
      </c>
      <c r="AK164" s="3">
        <f>Cesta[[#This Row],[PUV]]*Cesta[[#This Row],[11.AP]]</f>
        <v>0</v>
      </c>
      <c r="AL164" s="3">
        <f>Cesta[[#This Row],[PUV]]*Cesta[[#This Row],[12.RN]]</f>
        <v>0</v>
      </c>
      <c r="AM164" s="3">
        <f>Cesta[[#This Row],[PUV]]*Cesta[[#This Row],[13.PB]]</f>
        <v>0</v>
      </c>
      <c r="AN164" s="3">
        <f>Cesta[[#This Row],[PUV]]*Cesta[[#This Row],[14.CE]]</f>
        <v>0</v>
      </c>
      <c r="AO164" s="3">
        <f>Cesta[[#This Row],[PUV]]*Cesta[[#This Row],[15.PE]]</f>
        <v>0</v>
      </c>
      <c r="AP164" s="3">
        <f>Cesta[[#This Row],[PUV]]*Cesta[[#This Row],[16.MG]]</f>
        <v>0</v>
      </c>
      <c r="AQ164" s="3">
        <f>Cesta[[#This Row],[Qde]]*Cesta[[#This Row],[PUV]]</f>
        <v>0</v>
      </c>
      <c r="AR164" s="21" t="s">
        <v>151</v>
      </c>
      <c r="AS164" s="15" t="s">
        <v>207</v>
      </c>
      <c r="AU164" s="1"/>
    </row>
    <row r="165" spans="1:47" ht="30" customHeight="1" x14ac:dyDescent="0.25">
      <c r="A165" s="1">
        <v>163</v>
      </c>
      <c r="B165" s="1">
        <v>348958</v>
      </c>
      <c r="C165" s="1" t="s">
        <v>18</v>
      </c>
      <c r="D165" s="5" t="s">
        <v>215</v>
      </c>
      <c r="E165" s="1" t="s">
        <v>12</v>
      </c>
      <c r="F165" s="1">
        <v>50</v>
      </c>
      <c r="G165" s="1">
        <v>0</v>
      </c>
      <c r="H165" s="1">
        <v>25</v>
      </c>
      <c r="I165" s="1">
        <v>10</v>
      </c>
      <c r="J165" s="1">
        <v>0</v>
      </c>
      <c r="K165" s="1">
        <v>0</v>
      </c>
      <c r="L165" s="1">
        <v>25</v>
      </c>
      <c r="M165" s="1">
        <v>25</v>
      </c>
      <c r="N165" s="1">
        <v>25</v>
      </c>
      <c r="O165" s="1">
        <v>3</v>
      </c>
      <c r="P165" s="1">
        <v>5</v>
      </c>
      <c r="Q165" s="1">
        <v>5</v>
      </c>
      <c r="R165" s="1">
        <v>3</v>
      </c>
      <c r="S165" s="1">
        <v>3</v>
      </c>
      <c r="T165" s="1">
        <v>3</v>
      </c>
      <c r="U165" s="1">
        <v>5</v>
      </c>
      <c r="V165" s="1">
        <v>0</v>
      </c>
      <c r="W165" s="1">
        <f>SUM(Cesta[[#This Row],[00.DF]:[16.MG]])</f>
        <v>187</v>
      </c>
      <c r="X165" s="21">
        <v>0</v>
      </c>
      <c r="Y165" s="3">
        <f>ROUND(Cesta[[#This Row],[PU]]*(1+$Y$1),2)</f>
        <v>0</v>
      </c>
      <c r="Z165" s="3">
        <f>Cesta[[#This Row],[PUV]]*Cesta[[#This Row],[00.DF]]</f>
        <v>0</v>
      </c>
      <c r="AA165" s="3">
        <f>Cesta[[#This Row],[PUV]]*Cesta[[#This Row],[01.MG]]</f>
        <v>0</v>
      </c>
      <c r="AB165" s="3">
        <f>Cesta[[#This Row],[PUV]]*Cesta[[#This Row],[02.BA]]</f>
        <v>0</v>
      </c>
      <c r="AC165" s="3">
        <f>Cesta[[#This Row],[PUV]]*Cesta[[#This Row],[03.PE]]</f>
        <v>0</v>
      </c>
      <c r="AD165" s="3">
        <f>Cesta[[#This Row],[PUV]]*Cesta[[#This Row],[04.SE]]</f>
        <v>0</v>
      </c>
      <c r="AE165" s="3">
        <f>Cesta[[#This Row],[PUV]]*Cesta[[#This Row],[05.AL]]</f>
        <v>0</v>
      </c>
      <c r="AF165" s="3">
        <f>Cesta[[#This Row],[PUV]]*Cesta[[#This Row],[06.BA]]</f>
        <v>0</v>
      </c>
      <c r="AG165" s="3">
        <f>Cesta[[#This Row],[PUV]]*Cesta[[#This Row],[07.PI]]</f>
        <v>0</v>
      </c>
      <c r="AH165" s="3">
        <f>Cesta[[#This Row],[PUV]]*Cesta[[#This Row],[08.MA]]</f>
        <v>0</v>
      </c>
      <c r="AI165" s="3">
        <f>Cesta[[#This Row],[PUV]]*Cesta[[#This Row],[09.GO]]</f>
        <v>0</v>
      </c>
      <c r="AJ165" s="3">
        <f>Cesta[[#This Row],[PUV]]*Cesta[[#This Row],[10.TO]]</f>
        <v>0</v>
      </c>
      <c r="AK165" s="3">
        <f>Cesta[[#This Row],[PUV]]*Cesta[[#This Row],[11.AP]]</f>
        <v>0</v>
      </c>
      <c r="AL165" s="3">
        <f>Cesta[[#This Row],[PUV]]*Cesta[[#This Row],[12.RN]]</f>
        <v>0</v>
      </c>
      <c r="AM165" s="3">
        <f>Cesta[[#This Row],[PUV]]*Cesta[[#This Row],[13.PB]]</f>
        <v>0</v>
      </c>
      <c r="AN165" s="3">
        <f>Cesta[[#This Row],[PUV]]*Cesta[[#This Row],[14.CE]]</f>
        <v>0</v>
      </c>
      <c r="AO165" s="3">
        <f>Cesta[[#This Row],[PUV]]*Cesta[[#This Row],[15.PE]]</f>
        <v>0</v>
      </c>
      <c r="AP165" s="3">
        <f>Cesta[[#This Row],[PUV]]*Cesta[[#This Row],[16.MG]]</f>
        <v>0</v>
      </c>
      <c r="AQ165" s="3">
        <f>Cesta[[#This Row],[Qde]]*Cesta[[#This Row],[PUV]]</f>
        <v>0</v>
      </c>
      <c r="AR165" s="21" t="s">
        <v>216</v>
      </c>
      <c r="AS165" s="15" t="s">
        <v>217</v>
      </c>
      <c r="AU165" s="1"/>
    </row>
    <row r="166" spans="1:47" ht="30" customHeight="1" x14ac:dyDescent="0.25">
      <c r="A166" s="1">
        <v>164</v>
      </c>
      <c r="B166" s="1">
        <v>284897</v>
      </c>
      <c r="C166" s="1" t="s">
        <v>18</v>
      </c>
      <c r="D166" s="5" t="s">
        <v>213</v>
      </c>
      <c r="E166" s="1" t="s">
        <v>12</v>
      </c>
      <c r="F166" s="1">
        <v>1000</v>
      </c>
      <c r="G166" s="1">
        <v>1000</v>
      </c>
      <c r="H166" s="1">
        <v>500</v>
      </c>
      <c r="I166" s="1">
        <v>500</v>
      </c>
      <c r="J166" s="1">
        <v>250</v>
      </c>
      <c r="K166" s="1">
        <v>250</v>
      </c>
      <c r="L166" s="1">
        <v>500</v>
      </c>
      <c r="M166" s="1">
        <v>500</v>
      </c>
      <c r="N166" s="1">
        <v>50</v>
      </c>
      <c r="O166" s="1">
        <v>50</v>
      </c>
      <c r="P166" s="1">
        <v>240</v>
      </c>
      <c r="Q166" s="1">
        <v>100</v>
      </c>
      <c r="R166" s="1">
        <v>50</v>
      </c>
      <c r="S166" s="1">
        <v>100</v>
      </c>
      <c r="T166" s="1">
        <v>50</v>
      </c>
      <c r="U166" s="1">
        <v>10</v>
      </c>
      <c r="V166" s="1">
        <v>100</v>
      </c>
      <c r="W166" s="1">
        <f>SUM(Cesta[[#This Row],[00.DF]:[16.MG]])</f>
        <v>5250</v>
      </c>
      <c r="X166" s="21">
        <v>0</v>
      </c>
      <c r="Y166" s="3">
        <f>ROUND(Cesta[[#This Row],[PU]]*(1+$Y$1),2)</f>
        <v>0</v>
      </c>
      <c r="Z166" s="3">
        <f>Cesta[[#This Row],[PUV]]*Cesta[[#This Row],[00.DF]]</f>
        <v>0</v>
      </c>
      <c r="AA166" s="3">
        <f>Cesta[[#This Row],[PUV]]*Cesta[[#This Row],[01.MG]]</f>
        <v>0</v>
      </c>
      <c r="AB166" s="3">
        <f>Cesta[[#This Row],[PUV]]*Cesta[[#This Row],[02.BA]]</f>
        <v>0</v>
      </c>
      <c r="AC166" s="3">
        <f>Cesta[[#This Row],[PUV]]*Cesta[[#This Row],[03.PE]]</f>
        <v>0</v>
      </c>
      <c r="AD166" s="3">
        <f>Cesta[[#This Row],[PUV]]*Cesta[[#This Row],[04.SE]]</f>
        <v>0</v>
      </c>
      <c r="AE166" s="3">
        <f>Cesta[[#This Row],[PUV]]*Cesta[[#This Row],[05.AL]]</f>
        <v>0</v>
      </c>
      <c r="AF166" s="3">
        <f>Cesta[[#This Row],[PUV]]*Cesta[[#This Row],[06.BA]]</f>
        <v>0</v>
      </c>
      <c r="AG166" s="3">
        <f>Cesta[[#This Row],[PUV]]*Cesta[[#This Row],[07.PI]]</f>
        <v>0</v>
      </c>
      <c r="AH166" s="3">
        <f>Cesta[[#This Row],[PUV]]*Cesta[[#This Row],[08.MA]]</f>
        <v>0</v>
      </c>
      <c r="AI166" s="3">
        <f>Cesta[[#This Row],[PUV]]*Cesta[[#This Row],[09.GO]]</f>
        <v>0</v>
      </c>
      <c r="AJ166" s="3">
        <f>Cesta[[#This Row],[PUV]]*Cesta[[#This Row],[10.TO]]</f>
        <v>0</v>
      </c>
      <c r="AK166" s="3">
        <f>Cesta[[#This Row],[PUV]]*Cesta[[#This Row],[11.AP]]</f>
        <v>0</v>
      </c>
      <c r="AL166" s="3">
        <f>Cesta[[#This Row],[PUV]]*Cesta[[#This Row],[12.RN]]</f>
        <v>0</v>
      </c>
      <c r="AM166" s="3">
        <f>Cesta[[#This Row],[PUV]]*Cesta[[#This Row],[13.PB]]</f>
        <v>0</v>
      </c>
      <c r="AN166" s="3">
        <f>Cesta[[#This Row],[PUV]]*Cesta[[#This Row],[14.CE]]</f>
        <v>0</v>
      </c>
      <c r="AO166" s="3">
        <f>Cesta[[#This Row],[PUV]]*Cesta[[#This Row],[15.PE]]</f>
        <v>0</v>
      </c>
      <c r="AP166" s="3">
        <f>Cesta[[#This Row],[PUV]]*Cesta[[#This Row],[16.MG]]</f>
        <v>0</v>
      </c>
      <c r="AQ166" s="3">
        <f>Cesta[[#This Row],[Qde]]*Cesta[[#This Row],[PUV]]</f>
        <v>0</v>
      </c>
      <c r="AR166" s="21" t="s">
        <v>151</v>
      </c>
      <c r="AS166" s="15" t="s">
        <v>419</v>
      </c>
      <c r="AU166" s="1"/>
    </row>
    <row r="167" spans="1:47" ht="30" customHeight="1" x14ac:dyDescent="0.25">
      <c r="A167" s="1">
        <v>165</v>
      </c>
      <c r="B167" s="1">
        <v>319372</v>
      </c>
      <c r="C167" s="1" t="s">
        <v>18</v>
      </c>
      <c r="D167" s="5" t="s">
        <v>212</v>
      </c>
      <c r="E167" s="1" t="s">
        <v>12</v>
      </c>
      <c r="F167" s="1">
        <v>30</v>
      </c>
      <c r="G167" s="1">
        <v>0</v>
      </c>
      <c r="H167" s="1">
        <v>15</v>
      </c>
      <c r="I167" s="1">
        <v>15</v>
      </c>
      <c r="J167" s="1">
        <v>0</v>
      </c>
      <c r="K167" s="1">
        <v>3</v>
      </c>
      <c r="L167" s="1">
        <v>15</v>
      </c>
      <c r="M167" s="1">
        <v>15</v>
      </c>
      <c r="N167" s="1">
        <v>15</v>
      </c>
      <c r="O167" s="1">
        <v>2</v>
      </c>
      <c r="P167" s="1">
        <v>4</v>
      </c>
      <c r="Q167" s="1">
        <v>5</v>
      </c>
      <c r="R167" s="1">
        <v>2</v>
      </c>
      <c r="S167" s="1">
        <v>2</v>
      </c>
      <c r="T167" s="1">
        <v>2</v>
      </c>
      <c r="U167" s="1">
        <v>3</v>
      </c>
      <c r="V167" s="1">
        <v>50</v>
      </c>
      <c r="W167" s="1">
        <f>SUM(Cesta[[#This Row],[00.DF]:[16.MG]])</f>
        <v>178</v>
      </c>
      <c r="X167" s="21">
        <v>0</v>
      </c>
      <c r="Y167" s="3">
        <f>ROUND(Cesta[[#This Row],[PU]]*(1+$Y$1),2)</f>
        <v>0</v>
      </c>
      <c r="Z167" s="3">
        <f>Cesta[[#This Row],[PUV]]*Cesta[[#This Row],[00.DF]]</f>
        <v>0</v>
      </c>
      <c r="AA167" s="3">
        <f>Cesta[[#This Row],[PUV]]*Cesta[[#This Row],[01.MG]]</f>
        <v>0</v>
      </c>
      <c r="AB167" s="3">
        <f>Cesta[[#This Row],[PUV]]*Cesta[[#This Row],[02.BA]]</f>
        <v>0</v>
      </c>
      <c r="AC167" s="3">
        <f>Cesta[[#This Row],[PUV]]*Cesta[[#This Row],[03.PE]]</f>
        <v>0</v>
      </c>
      <c r="AD167" s="3">
        <f>Cesta[[#This Row],[PUV]]*Cesta[[#This Row],[04.SE]]</f>
        <v>0</v>
      </c>
      <c r="AE167" s="3">
        <f>Cesta[[#This Row],[PUV]]*Cesta[[#This Row],[05.AL]]</f>
        <v>0</v>
      </c>
      <c r="AF167" s="3">
        <f>Cesta[[#This Row],[PUV]]*Cesta[[#This Row],[06.BA]]</f>
        <v>0</v>
      </c>
      <c r="AG167" s="3">
        <f>Cesta[[#This Row],[PUV]]*Cesta[[#This Row],[07.PI]]</f>
        <v>0</v>
      </c>
      <c r="AH167" s="3">
        <f>Cesta[[#This Row],[PUV]]*Cesta[[#This Row],[08.MA]]</f>
        <v>0</v>
      </c>
      <c r="AI167" s="3">
        <f>Cesta[[#This Row],[PUV]]*Cesta[[#This Row],[09.GO]]</f>
        <v>0</v>
      </c>
      <c r="AJ167" s="3">
        <f>Cesta[[#This Row],[PUV]]*Cesta[[#This Row],[10.TO]]</f>
        <v>0</v>
      </c>
      <c r="AK167" s="3">
        <f>Cesta[[#This Row],[PUV]]*Cesta[[#This Row],[11.AP]]</f>
        <v>0</v>
      </c>
      <c r="AL167" s="3">
        <f>Cesta[[#This Row],[PUV]]*Cesta[[#This Row],[12.RN]]</f>
        <v>0</v>
      </c>
      <c r="AM167" s="3">
        <f>Cesta[[#This Row],[PUV]]*Cesta[[#This Row],[13.PB]]</f>
        <v>0</v>
      </c>
      <c r="AN167" s="3">
        <f>Cesta[[#This Row],[PUV]]*Cesta[[#This Row],[14.CE]]</f>
        <v>0</v>
      </c>
      <c r="AO167" s="3">
        <f>Cesta[[#This Row],[PUV]]*Cesta[[#This Row],[15.PE]]</f>
        <v>0</v>
      </c>
      <c r="AP167" s="3">
        <f>Cesta[[#This Row],[PUV]]*Cesta[[#This Row],[16.MG]]</f>
        <v>0</v>
      </c>
      <c r="AQ167" s="3">
        <f>Cesta[[#This Row],[Qde]]*Cesta[[#This Row],[PUV]]</f>
        <v>0</v>
      </c>
      <c r="AR167" s="21" t="s">
        <v>201</v>
      </c>
      <c r="AS167" s="15" t="s">
        <v>209</v>
      </c>
      <c r="AU167" s="1"/>
    </row>
    <row r="168" spans="1:47" ht="30" customHeight="1" x14ac:dyDescent="0.25">
      <c r="A168" s="1">
        <v>166</v>
      </c>
      <c r="B168" s="1">
        <v>406805</v>
      </c>
      <c r="C168" s="1" t="s">
        <v>18</v>
      </c>
      <c r="D168" s="5" t="s">
        <v>206</v>
      </c>
      <c r="E168" s="1" t="s">
        <v>12</v>
      </c>
      <c r="F168" s="1">
        <v>5000</v>
      </c>
      <c r="G168" s="1">
        <v>500</v>
      </c>
      <c r="H168" s="1">
        <v>250</v>
      </c>
      <c r="I168" s="1">
        <v>500</v>
      </c>
      <c r="J168" s="1">
        <v>250</v>
      </c>
      <c r="K168" s="1">
        <v>0</v>
      </c>
      <c r="L168" s="1">
        <v>0</v>
      </c>
      <c r="M168" s="1">
        <v>2500</v>
      </c>
      <c r="N168" s="1">
        <v>300</v>
      </c>
      <c r="O168" s="1">
        <v>0</v>
      </c>
      <c r="P168" s="1">
        <v>0</v>
      </c>
      <c r="Q168" s="1">
        <v>300</v>
      </c>
      <c r="R168" s="1">
        <v>250</v>
      </c>
      <c r="S168" s="1">
        <v>100</v>
      </c>
      <c r="T168" s="1">
        <v>20</v>
      </c>
      <c r="U168" s="1">
        <v>0</v>
      </c>
      <c r="V168" s="1">
        <v>40</v>
      </c>
      <c r="W168" s="1">
        <f>SUM(Cesta[[#This Row],[00.DF]:[16.MG]])</f>
        <v>10010</v>
      </c>
      <c r="X168" s="21">
        <v>0</v>
      </c>
      <c r="Y168" s="3">
        <f>ROUND(Cesta[[#This Row],[PU]]*(1+$Y$1),2)</f>
        <v>0</v>
      </c>
      <c r="Z168" s="3">
        <f>Cesta[[#This Row],[PUV]]*Cesta[[#This Row],[00.DF]]</f>
        <v>0</v>
      </c>
      <c r="AA168" s="3">
        <f>Cesta[[#This Row],[PUV]]*Cesta[[#This Row],[01.MG]]</f>
        <v>0</v>
      </c>
      <c r="AB168" s="3">
        <f>Cesta[[#This Row],[PUV]]*Cesta[[#This Row],[02.BA]]</f>
        <v>0</v>
      </c>
      <c r="AC168" s="3">
        <f>Cesta[[#This Row],[PUV]]*Cesta[[#This Row],[03.PE]]</f>
        <v>0</v>
      </c>
      <c r="AD168" s="3">
        <f>Cesta[[#This Row],[PUV]]*Cesta[[#This Row],[04.SE]]</f>
        <v>0</v>
      </c>
      <c r="AE168" s="3">
        <f>Cesta[[#This Row],[PUV]]*Cesta[[#This Row],[05.AL]]</f>
        <v>0</v>
      </c>
      <c r="AF168" s="3">
        <f>Cesta[[#This Row],[PUV]]*Cesta[[#This Row],[06.BA]]</f>
        <v>0</v>
      </c>
      <c r="AG168" s="3">
        <f>Cesta[[#This Row],[PUV]]*Cesta[[#This Row],[07.PI]]</f>
        <v>0</v>
      </c>
      <c r="AH168" s="3">
        <f>Cesta[[#This Row],[PUV]]*Cesta[[#This Row],[08.MA]]</f>
        <v>0</v>
      </c>
      <c r="AI168" s="3">
        <f>Cesta[[#This Row],[PUV]]*Cesta[[#This Row],[09.GO]]</f>
        <v>0</v>
      </c>
      <c r="AJ168" s="3">
        <f>Cesta[[#This Row],[PUV]]*Cesta[[#This Row],[10.TO]]</f>
        <v>0</v>
      </c>
      <c r="AK168" s="3">
        <f>Cesta[[#This Row],[PUV]]*Cesta[[#This Row],[11.AP]]</f>
        <v>0</v>
      </c>
      <c r="AL168" s="3">
        <f>Cesta[[#This Row],[PUV]]*Cesta[[#This Row],[12.RN]]</f>
        <v>0</v>
      </c>
      <c r="AM168" s="3">
        <f>Cesta[[#This Row],[PUV]]*Cesta[[#This Row],[13.PB]]</f>
        <v>0</v>
      </c>
      <c r="AN168" s="3">
        <f>Cesta[[#This Row],[PUV]]*Cesta[[#This Row],[14.CE]]</f>
        <v>0</v>
      </c>
      <c r="AO168" s="3">
        <f>Cesta[[#This Row],[PUV]]*Cesta[[#This Row],[15.PE]]</f>
        <v>0</v>
      </c>
      <c r="AP168" s="3">
        <f>Cesta[[#This Row],[PUV]]*Cesta[[#This Row],[16.MG]]</f>
        <v>0</v>
      </c>
      <c r="AQ168" s="3">
        <f>Cesta[[#This Row],[Qde]]*Cesta[[#This Row],[PUV]]</f>
        <v>0</v>
      </c>
      <c r="AR168" s="21" t="s">
        <v>201</v>
      </c>
      <c r="AS168" s="15" t="s">
        <v>214</v>
      </c>
      <c r="AU168" s="1"/>
    </row>
    <row r="169" spans="1:47" ht="30" customHeight="1" x14ac:dyDescent="0.25">
      <c r="A169" s="1">
        <v>167</v>
      </c>
      <c r="B169" s="1">
        <v>432764</v>
      </c>
      <c r="C169" s="1" t="s">
        <v>18</v>
      </c>
      <c r="D169" s="5" t="s">
        <v>420</v>
      </c>
      <c r="E169" s="1" t="s">
        <v>12</v>
      </c>
      <c r="F169" s="1">
        <v>60</v>
      </c>
      <c r="G169" s="1">
        <v>30</v>
      </c>
      <c r="H169" s="1">
        <v>30</v>
      </c>
      <c r="I169" s="1">
        <v>30</v>
      </c>
      <c r="J169" s="1">
        <v>30</v>
      </c>
      <c r="K169" s="1">
        <v>0</v>
      </c>
      <c r="L169" s="1">
        <v>30</v>
      </c>
      <c r="M169" s="1">
        <v>30</v>
      </c>
      <c r="N169" s="1">
        <v>30</v>
      </c>
      <c r="O169" s="1">
        <v>3</v>
      </c>
      <c r="P169" s="1">
        <v>6</v>
      </c>
      <c r="Q169" s="1">
        <v>12</v>
      </c>
      <c r="R169" s="1">
        <v>3</v>
      </c>
      <c r="S169" s="1">
        <v>3</v>
      </c>
      <c r="T169" s="1">
        <v>8</v>
      </c>
      <c r="U169" s="1">
        <v>6</v>
      </c>
      <c r="V169" s="1">
        <v>100</v>
      </c>
      <c r="W169" s="1">
        <f>SUM(Cesta[[#This Row],[00.DF]:[16.MG]])</f>
        <v>411</v>
      </c>
      <c r="X169" s="21">
        <v>0</v>
      </c>
      <c r="Y169" s="3">
        <f>ROUND(Cesta[[#This Row],[PU]]*(1+$Y$1),2)</f>
        <v>0</v>
      </c>
      <c r="Z169" s="3">
        <f>Cesta[[#This Row],[PUV]]*Cesta[[#This Row],[00.DF]]</f>
        <v>0</v>
      </c>
      <c r="AA169" s="3">
        <f>Cesta[[#This Row],[PUV]]*Cesta[[#This Row],[01.MG]]</f>
        <v>0</v>
      </c>
      <c r="AB169" s="3">
        <f>Cesta[[#This Row],[PUV]]*Cesta[[#This Row],[02.BA]]</f>
        <v>0</v>
      </c>
      <c r="AC169" s="3">
        <f>Cesta[[#This Row],[PUV]]*Cesta[[#This Row],[03.PE]]</f>
        <v>0</v>
      </c>
      <c r="AD169" s="3">
        <f>Cesta[[#This Row],[PUV]]*Cesta[[#This Row],[04.SE]]</f>
        <v>0</v>
      </c>
      <c r="AE169" s="3">
        <f>Cesta[[#This Row],[PUV]]*Cesta[[#This Row],[05.AL]]</f>
        <v>0</v>
      </c>
      <c r="AF169" s="3">
        <f>Cesta[[#This Row],[PUV]]*Cesta[[#This Row],[06.BA]]</f>
        <v>0</v>
      </c>
      <c r="AG169" s="3">
        <f>Cesta[[#This Row],[PUV]]*Cesta[[#This Row],[07.PI]]</f>
        <v>0</v>
      </c>
      <c r="AH169" s="3">
        <f>Cesta[[#This Row],[PUV]]*Cesta[[#This Row],[08.MA]]</f>
        <v>0</v>
      </c>
      <c r="AI169" s="3">
        <f>Cesta[[#This Row],[PUV]]*Cesta[[#This Row],[09.GO]]</f>
        <v>0</v>
      </c>
      <c r="AJ169" s="3">
        <f>Cesta[[#This Row],[PUV]]*Cesta[[#This Row],[10.TO]]</f>
        <v>0</v>
      </c>
      <c r="AK169" s="3">
        <f>Cesta[[#This Row],[PUV]]*Cesta[[#This Row],[11.AP]]</f>
        <v>0</v>
      </c>
      <c r="AL169" s="3">
        <f>Cesta[[#This Row],[PUV]]*Cesta[[#This Row],[12.RN]]</f>
        <v>0</v>
      </c>
      <c r="AM169" s="3">
        <f>Cesta[[#This Row],[PUV]]*Cesta[[#This Row],[13.PB]]</f>
        <v>0</v>
      </c>
      <c r="AN169" s="3">
        <f>Cesta[[#This Row],[PUV]]*Cesta[[#This Row],[14.CE]]</f>
        <v>0</v>
      </c>
      <c r="AO169" s="3">
        <f>Cesta[[#This Row],[PUV]]*Cesta[[#This Row],[15.PE]]</f>
        <v>0</v>
      </c>
      <c r="AP169" s="3">
        <f>Cesta[[#This Row],[PUV]]*Cesta[[#This Row],[16.MG]]</f>
        <v>0</v>
      </c>
      <c r="AQ169" s="3">
        <f>Cesta[[#This Row],[Qde]]*Cesta[[#This Row],[PUV]]</f>
        <v>0</v>
      </c>
      <c r="AR169" s="21" t="s">
        <v>164</v>
      </c>
      <c r="AS169" s="15" t="s">
        <v>421</v>
      </c>
      <c r="AU169" s="1"/>
    </row>
    <row r="170" spans="1:47" ht="30" customHeight="1" x14ac:dyDescent="0.25">
      <c r="A170" s="1">
        <v>168</v>
      </c>
      <c r="B170" s="1">
        <v>435076</v>
      </c>
      <c r="C170" s="1" t="s">
        <v>18</v>
      </c>
      <c r="D170" s="5" t="s">
        <v>422</v>
      </c>
      <c r="E170" s="1" t="s">
        <v>12</v>
      </c>
      <c r="F170" s="1">
        <v>200</v>
      </c>
      <c r="G170" s="1">
        <v>30</v>
      </c>
      <c r="H170" s="1">
        <v>100</v>
      </c>
      <c r="I170" s="1">
        <v>50</v>
      </c>
      <c r="J170" s="1">
        <v>36</v>
      </c>
      <c r="K170" s="1">
        <v>20</v>
      </c>
      <c r="L170" s="1">
        <v>50</v>
      </c>
      <c r="M170" s="1">
        <v>100</v>
      </c>
      <c r="N170" s="1">
        <v>100</v>
      </c>
      <c r="O170" s="1">
        <v>5</v>
      </c>
      <c r="P170" s="1">
        <v>24</v>
      </c>
      <c r="Q170" s="1">
        <v>20</v>
      </c>
      <c r="R170" s="1">
        <v>10</v>
      </c>
      <c r="S170" s="1">
        <v>10</v>
      </c>
      <c r="T170" s="1">
        <v>10</v>
      </c>
      <c r="U170" s="1">
        <v>5</v>
      </c>
      <c r="V170" s="1">
        <v>10</v>
      </c>
      <c r="W170" s="1">
        <f>SUM(Cesta[[#This Row],[00.DF]:[16.MG]])</f>
        <v>780</v>
      </c>
      <c r="X170" s="21">
        <v>0</v>
      </c>
      <c r="Y170" s="3">
        <f>ROUND(Cesta[[#This Row],[PU]]*(1+$Y$1),2)</f>
        <v>0</v>
      </c>
      <c r="Z170" s="3">
        <f>Cesta[[#This Row],[PUV]]*Cesta[[#This Row],[00.DF]]</f>
        <v>0</v>
      </c>
      <c r="AA170" s="3">
        <f>Cesta[[#This Row],[PUV]]*Cesta[[#This Row],[01.MG]]</f>
        <v>0</v>
      </c>
      <c r="AB170" s="3">
        <f>Cesta[[#This Row],[PUV]]*Cesta[[#This Row],[02.BA]]</f>
        <v>0</v>
      </c>
      <c r="AC170" s="3">
        <f>Cesta[[#This Row],[PUV]]*Cesta[[#This Row],[03.PE]]</f>
        <v>0</v>
      </c>
      <c r="AD170" s="3">
        <f>Cesta[[#This Row],[PUV]]*Cesta[[#This Row],[04.SE]]</f>
        <v>0</v>
      </c>
      <c r="AE170" s="3">
        <f>Cesta[[#This Row],[PUV]]*Cesta[[#This Row],[05.AL]]</f>
        <v>0</v>
      </c>
      <c r="AF170" s="3">
        <f>Cesta[[#This Row],[PUV]]*Cesta[[#This Row],[06.BA]]</f>
        <v>0</v>
      </c>
      <c r="AG170" s="3">
        <f>Cesta[[#This Row],[PUV]]*Cesta[[#This Row],[07.PI]]</f>
        <v>0</v>
      </c>
      <c r="AH170" s="3">
        <f>Cesta[[#This Row],[PUV]]*Cesta[[#This Row],[08.MA]]</f>
        <v>0</v>
      </c>
      <c r="AI170" s="3">
        <f>Cesta[[#This Row],[PUV]]*Cesta[[#This Row],[09.GO]]</f>
        <v>0</v>
      </c>
      <c r="AJ170" s="3">
        <f>Cesta[[#This Row],[PUV]]*Cesta[[#This Row],[10.TO]]</f>
        <v>0</v>
      </c>
      <c r="AK170" s="3">
        <f>Cesta[[#This Row],[PUV]]*Cesta[[#This Row],[11.AP]]</f>
        <v>0</v>
      </c>
      <c r="AL170" s="3">
        <f>Cesta[[#This Row],[PUV]]*Cesta[[#This Row],[12.RN]]</f>
        <v>0</v>
      </c>
      <c r="AM170" s="3">
        <f>Cesta[[#This Row],[PUV]]*Cesta[[#This Row],[13.PB]]</f>
        <v>0</v>
      </c>
      <c r="AN170" s="3">
        <f>Cesta[[#This Row],[PUV]]*Cesta[[#This Row],[14.CE]]</f>
        <v>0</v>
      </c>
      <c r="AO170" s="3">
        <f>Cesta[[#This Row],[PUV]]*Cesta[[#This Row],[15.PE]]</f>
        <v>0</v>
      </c>
      <c r="AP170" s="3">
        <f>Cesta[[#This Row],[PUV]]*Cesta[[#This Row],[16.MG]]</f>
        <v>0</v>
      </c>
      <c r="AQ170" s="3">
        <f>Cesta[[#This Row],[Qde]]*Cesta[[#This Row],[PUV]]</f>
        <v>0</v>
      </c>
      <c r="AR170" s="21" t="s">
        <v>160</v>
      </c>
      <c r="AS170" s="15" t="s">
        <v>218</v>
      </c>
      <c r="AU170" s="1"/>
    </row>
    <row r="171" spans="1:47" ht="30" customHeight="1" x14ac:dyDescent="0.25">
      <c r="A171" s="1">
        <v>169</v>
      </c>
      <c r="B171" s="1">
        <v>405629</v>
      </c>
      <c r="C171" s="1" t="s">
        <v>18</v>
      </c>
      <c r="D171" s="5" t="s">
        <v>423</v>
      </c>
      <c r="E171" s="1" t="s">
        <v>12</v>
      </c>
      <c r="F171" s="1">
        <v>50</v>
      </c>
      <c r="G171" s="1">
        <v>10</v>
      </c>
      <c r="H171" s="1">
        <v>50</v>
      </c>
      <c r="I171" s="1">
        <v>25</v>
      </c>
      <c r="J171" s="1">
        <v>12</v>
      </c>
      <c r="K171" s="1">
        <v>8</v>
      </c>
      <c r="L171" s="1">
        <v>25</v>
      </c>
      <c r="M171" s="1">
        <v>25</v>
      </c>
      <c r="N171" s="1">
        <v>25</v>
      </c>
      <c r="O171" s="1">
        <v>5</v>
      </c>
      <c r="P171" s="1">
        <v>5</v>
      </c>
      <c r="Q171" s="1">
        <v>20</v>
      </c>
      <c r="R171" s="1">
        <v>3</v>
      </c>
      <c r="S171" s="1">
        <v>10</v>
      </c>
      <c r="T171" s="1">
        <v>5</v>
      </c>
      <c r="U171" s="1">
        <v>5</v>
      </c>
      <c r="V171" s="1">
        <v>40</v>
      </c>
      <c r="W171" s="1">
        <f>SUM(Cesta[[#This Row],[00.DF]:[16.MG]])</f>
        <v>323</v>
      </c>
      <c r="X171" s="21">
        <v>0</v>
      </c>
      <c r="Y171" s="3">
        <f>ROUND(Cesta[[#This Row],[PU]]*(1+$Y$1),2)</f>
        <v>0</v>
      </c>
      <c r="Z171" s="3">
        <f>Cesta[[#This Row],[PUV]]*Cesta[[#This Row],[00.DF]]</f>
        <v>0</v>
      </c>
      <c r="AA171" s="3">
        <f>Cesta[[#This Row],[PUV]]*Cesta[[#This Row],[01.MG]]</f>
        <v>0</v>
      </c>
      <c r="AB171" s="3">
        <f>Cesta[[#This Row],[PUV]]*Cesta[[#This Row],[02.BA]]</f>
        <v>0</v>
      </c>
      <c r="AC171" s="3">
        <f>Cesta[[#This Row],[PUV]]*Cesta[[#This Row],[03.PE]]</f>
        <v>0</v>
      </c>
      <c r="AD171" s="3">
        <f>Cesta[[#This Row],[PUV]]*Cesta[[#This Row],[04.SE]]</f>
        <v>0</v>
      </c>
      <c r="AE171" s="3">
        <f>Cesta[[#This Row],[PUV]]*Cesta[[#This Row],[05.AL]]</f>
        <v>0</v>
      </c>
      <c r="AF171" s="3">
        <f>Cesta[[#This Row],[PUV]]*Cesta[[#This Row],[06.BA]]</f>
        <v>0</v>
      </c>
      <c r="AG171" s="3">
        <f>Cesta[[#This Row],[PUV]]*Cesta[[#This Row],[07.PI]]</f>
        <v>0</v>
      </c>
      <c r="AH171" s="3">
        <f>Cesta[[#This Row],[PUV]]*Cesta[[#This Row],[08.MA]]</f>
        <v>0</v>
      </c>
      <c r="AI171" s="3">
        <f>Cesta[[#This Row],[PUV]]*Cesta[[#This Row],[09.GO]]</f>
        <v>0</v>
      </c>
      <c r="AJ171" s="3">
        <f>Cesta[[#This Row],[PUV]]*Cesta[[#This Row],[10.TO]]</f>
        <v>0</v>
      </c>
      <c r="AK171" s="3">
        <f>Cesta[[#This Row],[PUV]]*Cesta[[#This Row],[11.AP]]</f>
        <v>0</v>
      </c>
      <c r="AL171" s="3">
        <f>Cesta[[#This Row],[PUV]]*Cesta[[#This Row],[12.RN]]</f>
        <v>0</v>
      </c>
      <c r="AM171" s="3">
        <f>Cesta[[#This Row],[PUV]]*Cesta[[#This Row],[13.PB]]</f>
        <v>0</v>
      </c>
      <c r="AN171" s="3">
        <f>Cesta[[#This Row],[PUV]]*Cesta[[#This Row],[14.CE]]</f>
        <v>0</v>
      </c>
      <c r="AO171" s="3">
        <f>Cesta[[#This Row],[PUV]]*Cesta[[#This Row],[15.PE]]</f>
        <v>0</v>
      </c>
      <c r="AP171" s="3">
        <f>Cesta[[#This Row],[PUV]]*Cesta[[#This Row],[16.MG]]</f>
        <v>0</v>
      </c>
      <c r="AQ171" s="3">
        <f>Cesta[[#This Row],[Qde]]*Cesta[[#This Row],[PUV]]</f>
        <v>0</v>
      </c>
      <c r="AR171" s="21" t="s">
        <v>222</v>
      </c>
      <c r="AS171" s="15" t="s">
        <v>221</v>
      </c>
      <c r="AU171" s="1"/>
    </row>
    <row r="172" spans="1:47" ht="30" customHeight="1" x14ac:dyDescent="0.25">
      <c r="A172" s="1">
        <v>170</v>
      </c>
      <c r="B172" s="1">
        <v>287306</v>
      </c>
      <c r="C172" s="1" t="s">
        <v>18</v>
      </c>
      <c r="D172" s="5" t="s">
        <v>223</v>
      </c>
      <c r="E172" s="1" t="s">
        <v>12</v>
      </c>
      <c r="F172" s="1">
        <v>15</v>
      </c>
      <c r="G172" s="1">
        <v>10</v>
      </c>
      <c r="H172" s="1">
        <v>25</v>
      </c>
      <c r="I172" s="1">
        <v>10</v>
      </c>
      <c r="J172" s="1">
        <v>12</v>
      </c>
      <c r="K172" s="1">
        <v>35</v>
      </c>
      <c r="L172" s="1">
        <v>10</v>
      </c>
      <c r="M172" s="1">
        <v>10</v>
      </c>
      <c r="N172" s="1">
        <v>10</v>
      </c>
      <c r="O172" s="1">
        <v>5</v>
      </c>
      <c r="P172" s="1">
        <v>10</v>
      </c>
      <c r="Q172" s="1">
        <v>20</v>
      </c>
      <c r="R172" s="1">
        <v>10</v>
      </c>
      <c r="S172" s="1">
        <v>15</v>
      </c>
      <c r="T172" s="1">
        <v>5</v>
      </c>
      <c r="U172" s="1">
        <v>2</v>
      </c>
      <c r="V172" s="1">
        <v>30</v>
      </c>
      <c r="W172" s="1">
        <f>SUM(Cesta[[#This Row],[00.DF]:[16.MG]])</f>
        <v>234</v>
      </c>
      <c r="X172" s="21">
        <v>0</v>
      </c>
      <c r="Y172" s="3">
        <f>ROUND(Cesta[[#This Row],[PU]]*(1+$Y$1),2)</f>
        <v>0</v>
      </c>
      <c r="Z172" s="3">
        <f>Cesta[[#This Row],[PUV]]*Cesta[[#This Row],[00.DF]]</f>
        <v>0</v>
      </c>
      <c r="AA172" s="3">
        <f>Cesta[[#This Row],[PUV]]*Cesta[[#This Row],[01.MG]]</f>
        <v>0</v>
      </c>
      <c r="AB172" s="3">
        <f>Cesta[[#This Row],[PUV]]*Cesta[[#This Row],[02.BA]]</f>
        <v>0</v>
      </c>
      <c r="AC172" s="3">
        <f>Cesta[[#This Row],[PUV]]*Cesta[[#This Row],[03.PE]]</f>
        <v>0</v>
      </c>
      <c r="AD172" s="3">
        <f>Cesta[[#This Row],[PUV]]*Cesta[[#This Row],[04.SE]]</f>
        <v>0</v>
      </c>
      <c r="AE172" s="3">
        <f>Cesta[[#This Row],[PUV]]*Cesta[[#This Row],[05.AL]]</f>
        <v>0</v>
      </c>
      <c r="AF172" s="3">
        <f>Cesta[[#This Row],[PUV]]*Cesta[[#This Row],[06.BA]]</f>
        <v>0</v>
      </c>
      <c r="AG172" s="3">
        <f>Cesta[[#This Row],[PUV]]*Cesta[[#This Row],[07.PI]]</f>
        <v>0</v>
      </c>
      <c r="AH172" s="3">
        <f>Cesta[[#This Row],[PUV]]*Cesta[[#This Row],[08.MA]]</f>
        <v>0</v>
      </c>
      <c r="AI172" s="3">
        <f>Cesta[[#This Row],[PUV]]*Cesta[[#This Row],[09.GO]]</f>
        <v>0</v>
      </c>
      <c r="AJ172" s="3">
        <f>Cesta[[#This Row],[PUV]]*Cesta[[#This Row],[10.TO]]</f>
        <v>0</v>
      </c>
      <c r="AK172" s="3">
        <f>Cesta[[#This Row],[PUV]]*Cesta[[#This Row],[11.AP]]</f>
        <v>0</v>
      </c>
      <c r="AL172" s="3">
        <f>Cesta[[#This Row],[PUV]]*Cesta[[#This Row],[12.RN]]</f>
        <v>0</v>
      </c>
      <c r="AM172" s="3">
        <f>Cesta[[#This Row],[PUV]]*Cesta[[#This Row],[13.PB]]</f>
        <v>0</v>
      </c>
      <c r="AN172" s="3">
        <f>Cesta[[#This Row],[PUV]]*Cesta[[#This Row],[14.CE]]</f>
        <v>0</v>
      </c>
      <c r="AO172" s="3">
        <f>Cesta[[#This Row],[PUV]]*Cesta[[#This Row],[15.PE]]</f>
        <v>0</v>
      </c>
      <c r="AP172" s="3">
        <f>Cesta[[#This Row],[PUV]]*Cesta[[#This Row],[16.MG]]</f>
        <v>0</v>
      </c>
      <c r="AQ172" s="3">
        <f>Cesta[[#This Row],[Qde]]*Cesta[[#This Row],[PUV]]</f>
        <v>0</v>
      </c>
      <c r="AR172" s="21" t="s">
        <v>222</v>
      </c>
      <c r="AS172" s="15" t="s">
        <v>224</v>
      </c>
      <c r="AU172" s="1"/>
    </row>
    <row r="173" spans="1:47" ht="30" customHeight="1" x14ac:dyDescent="0.25">
      <c r="A173" s="1">
        <v>171</v>
      </c>
      <c r="B173" s="1">
        <v>234850</v>
      </c>
      <c r="C173" s="1" t="s">
        <v>18</v>
      </c>
      <c r="D173" s="5" t="s">
        <v>226</v>
      </c>
      <c r="E173" s="1" t="s">
        <v>12</v>
      </c>
      <c r="F173" s="1">
        <v>4000</v>
      </c>
      <c r="G173" s="1">
        <v>0</v>
      </c>
      <c r="H173" s="1">
        <v>500</v>
      </c>
      <c r="I173" s="1">
        <v>1000</v>
      </c>
      <c r="J173" s="1">
        <v>200</v>
      </c>
      <c r="K173" s="1">
        <v>150</v>
      </c>
      <c r="L173" s="1">
        <v>500</v>
      </c>
      <c r="M173" s="1">
        <v>2000</v>
      </c>
      <c r="N173" s="1">
        <v>40</v>
      </c>
      <c r="O173" s="1">
        <v>0</v>
      </c>
      <c r="P173" s="1">
        <v>200</v>
      </c>
      <c r="Q173" s="1">
        <v>600</v>
      </c>
      <c r="R173" s="1">
        <v>200</v>
      </c>
      <c r="S173" s="1">
        <v>20</v>
      </c>
      <c r="T173" s="1">
        <v>50</v>
      </c>
      <c r="U173" s="1">
        <v>20</v>
      </c>
      <c r="V173" s="1">
        <v>40</v>
      </c>
      <c r="W173" s="1">
        <f>SUM(Cesta[[#This Row],[00.DF]:[16.MG]])</f>
        <v>9520</v>
      </c>
      <c r="X173" s="21">
        <v>0</v>
      </c>
      <c r="Y173" s="3">
        <f>ROUND(Cesta[[#This Row],[PU]]*(1+$Y$1),2)</f>
        <v>0</v>
      </c>
      <c r="Z173" s="3">
        <f>Cesta[[#This Row],[PUV]]*Cesta[[#This Row],[00.DF]]</f>
        <v>0</v>
      </c>
      <c r="AA173" s="3">
        <f>Cesta[[#This Row],[PUV]]*Cesta[[#This Row],[01.MG]]</f>
        <v>0</v>
      </c>
      <c r="AB173" s="3">
        <f>Cesta[[#This Row],[PUV]]*Cesta[[#This Row],[02.BA]]</f>
        <v>0</v>
      </c>
      <c r="AC173" s="3">
        <f>Cesta[[#This Row],[PUV]]*Cesta[[#This Row],[03.PE]]</f>
        <v>0</v>
      </c>
      <c r="AD173" s="3">
        <f>Cesta[[#This Row],[PUV]]*Cesta[[#This Row],[04.SE]]</f>
        <v>0</v>
      </c>
      <c r="AE173" s="3">
        <f>Cesta[[#This Row],[PUV]]*Cesta[[#This Row],[05.AL]]</f>
        <v>0</v>
      </c>
      <c r="AF173" s="3">
        <f>Cesta[[#This Row],[PUV]]*Cesta[[#This Row],[06.BA]]</f>
        <v>0</v>
      </c>
      <c r="AG173" s="3">
        <f>Cesta[[#This Row],[PUV]]*Cesta[[#This Row],[07.PI]]</f>
        <v>0</v>
      </c>
      <c r="AH173" s="3">
        <f>Cesta[[#This Row],[PUV]]*Cesta[[#This Row],[08.MA]]</f>
        <v>0</v>
      </c>
      <c r="AI173" s="3">
        <f>Cesta[[#This Row],[PUV]]*Cesta[[#This Row],[09.GO]]</f>
        <v>0</v>
      </c>
      <c r="AJ173" s="3">
        <f>Cesta[[#This Row],[PUV]]*Cesta[[#This Row],[10.TO]]</f>
        <v>0</v>
      </c>
      <c r="AK173" s="3">
        <f>Cesta[[#This Row],[PUV]]*Cesta[[#This Row],[11.AP]]</f>
        <v>0</v>
      </c>
      <c r="AL173" s="3">
        <f>Cesta[[#This Row],[PUV]]*Cesta[[#This Row],[12.RN]]</f>
        <v>0</v>
      </c>
      <c r="AM173" s="3">
        <f>Cesta[[#This Row],[PUV]]*Cesta[[#This Row],[13.PB]]</f>
        <v>0</v>
      </c>
      <c r="AN173" s="3">
        <f>Cesta[[#This Row],[PUV]]*Cesta[[#This Row],[14.CE]]</f>
        <v>0</v>
      </c>
      <c r="AO173" s="3">
        <f>Cesta[[#This Row],[PUV]]*Cesta[[#This Row],[15.PE]]</f>
        <v>0</v>
      </c>
      <c r="AP173" s="3">
        <f>Cesta[[#This Row],[PUV]]*Cesta[[#This Row],[16.MG]]</f>
        <v>0</v>
      </c>
      <c r="AQ173" s="3">
        <f>Cesta[[#This Row],[Qde]]*Cesta[[#This Row],[PUV]]</f>
        <v>0</v>
      </c>
      <c r="AR173" s="21" t="s">
        <v>140</v>
      </c>
      <c r="AS173" s="15" t="s">
        <v>225</v>
      </c>
      <c r="AU173" s="1"/>
    </row>
    <row r="174" spans="1:47" ht="30" customHeight="1" x14ac:dyDescent="0.25">
      <c r="A174" s="1">
        <v>172</v>
      </c>
      <c r="B174" s="1">
        <v>341356</v>
      </c>
      <c r="C174" s="1" t="s">
        <v>18</v>
      </c>
      <c r="D174" s="5" t="s">
        <v>228</v>
      </c>
      <c r="E174" s="1" t="s">
        <v>12</v>
      </c>
      <c r="F174" s="1">
        <v>20</v>
      </c>
      <c r="G174" s="1">
        <v>5</v>
      </c>
      <c r="H174" s="1">
        <v>25</v>
      </c>
      <c r="I174" s="1">
        <v>10</v>
      </c>
      <c r="J174" s="1">
        <v>2</v>
      </c>
      <c r="K174" s="1">
        <v>5</v>
      </c>
      <c r="L174" s="1">
        <v>10</v>
      </c>
      <c r="M174" s="1">
        <v>10</v>
      </c>
      <c r="N174" s="1">
        <v>10</v>
      </c>
      <c r="O174" s="1">
        <v>2</v>
      </c>
      <c r="P174" s="1">
        <v>2</v>
      </c>
      <c r="Q174" s="1">
        <v>2</v>
      </c>
      <c r="R174" s="1">
        <v>1</v>
      </c>
      <c r="S174" s="1">
        <v>1</v>
      </c>
      <c r="T174" s="1">
        <v>3</v>
      </c>
      <c r="U174" s="1">
        <v>2</v>
      </c>
      <c r="V174" s="1">
        <v>10</v>
      </c>
      <c r="W174" s="1">
        <f>SUM(Cesta[[#This Row],[00.DF]:[16.MG]])</f>
        <v>120</v>
      </c>
      <c r="X174" s="21">
        <v>0</v>
      </c>
      <c r="Y174" s="3">
        <f>ROUND(Cesta[[#This Row],[PU]]*(1+$Y$1),2)</f>
        <v>0</v>
      </c>
      <c r="Z174" s="3">
        <f>Cesta[[#This Row],[PUV]]*Cesta[[#This Row],[00.DF]]</f>
        <v>0</v>
      </c>
      <c r="AA174" s="3">
        <f>Cesta[[#This Row],[PUV]]*Cesta[[#This Row],[01.MG]]</f>
        <v>0</v>
      </c>
      <c r="AB174" s="3">
        <f>Cesta[[#This Row],[PUV]]*Cesta[[#This Row],[02.BA]]</f>
        <v>0</v>
      </c>
      <c r="AC174" s="3">
        <f>Cesta[[#This Row],[PUV]]*Cesta[[#This Row],[03.PE]]</f>
        <v>0</v>
      </c>
      <c r="AD174" s="3">
        <f>Cesta[[#This Row],[PUV]]*Cesta[[#This Row],[04.SE]]</f>
        <v>0</v>
      </c>
      <c r="AE174" s="3">
        <f>Cesta[[#This Row],[PUV]]*Cesta[[#This Row],[05.AL]]</f>
        <v>0</v>
      </c>
      <c r="AF174" s="3">
        <f>Cesta[[#This Row],[PUV]]*Cesta[[#This Row],[06.BA]]</f>
        <v>0</v>
      </c>
      <c r="AG174" s="3">
        <f>Cesta[[#This Row],[PUV]]*Cesta[[#This Row],[07.PI]]</f>
        <v>0</v>
      </c>
      <c r="AH174" s="3">
        <f>Cesta[[#This Row],[PUV]]*Cesta[[#This Row],[08.MA]]</f>
        <v>0</v>
      </c>
      <c r="AI174" s="3">
        <f>Cesta[[#This Row],[PUV]]*Cesta[[#This Row],[09.GO]]</f>
        <v>0</v>
      </c>
      <c r="AJ174" s="3">
        <f>Cesta[[#This Row],[PUV]]*Cesta[[#This Row],[10.TO]]</f>
        <v>0</v>
      </c>
      <c r="AK174" s="3">
        <f>Cesta[[#This Row],[PUV]]*Cesta[[#This Row],[11.AP]]</f>
        <v>0</v>
      </c>
      <c r="AL174" s="3">
        <f>Cesta[[#This Row],[PUV]]*Cesta[[#This Row],[12.RN]]</f>
        <v>0</v>
      </c>
      <c r="AM174" s="3">
        <f>Cesta[[#This Row],[PUV]]*Cesta[[#This Row],[13.PB]]</f>
        <v>0</v>
      </c>
      <c r="AN174" s="3">
        <f>Cesta[[#This Row],[PUV]]*Cesta[[#This Row],[14.CE]]</f>
        <v>0</v>
      </c>
      <c r="AO174" s="3">
        <f>Cesta[[#This Row],[PUV]]*Cesta[[#This Row],[15.PE]]</f>
        <v>0</v>
      </c>
      <c r="AP174" s="3">
        <f>Cesta[[#This Row],[PUV]]*Cesta[[#This Row],[16.MG]]</f>
        <v>0</v>
      </c>
      <c r="AQ174" s="3">
        <f>Cesta[[#This Row],[Qde]]*Cesta[[#This Row],[PUV]]</f>
        <v>0</v>
      </c>
      <c r="AR174" s="21" t="s">
        <v>151</v>
      </c>
      <c r="AS174" s="15" t="s">
        <v>227</v>
      </c>
      <c r="AU174" s="1"/>
    </row>
    <row r="175" spans="1:47" ht="30" customHeight="1" x14ac:dyDescent="0.25">
      <c r="A175" s="1">
        <v>173</v>
      </c>
      <c r="B175" s="1">
        <v>270870</v>
      </c>
      <c r="C175" s="1" t="s">
        <v>18</v>
      </c>
      <c r="D175" s="5" t="s">
        <v>230</v>
      </c>
      <c r="E175" s="1" t="s">
        <v>12</v>
      </c>
      <c r="F175" s="1">
        <v>200</v>
      </c>
      <c r="G175" s="1">
        <v>10</v>
      </c>
      <c r="H175" s="1">
        <v>100</v>
      </c>
      <c r="I175" s="1">
        <v>50</v>
      </c>
      <c r="J175" s="1">
        <v>24</v>
      </c>
      <c r="K175" s="1">
        <v>50</v>
      </c>
      <c r="L175" s="1">
        <v>50</v>
      </c>
      <c r="M175" s="1">
        <v>100</v>
      </c>
      <c r="N175" s="1">
        <v>100</v>
      </c>
      <c r="O175" s="1">
        <v>5</v>
      </c>
      <c r="P175" s="1">
        <v>20</v>
      </c>
      <c r="Q175" s="1">
        <v>30</v>
      </c>
      <c r="R175" s="1">
        <v>30</v>
      </c>
      <c r="S175" s="1">
        <v>5</v>
      </c>
      <c r="T175" s="1">
        <v>20</v>
      </c>
      <c r="U175" s="1">
        <v>10</v>
      </c>
      <c r="V175" s="1">
        <v>40</v>
      </c>
      <c r="W175" s="1">
        <f>SUM(Cesta[[#This Row],[00.DF]:[16.MG]])</f>
        <v>844</v>
      </c>
      <c r="X175" s="21">
        <v>0</v>
      </c>
      <c r="Y175" s="3">
        <f>ROUND(Cesta[[#This Row],[PU]]*(1+$Y$1),2)</f>
        <v>0</v>
      </c>
      <c r="Z175" s="3">
        <f>Cesta[[#This Row],[PUV]]*Cesta[[#This Row],[00.DF]]</f>
        <v>0</v>
      </c>
      <c r="AA175" s="3">
        <f>Cesta[[#This Row],[PUV]]*Cesta[[#This Row],[01.MG]]</f>
        <v>0</v>
      </c>
      <c r="AB175" s="3">
        <f>Cesta[[#This Row],[PUV]]*Cesta[[#This Row],[02.BA]]</f>
        <v>0</v>
      </c>
      <c r="AC175" s="3">
        <f>Cesta[[#This Row],[PUV]]*Cesta[[#This Row],[03.PE]]</f>
        <v>0</v>
      </c>
      <c r="AD175" s="3">
        <f>Cesta[[#This Row],[PUV]]*Cesta[[#This Row],[04.SE]]</f>
        <v>0</v>
      </c>
      <c r="AE175" s="3">
        <f>Cesta[[#This Row],[PUV]]*Cesta[[#This Row],[05.AL]]</f>
        <v>0</v>
      </c>
      <c r="AF175" s="3">
        <f>Cesta[[#This Row],[PUV]]*Cesta[[#This Row],[06.BA]]</f>
        <v>0</v>
      </c>
      <c r="AG175" s="3">
        <f>Cesta[[#This Row],[PUV]]*Cesta[[#This Row],[07.PI]]</f>
        <v>0</v>
      </c>
      <c r="AH175" s="3">
        <f>Cesta[[#This Row],[PUV]]*Cesta[[#This Row],[08.MA]]</f>
        <v>0</v>
      </c>
      <c r="AI175" s="3">
        <f>Cesta[[#This Row],[PUV]]*Cesta[[#This Row],[09.GO]]</f>
        <v>0</v>
      </c>
      <c r="AJ175" s="3">
        <f>Cesta[[#This Row],[PUV]]*Cesta[[#This Row],[10.TO]]</f>
        <v>0</v>
      </c>
      <c r="AK175" s="3">
        <f>Cesta[[#This Row],[PUV]]*Cesta[[#This Row],[11.AP]]</f>
        <v>0</v>
      </c>
      <c r="AL175" s="3">
        <f>Cesta[[#This Row],[PUV]]*Cesta[[#This Row],[12.RN]]</f>
        <v>0</v>
      </c>
      <c r="AM175" s="3">
        <f>Cesta[[#This Row],[PUV]]*Cesta[[#This Row],[13.PB]]</f>
        <v>0</v>
      </c>
      <c r="AN175" s="3">
        <f>Cesta[[#This Row],[PUV]]*Cesta[[#This Row],[14.CE]]</f>
        <v>0</v>
      </c>
      <c r="AO175" s="3">
        <f>Cesta[[#This Row],[PUV]]*Cesta[[#This Row],[15.PE]]</f>
        <v>0</v>
      </c>
      <c r="AP175" s="3">
        <f>Cesta[[#This Row],[PUV]]*Cesta[[#This Row],[16.MG]]</f>
        <v>0</v>
      </c>
      <c r="AQ175" s="3">
        <f>Cesta[[#This Row],[Qde]]*Cesta[[#This Row],[PUV]]</f>
        <v>0</v>
      </c>
      <c r="AR175" s="21" t="s">
        <v>231</v>
      </c>
      <c r="AS175" s="15" t="s">
        <v>229</v>
      </c>
      <c r="AU175" s="1"/>
    </row>
    <row r="176" spans="1:47" s="5" customFormat="1" ht="30" customHeight="1" x14ac:dyDescent="0.25">
      <c r="A176" s="1">
        <v>174</v>
      </c>
      <c r="B176" s="1">
        <v>344279</v>
      </c>
      <c r="C176" s="1" t="s">
        <v>18</v>
      </c>
      <c r="D176" s="5" t="s">
        <v>220</v>
      </c>
      <c r="E176" s="1" t="s">
        <v>12</v>
      </c>
      <c r="F176" s="1">
        <v>20</v>
      </c>
      <c r="G176" s="1">
        <v>5</v>
      </c>
      <c r="H176" s="1">
        <v>10</v>
      </c>
      <c r="I176" s="1">
        <v>10</v>
      </c>
      <c r="J176" s="1">
        <v>12</v>
      </c>
      <c r="K176" s="1">
        <v>0</v>
      </c>
      <c r="L176" s="1">
        <v>10</v>
      </c>
      <c r="M176" s="1">
        <v>10</v>
      </c>
      <c r="N176" s="1">
        <v>10</v>
      </c>
      <c r="O176" s="1">
        <v>2</v>
      </c>
      <c r="P176" s="1">
        <v>4</v>
      </c>
      <c r="Q176" s="1">
        <v>5</v>
      </c>
      <c r="R176" s="1">
        <v>1</v>
      </c>
      <c r="S176" s="1">
        <v>1</v>
      </c>
      <c r="T176" s="1">
        <v>1</v>
      </c>
      <c r="U176" s="1">
        <v>0</v>
      </c>
      <c r="V176" s="1">
        <v>3</v>
      </c>
      <c r="W176" s="1">
        <f>SUM(Cesta[[#This Row],[00.DF]:[16.MG]])</f>
        <v>104</v>
      </c>
      <c r="X176" s="21">
        <v>0</v>
      </c>
      <c r="Y176" s="3">
        <f>ROUND(Cesta[[#This Row],[PU]]*(1+$Y$1),2)</f>
        <v>0</v>
      </c>
      <c r="Z176" s="3">
        <f>Cesta[[#This Row],[PUV]]*Cesta[[#This Row],[00.DF]]</f>
        <v>0</v>
      </c>
      <c r="AA176" s="3">
        <f>Cesta[[#This Row],[PUV]]*Cesta[[#This Row],[01.MG]]</f>
        <v>0</v>
      </c>
      <c r="AB176" s="3">
        <f>Cesta[[#This Row],[PUV]]*Cesta[[#This Row],[02.BA]]</f>
        <v>0</v>
      </c>
      <c r="AC176" s="3">
        <f>Cesta[[#This Row],[PUV]]*Cesta[[#This Row],[03.PE]]</f>
        <v>0</v>
      </c>
      <c r="AD176" s="3">
        <f>Cesta[[#This Row],[PUV]]*Cesta[[#This Row],[04.SE]]</f>
        <v>0</v>
      </c>
      <c r="AE176" s="3">
        <f>Cesta[[#This Row],[PUV]]*Cesta[[#This Row],[05.AL]]</f>
        <v>0</v>
      </c>
      <c r="AF176" s="3">
        <f>Cesta[[#This Row],[PUV]]*Cesta[[#This Row],[06.BA]]</f>
        <v>0</v>
      </c>
      <c r="AG176" s="3">
        <f>Cesta[[#This Row],[PUV]]*Cesta[[#This Row],[07.PI]]</f>
        <v>0</v>
      </c>
      <c r="AH176" s="3">
        <f>Cesta[[#This Row],[PUV]]*Cesta[[#This Row],[08.MA]]</f>
        <v>0</v>
      </c>
      <c r="AI176" s="3">
        <f>Cesta[[#This Row],[PUV]]*Cesta[[#This Row],[09.GO]]</f>
        <v>0</v>
      </c>
      <c r="AJ176" s="3">
        <f>Cesta[[#This Row],[PUV]]*Cesta[[#This Row],[10.TO]]</f>
        <v>0</v>
      </c>
      <c r="AK176" s="3">
        <f>Cesta[[#This Row],[PUV]]*Cesta[[#This Row],[11.AP]]</f>
        <v>0</v>
      </c>
      <c r="AL176" s="3">
        <f>Cesta[[#This Row],[PUV]]*Cesta[[#This Row],[12.RN]]</f>
        <v>0</v>
      </c>
      <c r="AM176" s="3">
        <f>Cesta[[#This Row],[PUV]]*Cesta[[#This Row],[13.PB]]</f>
        <v>0</v>
      </c>
      <c r="AN176" s="3">
        <f>Cesta[[#This Row],[PUV]]*Cesta[[#This Row],[14.CE]]</f>
        <v>0</v>
      </c>
      <c r="AO176" s="3">
        <f>Cesta[[#This Row],[PUV]]*Cesta[[#This Row],[15.PE]]</f>
        <v>0</v>
      </c>
      <c r="AP176" s="3">
        <f>Cesta[[#This Row],[PUV]]*Cesta[[#This Row],[16.MG]]</f>
        <v>0</v>
      </c>
      <c r="AQ176" s="3">
        <f>Cesta[[#This Row],[Qde]]*Cesta[[#This Row],[PUV]]</f>
        <v>0</v>
      </c>
      <c r="AR176" s="21" t="s">
        <v>140</v>
      </c>
      <c r="AS176" s="15" t="s">
        <v>219</v>
      </c>
    </row>
    <row r="177" spans="1:45" s="5" customFormat="1" ht="30" customHeight="1" x14ac:dyDescent="0.25">
      <c r="A177" s="1">
        <v>175</v>
      </c>
      <c r="B177" s="1">
        <v>303228</v>
      </c>
      <c r="C177" s="1" t="s">
        <v>18</v>
      </c>
      <c r="D177" s="5" t="s">
        <v>232</v>
      </c>
      <c r="E177" s="1" t="s">
        <v>12</v>
      </c>
      <c r="F177" s="1">
        <v>50</v>
      </c>
      <c r="G177" s="1">
        <v>20</v>
      </c>
      <c r="H177" s="1">
        <v>25</v>
      </c>
      <c r="I177" s="1">
        <v>25</v>
      </c>
      <c r="J177" s="1">
        <v>12</v>
      </c>
      <c r="K177" s="1">
        <v>20</v>
      </c>
      <c r="L177" s="1">
        <v>25</v>
      </c>
      <c r="M177" s="1">
        <v>25</v>
      </c>
      <c r="N177" s="1">
        <v>25</v>
      </c>
      <c r="O177" s="1">
        <v>3</v>
      </c>
      <c r="P177" s="1">
        <v>5</v>
      </c>
      <c r="Q177" s="1">
        <v>10</v>
      </c>
      <c r="R177" s="1">
        <v>3</v>
      </c>
      <c r="S177" s="1">
        <v>3</v>
      </c>
      <c r="T177" s="1">
        <v>3</v>
      </c>
      <c r="U177" s="1">
        <v>5</v>
      </c>
      <c r="V177" s="1">
        <v>40</v>
      </c>
      <c r="W177" s="1">
        <f>SUM(Cesta[[#This Row],[00.DF]:[16.MG]])</f>
        <v>299</v>
      </c>
      <c r="X177" s="21">
        <v>0</v>
      </c>
      <c r="Y177" s="3">
        <f>ROUND(Cesta[[#This Row],[PU]]*(1+$Y$1),2)</f>
        <v>0</v>
      </c>
      <c r="Z177" s="3">
        <f>Cesta[[#This Row],[PUV]]*Cesta[[#This Row],[00.DF]]</f>
        <v>0</v>
      </c>
      <c r="AA177" s="3">
        <f>Cesta[[#This Row],[PUV]]*Cesta[[#This Row],[01.MG]]</f>
        <v>0</v>
      </c>
      <c r="AB177" s="3">
        <f>Cesta[[#This Row],[PUV]]*Cesta[[#This Row],[02.BA]]</f>
        <v>0</v>
      </c>
      <c r="AC177" s="3">
        <f>Cesta[[#This Row],[PUV]]*Cesta[[#This Row],[03.PE]]</f>
        <v>0</v>
      </c>
      <c r="AD177" s="3">
        <f>Cesta[[#This Row],[PUV]]*Cesta[[#This Row],[04.SE]]</f>
        <v>0</v>
      </c>
      <c r="AE177" s="3">
        <f>Cesta[[#This Row],[PUV]]*Cesta[[#This Row],[05.AL]]</f>
        <v>0</v>
      </c>
      <c r="AF177" s="3">
        <f>Cesta[[#This Row],[PUV]]*Cesta[[#This Row],[06.BA]]</f>
        <v>0</v>
      </c>
      <c r="AG177" s="3">
        <f>Cesta[[#This Row],[PUV]]*Cesta[[#This Row],[07.PI]]</f>
        <v>0</v>
      </c>
      <c r="AH177" s="3">
        <f>Cesta[[#This Row],[PUV]]*Cesta[[#This Row],[08.MA]]</f>
        <v>0</v>
      </c>
      <c r="AI177" s="3">
        <f>Cesta[[#This Row],[PUV]]*Cesta[[#This Row],[09.GO]]</f>
        <v>0</v>
      </c>
      <c r="AJ177" s="3">
        <f>Cesta[[#This Row],[PUV]]*Cesta[[#This Row],[10.TO]]</f>
        <v>0</v>
      </c>
      <c r="AK177" s="3">
        <f>Cesta[[#This Row],[PUV]]*Cesta[[#This Row],[11.AP]]</f>
        <v>0</v>
      </c>
      <c r="AL177" s="3">
        <f>Cesta[[#This Row],[PUV]]*Cesta[[#This Row],[12.RN]]</f>
        <v>0</v>
      </c>
      <c r="AM177" s="3">
        <f>Cesta[[#This Row],[PUV]]*Cesta[[#This Row],[13.PB]]</f>
        <v>0</v>
      </c>
      <c r="AN177" s="3">
        <f>Cesta[[#This Row],[PUV]]*Cesta[[#This Row],[14.CE]]</f>
        <v>0</v>
      </c>
      <c r="AO177" s="3">
        <f>Cesta[[#This Row],[PUV]]*Cesta[[#This Row],[15.PE]]</f>
        <v>0</v>
      </c>
      <c r="AP177" s="3">
        <f>Cesta[[#This Row],[PUV]]*Cesta[[#This Row],[16.MG]]</f>
        <v>0</v>
      </c>
      <c r="AQ177" s="3">
        <f>Cesta[[#This Row],[Qde]]*Cesta[[#This Row],[PUV]]</f>
        <v>0</v>
      </c>
      <c r="AR177" s="21" t="s">
        <v>41</v>
      </c>
      <c r="AS177" s="15" t="s">
        <v>233</v>
      </c>
    </row>
    <row r="178" spans="1:45" s="5" customFormat="1" ht="30" customHeight="1" x14ac:dyDescent="0.25">
      <c r="A178" s="1">
        <v>176</v>
      </c>
      <c r="B178" s="1">
        <v>393509</v>
      </c>
      <c r="C178" s="1" t="s">
        <v>25</v>
      </c>
      <c r="D178" s="5" t="s">
        <v>498</v>
      </c>
      <c r="E178" s="1" t="s">
        <v>12</v>
      </c>
      <c r="F178" s="1">
        <v>8</v>
      </c>
      <c r="G178" s="1">
        <v>5</v>
      </c>
      <c r="H178" s="1">
        <v>6</v>
      </c>
      <c r="I178" s="1">
        <v>4</v>
      </c>
      <c r="J178" s="1">
        <v>2</v>
      </c>
      <c r="K178" s="1">
        <v>4</v>
      </c>
      <c r="L178" s="1">
        <v>4</v>
      </c>
      <c r="M178" s="1">
        <v>4</v>
      </c>
      <c r="N178" s="1">
        <v>4</v>
      </c>
      <c r="O178" s="1">
        <v>0</v>
      </c>
      <c r="P178" s="1">
        <v>1</v>
      </c>
      <c r="Q178" s="1">
        <v>1</v>
      </c>
      <c r="R178" s="1">
        <v>3</v>
      </c>
      <c r="S178" s="1">
        <v>2</v>
      </c>
      <c r="T178" s="1">
        <v>1</v>
      </c>
      <c r="U178" s="1">
        <v>1</v>
      </c>
      <c r="V178" s="1">
        <v>5</v>
      </c>
      <c r="W178" s="1">
        <f>SUM(Cesta[[#This Row],[00.DF]:[16.MG]])</f>
        <v>55</v>
      </c>
      <c r="X178" s="21">
        <v>0</v>
      </c>
      <c r="Y178" s="3">
        <f>ROUND(Cesta[[#This Row],[PU]]*(1+$Y$1),2)</f>
        <v>0</v>
      </c>
      <c r="Z178" s="3">
        <f>Cesta[[#This Row],[PUV]]*Cesta[[#This Row],[00.DF]]</f>
        <v>0</v>
      </c>
      <c r="AA178" s="3">
        <f>Cesta[[#This Row],[PUV]]*Cesta[[#This Row],[01.MG]]</f>
        <v>0</v>
      </c>
      <c r="AB178" s="3">
        <f>Cesta[[#This Row],[PUV]]*Cesta[[#This Row],[02.BA]]</f>
        <v>0</v>
      </c>
      <c r="AC178" s="3">
        <f>Cesta[[#This Row],[PUV]]*Cesta[[#This Row],[03.PE]]</f>
        <v>0</v>
      </c>
      <c r="AD178" s="3">
        <f>Cesta[[#This Row],[PUV]]*Cesta[[#This Row],[04.SE]]</f>
        <v>0</v>
      </c>
      <c r="AE178" s="3">
        <f>Cesta[[#This Row],[PUV]]*Cesta[[#This Row],[05.AL]]</f>
        <v>0</v>
      </c>
      <c r="AF178" s="3">
        <f>Cesta[[#This Row],[PUV]]*Cesta[[#This Row],[06.BA]]</f>
        <v>0</v>
      </c>
      <c r="AG178" s="3">
        <f>Cesta[[#This Row],[PUV]]*Cesta[[#This Row],[07.PI]]</f>
        <v>0</v>
      </c>
      <c r="AH178" s="3">
        <f>Cesta[[#This Row],[PUV]]*Cesta[[#This Row],[08.MA]]</f>
        <v>0</v>
      </c>
      <c r="AI178" s="3">
        <f>Cesta[[#This Row],[PUV]]*Cesta[[#This Row],[09.GO]]</f>
        <v>0</v>
      </c>
      <c r="AJ178" s="3">
        <f>Cesta[[#This Row],[PUV]]*Cesta[[#This Row],[10.TO]]</f>
        <v>0</v>
      </c>
      <c r="AK178" s="3">
        <f>Cesta[[#This Row],[PUV]]*Cesta[[#This Row],[11.AP]]</f>
        <v>0</v>
      </c>
      <c r="AL178" s="3">
        <f>Cesta[[#This Row],[PUV]]*Cesta[[#This Row],[12.RN]]</f>
        <v>0</v>
      </c>
      <c r="AM178" s="3">
        <f>Cesta[[#This Row],[PUV]]*Cesta[[#This Row],[13.PB]]</f>
        <v>0</v>
      </c>
      <c r="AN178" s="3">
        <f>Cesta[[#This Row],[PUV]]*Cesta[[#This Row],[14.CE]]</f>
        <v>0</v>
      </c>
      <c r="AO178" s="3">
        <f>Cesta[[#This Row],[PUV]]*Cesta[[#This Row],[15.PE]]</f>
        <v>0</v>
      </c>
      <c r="AP178" s="3">
        <f>Cesta[[#This Row],[PUV]]*Cesta[[#This Row],[16.MG]]</f>
        <v>0</v>
      </c>
      <c r="AQ178" s="3">
        <f>Cesta[[#This Row],[Qde]]*Cesta[[#This Row],[PUV]]</f>
        <v>0</v>
      </c>
      <c r="AR178" s="21" t="s">
        <v>35</v>
      </c>
      <c r="AS178" s="15" t="s">
        <v>39</v>
      </c>
    </row>
    <row r="179" spans="1:45" s="5" customFormat="1" ht="30" customHeight="1" x14ac:dyDescent="0.25">
      <c r="A179" s="1">
        <v>177</v>
      </c>
      <c r="B179" s="1">
        <v>292812</v>
      </c>
      <c r="C179" s="1" t="s">
        <v>25</v>
      </c>
      <c r="D179" s="5" t="s">
        <v>499</v>
      </c>
      <c r="E179" s="1" t="s">
        <v>12</v>
      </c>
      <c r="F179" s="1">
        <v>4</v>
      </c>
      <c r="G179" s="1">
        <v>5</v>
      </c>
      <c r="H179" s="1">
        <v>6</v>
      </c>
      <c r="I179" s="1">
        <v>2</v>
      </c>
      <c r="J179" s="1">
        <v>2</v>
      </c>
      <c r="K179" s="1">
        <v>2</v>
      </c>
      <c r="L179" s="1">
        <v>2</v>
      </c>
      <c r="M179" s="1">
        <v>2</v>
      </c>
      <c r="N179" s="1">
        <v>2</v>
      </c>
      <c r="O179" s="1">
        <v>0</v>
      </c>
      <c r="P179" s="1">
        <v>2</v>
      </c>
      <c r="Q179" s="1">
        <v>2</v>
      </c>
      <c r="R179" s="1">
        <v>3</v>
      </c>
      <c r="S179" s="1">
        <v>2</v>
      </c>
      <c r="T179" s="1">
        <v>2</v>
      </c>
      <c r="U179" s="1">
        <v>2</v>
      </c>
      <c r="V179" s="1">
        <v>10</v>
      </c>
      <c r="W179" s="1">
        <f>SUM(Cesta[[#This Row],[00.DF]:[16.MG]])</f>
        <v>50</v>
      </c>
      <c r="X179" s="21">
        <v>0</v>
      </c>
      <c r="Y179" s="3">
        <f>ROUND(Cesta[[#This Row],[PU]]*(1+$Y$1),2)</f>
        <v>0</v>
      </c>
      <c r="Z179" s="3">
        <f>Cesta[[#This Row],[PUV]]*Cesta[[#This Row],[00.DF]]</f>
        <v>0</v>
      </c>
      <c r="AA179" s="3">
        <f>Cesta[[#This Row],[PUV]]*Cesta[[#This Row],[01.MG]]</f>
        <v>0</v>
      </c>
      <c r="AB179" s="3">
        <f>Cesta[[#This Row],[PUV]]*Cesta[[#This Row],[02.BA]]</f>
        <v>0</v>
      </c>
      <c r="AC179" s="3">
        <f>Cesta[[#This Row],[PUV]]*Cesta[[#This Row],[03.PE]]</f>
        <v>0</v>
      </c>
      <c r="AD179" s="3">
        <f>Cesta[[#This Row],[PUV]]*Cesta[[#This Row],[04.SE]]</f>
        <v>0</v>
      </c>
      <c r="AE179" s="3">
        <f>Cesta[[#This Row],[PUV]]*Cesta[[#This Row],[05.AL]]</f>
        <v>0</v>
      </c>
      <c r="AF179" s="3">
        <f>Cesta[[#This Row],[PUV]]*Cesta[[#This Row],[06.BA]]</f>
        <v>0</v>
      </c>
      <c r="AG179" s="3">
        <f>Cesta[[#This Row],[PUV]]*Cesta[[#This Row],[07.PI]]</f>
        <v>0</v>
      </c>
      <c r="AH179" s="3">
        <f>Cesta[[#This Row],[PUV]]*Cesta[[#This Row],[08.MA]]</f>
        <v>0</v>
      </c>
      <c r="AI179" s="3">
        <f>Cesta[[#This Row],[PUV]]*Cesta[[#This Row],[09.GO]]</f>
        <v>0</v>
      </c>
      <c r="AJ179" s="3">
        <f>Cesta[[#This Row],[PUV]]*Cesta[[#This Row],[10.TO]]</f>
        <v>0</v>
      </c>
      <c r="AK179" s="3">
        <f>Cesta[[#This Row],[PUV]]*Cesta[[#This Row],[11.AP]]</f>
        <v>0</v>
      </c>
      <c r="AL179" s="3">
        <f>Cesta[[#This Row],[PUV]]*Cesta[[#This Row],[12.RN]]</f>
        <v>0</v>
      </c>
      <c r="AM179" s="3">
        <f>Cesta[[#This Row],[PUV]]*Cesta[[#This Row],[13.PB]]</f>
        <v>0</v>
      </c>
      <c r="AN179" s="3">
        <f>Cesta[[#This Row],[PUV]]*Cesta[[#This Row],[14.CE]]</f>
        <v>0</v>
      </c>
      <c r="AO179" s="3">
        <f>Cesta[[#This Row],[PUV]]*Cesta[[#This Row],[15.PE]]</f>
        <v>0</v>
      </c>
      <c r="AP179" s="3">
        <f>Cesta[[#This Row],[PUV]]*Cesta[[#This Row],[16.MG]]</f>
        <v>0</v>
      </c>
      <c r="AQ179" s="3">
        <f>Cesta[[#This Row],[Qde]]*Cesta[[#This Row],[PUV]]</f>
        <v>0</v>
      </c>
      <c r="AR179" s="21" t="s">
        <v>35</v>
      </c>
      <c r="AS179" s="15" t="s">
        <v>11</v>
      </c>
    </row>
    <row r="180" spans="1:45" s="5" customFormat="1" ht="30" customHeight="1" x14ac:dyDescent="0.25">
      <c r="A180" s="1">
        <v>178</v>
      </c>
      <c r="B180" s="1">
        <v>247518</v>
      </c>
      <c r="C180" s="1" t="s">
        <v>25</v>
      </c>
      <c r="D180" s="5" t="s">
        <v>34</v>
      </c>
      <c r="E180" s="1" t="s">
        <v>12</v>
      </c>
      <c r="F180" s="1">
        <v>40</v>
      </c>
      <c r="G180" s="1">
        <v>10</v>
      </c>
      <c r="H180" s="1">
        <v>0</v>
      </c>
      <c r="I180" s="1">
        <v>20</v>
      </c>
      <c r="J180" s="1">
        <v>0</v>
      </c>
      <c r="K180" s="1">
        <v>20</v>
      </c>
      <c r="L180" s="1">
        <v>20</v>
      </c>
      <c r="M180" s="1">
        <v>20</v>
      </c>
      <c r="N180" s="1">
        <v>24</v>
      </c>
      <c r="O180" s="1">
        <v>0</v>
      </c>
      <c r="P180" s="1">
        <v>4</v>
      </c>
      <c r="Q180" s="1">
        <v>6</v>
      </c>
      <c r="R180" s="1">
        <v>10</v>
      </c>
      <c r="S180" s="1">
        <v>1</v>
      </c>
      <c r="T180" s="1">
        <v>2</v>
      </c>
      <c r="U180" s="1">
        <v>0</v>
      </c>
      <c r="V180" s="1">
        <v>10</v>
      </c>
      <c r="W180" s="1">
        <f>SUM(Cesta[[#This Row],[00.DF]:[16.MG]])</f>
        <v>187</v>
      </c>
      <c r="X180" s="21">
        <v>0</v>
      </c>
      <c r="Y180" s="3">
        <f>ROUND(Cesta[[#This Row],[PU]]*(1+$Y$1),2)</f>
        <v>0</v>
      </c>
      <c r="Z180" s="3">
        <f>Cesta[[#This Row],[PUV]]*Cesta[[#This Row],[00.DF]]</f>
        <v>0</v>
      </c>
      <c r="AA180" s="3">
        <f>Cesta[[#This Row],[PUV]]*Cesta[[#This Row],[01.MG]]</f>
        <v>0</v>
      </c>
      <c r="AB180" s="3">
        <f>Cesta[[#This Row],[PUV]]*Cesta[[#This Row],[02.BA]]</f>
        <v>0</v>
      </c>
      <c r="AC180" s="3">
        <f>Cesta[[#This Row],[PUV]]*Cesta[[#This Row],[03.PE]]</f>
        <v>0</v>
      </c>
      <c r="AD180" s="3">
        <f>Cesta[[#This Row],[PUV]]*Cesta[[#This Row],[04.SE]]</f>
        <v>0</v>
      </c>
      <c r="AE180" s="3">
        <f>Cesta[[#This Row],[PUV]]*Cesta[[#This Row],[05.AL]]</f>
        <v>0</v>
      </c>
      <c r="AF180" s="3">
        <f>Cesta[[#This Row],[PUV]]*Cesta[[#This Row],[06.BA]]</f>
        <v>0</v>
      </c>
      <c r="AG180" s="3">
        <f>Cesta[[#This Row],[PUV]]*Cesta[[#This Row],[07.PI]]</f>
        <v>0</v>
      </c>
      <c r="AH180" s="3">
        <f>Cesta[[#This Row],[PUV]]*Cesta[[#This Row],[08.MA]]</f>
        <v>0</v>
      </c>
      <c r="AI180" s="3">
        <f>Cesta[[#This Row],[PUV]]*Cesta[[#This Row],[09.GO]]</f>
        <v>0</v>
      </c>
      <c r="AJ180" s="3">
        <f>Cesta[[#This Row],[PUV]]*Cesta[[#This Row],[10.TO]]</f>
        <v>0</v>
      </c>
      <c r="AK180" s="3">
        <f>Cesta[[#This Row],[PUV]]*Cesta[[#This Row],[11.AP]]</f>
        <v>0</v>
      </c>
      <c r="AL180" s="3">
        <f>Cesta[[#This Row],[PUV]]*Cesta[[#This Row],[12.RN]]</f>
        <v>0</v>
      </c>
      <c r="AM180" s="3">
        <f>Cesta[[#This Row],[PUV]]*Cesta[[#This Row],[13.PB]]</f>
        <v>0</v>
      </c>
      <c r="AN180" s="3">
        <f>Cesta[[#This Row],[PUV]]*Cesta[[#This Row],[14.CE]]</f>
        <v>0</v>
      </c>
      <c r="AO180" s="3">
        <f>Cesta[[#This Row],[PUV]]*Cesta[[#This Row],[15.PE]]</f>
        <v>0</v>
      </c>
      <c r="AP180" s="3">
        <f>Cesta[[#This Row],[PUV]]*Cesta[[#This Row],[16.MG]]</f>
        <v>0</v>
      </c>
      <c r="AQ180" s="3">
        <f>Cesta[[#This Row],[Qde]]*Cesta[[#This Row],[PUV]]</f>
        <v>0</v>
      </c>
      <c r="AR180" s="21" t="s">
        <v>38</v>
      </c>
      <c r="AS180" s="15" t="s">
        <v>37</v>
      </c>
    </row>
    <row r="181" spans="1:45" s="5" customFormat="1" ht="30" customHeight="1" x14ac:dyDescent="0.25">
      <c r="A181" s="1">
        <v>179</v>
      </c>
      <c r="B181" s="1">
        <v>292876</v>
      </c>
      <c r="C181" s="1" t="s">
        <v>25</v>
      </c>
      <c r="D181" s="5" t="s">
        <v>500</v>
      </c>
      <c r="E181" s="1" t="s">
        <v>12</v>
      </c>
      <c r="F181" s="1">
        <v>60</v>
      </c>
      <c r="G181" s="1">
        <v>10</v>
      </c>
      <c r="H181" s="1">
        <v>30</v>
      </c>
      <c r="I181" s="1">
        <v>30</v>
      </c>
      <c r="J181" s="1">
        <v>24</v>
      </c>
      <c r="K181" s="1">
        <v>12</v>
      </c>
      <c r="L181" s="1">
        <v>30</v>
      </c>
      <c r="M181" s="1">
        <v>30</v>
      </c>
      <c r="N181" s="1">
        <v>30</v>
      </c>
      <c r="O181" s="1">
        <v>3</v>
      </c>
      <c r="P181" s="1">
        <v>12</v>
      </c>
      <c r="Q181" s="1">
        <v>6</v>
      </c>
      <c r="R181" s="1">
        <v>3</v>
      </c>
      <c r="S181" s="1">
        <v>3</v>
      </c>
      <c r="T181" s="1">
        <v>3</v>
      </c>
      <c r="U181" s="1">
        <v>12</v>
      </c>
      <c r="V181" s="1">
        <v>100</v>
      </c>
      <c r="W181" s="1">
        <f>SUM(Cesta[[#This Row],[00.DF]:[16.MG]])</f>
        <v>398</v>
      </c>
      <c r="X181" s="21">
        <v>0</v>
      </c>
      <c r="Y181" s="3">
        <f>ROUND(Cesta[[#This Row],[PU]]*(1+$Y$1),2)</f>
        <v>0</v>
      </c>
      <c r="Z181" s="3">
        <f>Cesta[[#This Row],[PUV]]*Cesta[[#This Row],[00.DF]]</f>
        <v>0</v>
      </c>
      <c r="AA181" s="3">
        <f>Cesta[[#This Row],[PUV]]*Cesta[[#This Row],[01.MG]]</f>
        <v>0</v>
      </c>
      <c r="AB181" s="3">
        <f>Cesta[[#This Row],[PUV]]*Cesta[[#This Row],[02.BA]]</f>
        <v>0</v>
      </c>
      <c r="AC181" s="3">
        <f>Cesta[[#This Row],[PUV]]*Cesta[[#This Row],[03.PE]]</f>
        <v>0</v>
      </c>
      <c r="AD181" s="3">
        <f>Cesta[[#This Row],[PUV]]*Cesta[[#This Row],[04.SE]]</f>
        <v>0</v>
      </c>
      <c r="AE181" s="3">
        <f>Cesta[[#This Row],[PUV]]*Cesta[[#This Row],[05.AL]]</f>
        <v>0</v>
      </c>
      <c r="AF181" s="3">
        <f>Cesta[[#This Row],[PUV]]*Cesta[[#This Row],[06.BA]]</f>
        <v>0</v>
      </c>
      <c r="AG181" s="3">
        <f>Cesta[[#This Row],[PUV]]*Cesta[[#This Row],[07.PI]]</f>
        <v>0</v>
      </c>
      <c r="AH181" s="3">
        <f>Cesta[[#This Row],[PUV]]*Cesta[[#This Row],[08.MA]]</f>
        <v>0</v>
      </c>
      <c r="AI181" s="3">
        <f>Cesta[[#This Row],[PUV]]*Cesta[[#This Row],[09.GO]]</f>
        <v>0</v>
      </c>
      <c r="AJ181" s="3">
        <f>Cesta[[#This Row],[PUV]]*Cesta[[#This Row],[10.TO]]</f>
        <v>0</v>
      </c>
      <c r="AK181" s="3">
        <f>Cesta[[#This Row],[PUV]]*Cesta[[#This Row],[11.AP]]</f>
        <v>0</v>
      </c>
      <c r="AL181" s="3">
        <f>Cesta[[#This Row],[PUV]]*Cesta[[#This Row],[12.RN]]</f>
        <v>0</v>
      </c>
      <c r="AM181" s="3">
        <f>Cesta[[#This Row],[PUV]]*Cesta[[#This Row],[13.PB]]</f>
        <v>0</v>
      </c>
      <c r="AN181" s="3">
        <f>Cesta[[#This Row],[PUV]]*Cesta[[#This Row],[14.CE]]</f>
        <v>0</v>
      </c>
      <c r="AO181" s="3">
        <f>Cesta[[#This Row],[PUV]]*Cesta[[#This Row],[15.PE]]</f>
        <v>0</v>
      </c>
      <c r="AP181" s="3">
        <f>Cesta[[#This Row],[PUV]]*Cesta[[#This Row],[16.MG]]</f>
        <v>0</v>
      </c>
      <c r="AQ181" s="3">
        <f>Cesta[[#This Row],[Qde]]*Cesta[[#This Row],[PUV]]</f>
        <v>0</v>
      </c>
      <c r="AR181" s="21" t="s">
        <v>41</v>
      </c>
      <c r="AS181" s="15" t="s">
        <v>40</v>
      </c>
    </row>
    <row r="182" spans="1:45" s="5" customFormat="1" ht="30" customHeight="1" x14ac:dyDescent="0.25">
      <c r="A182" s="1">
        <v>180</v>
      </c>
      <c r="B182" s="1">
        <v>465861</v>
      </c>
      <c r="C182" s="1" t="s">
        <v>25</v>
      </c>
      <c r="D182" s="5" t="s">
        <v>501</v>
      </c>
      <c r="E182" s="1" t="s">
        <v>12</v>
      </c>
      <c r="F182" s="1">
        <v>12</v>
      </c>
      <c r="G182" s="1">
        <v>10</v>
      </c>
      <c r="H182" s="1">
        <v>0</v>
      </c>
      <c r="I182" s="1">
        <v>6</v>
      </c>
      <c r="J182" s="1">
        <v>6</v>
      </c>
      <c r="K182" s="1">
        <v>6</v>
      </c>
      <c r="L182" s="1">
        <v>6</v>
      </c>
      <c r="M182" s="1">
        <v>6</v>
      </c>
      <c r="N182" s="1">
        <v>6</v>
      </c>
      <c r="O182" s="1">
        <v>3</v>
      </c>
      <c r="P182" s="1">
        <v>12</v>
      </c>
      <c r="Q182" s="1">
        <v>6</v>
      </c>
      <c r="R182" s="1">
        <v>1</v>
      </c>
      <c r="S182" s="1">
        <v>1</v>
      </c>
      <c r="T182" s="1">
        <v>1</v>
      </c>
      <c r="U182" s="1">
        <v>6</v>
      </c>
      <c r="V182" s="1">
        <v>50</v>
      </c>
      <c r="W182" s="1">
        <f>SUM(Cesta[[#This Row],[00.DF]:[16.MG]])</f>
        <v>138</v>
      </c>
      <c r="X182" s="21">
        <v>0</v>
      </c>
      <c r="Y182" s="3">
        <f>ROUND(Cesta[[#This Row],[PU]]*(1+$Y$1),2)</f>
        <v>0</v>
      </c>
      <c r="Z182" s="3">
        <f>Cesta[[#This Row],[PUV]]*Cesta[[#This Row],[00.DF]]</f>
        <v>0</v>
      </c>
      <c r="AA182" s="3">
        <f>Cesta[[#This Row],[PUV]]*Cesta[[#This Row],[01.MG]]</f>
        <v>0</v>
      </c>
      <c r="AB182" s="3">
        <f>Cesta[[#This Row],[PUV]]*Cesta[[#This Row],[02.BA]]</f>
        <v>0</v>
      </c>
      <c r="AC182" s="3">
        <f>Cesta[[#This Row],[PUV]]*Cesta[[#This Row],[03.PE]]</f>
        <v>0</v>
      </c>
      <c r="AD182" s="3">
        <f>Cesta[[#This Row],[PUV]]*Cesta[[#This Row],[04.SE]]</f>
        <v>0</v>
      </c>
      <c r="AE182" s="3">
        <f>Cesta[[#This Row],[PUV]]*Cesta[[#This Row],[05.AL]]</f>
        <v>0</v>
      </c>
      <c r="AF182" s="3">
        <f>Cesta[[#This Row],[PUV]]*Cesta[[#This Row],[06.BA]]</f>
        <v>0</v>
      </c>
      <c r="AG182" s="3">
        <f>Cesta[[#This Row],[PUV]]*Cesta[[#This Row],[07.PI]]</f>
        <v>0</v>
      </c>
      <c r="AH182" s="3">
        <f>Cesta[[#This Row],[PUV]]*Cesta[[#This Row],[08.MA]]</f>
        <v>0</v>
      </c>
      <c r="AI182" s="3">
        <f>Cesta[[#This Row],[PUV]]*Cesta[[#This Row],[09.GO]]</f>
        <v>0</v>
      </c>
      <c r="AJ182" s="3">
        <f>Cesta[[#This Row],[PUV]]*Cesta[[#This Row],[10.TO]]</f>
        <v>0</v>
      </c>
      <c r="AK182" s="3">
        <f>Cesta[[#This Row],[PUV]]*Cesta[[#This Row],[11.AP]]</f>
        <v>0</v>
      </c>
      <c r="AL182" s="3">
        <f>Cesta[[#This Row],[PUV]]*Cesta[[#This Row],[12.RN]]</f>
        <v>0</v>
      </c>
      <c r="AM182" s="3">
        <f>Cesta[[#This Row],[PUV]]*Cesta[[#This Row],[13.PB]]</f>
        <v>0</v>
      </c>
      <c r="AN182" s="3">
        <f>Cesta[[#This Row],[PUV]]*Cesta[[#This Row],[14.CE]]</f>
        <v>0</v>
      </c>
      <c r="AO182" s="3">
        <f>Cesta[[#This Row],[PUV]]*Cesta[[#This Row],[15.PE]]</f>
        <v>0</v>
      </c>
      <c r="AP182" s="3">
        <f>Cesta[[#This Row],[PUV]]*Cesta[[#This Row],[16.MG]]</f>
        <v>0</v>
      </c>
      <c r="AQ182" s="3">
        <f>Cesta[[#This Row],[Qde]]*Cesta[[#This Row],[PUV]]</f>
        <v>0</v>
      </c>
      <c r="AR182" s="21" t="s">
        <v>41</v>
      </c>
      <c r="AS182" s="15" t="s">
        <v>251</v>
      </c>
    </row>
    <row r="183" spans="1:45" s="5" customFormat="1" ht="30" customHeight="1" x14ac:dyDescent="0.25">
      <c r="A183" s="1">
        <v>181</v>
      </c>
      <c r="B183" s="5">
        <v>421090</v>
      </c>
      <c r="C183" s="5" t="s">
        <v>25</v>
      </c>
      <c r="D183" s="5" t="s">
        <v>425</v>
      </c>
      <c r="E183" s="5" t="s">
        <v>13</v>
      </c>
      <c r="F183" s="5">
        <v>40</v>
      </c>
      <c r="G183" s="5">
        <v>20</v>
      </c>
      <c r="H183" s="5">
        <v>20</v>
      </c>
      <c r="I183" s="5">
        <v>20</v>
      </c>
      <c r="J183" s="5">
        <v>20</v>
      </c>
      <c r="K183" s="5">
        <v>20</v>
      </c>
      <c r="L183" s="5">
        <v>20</v>
      </c>
      <c r="M183" s="5">
        <v>20</v>
      </c>
      <c r="N183" s="5">
        <v>5</v>
      </c>
      <c r="O183" s="5">
        <v>5</v>
      </c>
      <c r="P183" s="5">
        <v>5</v>
      </c>
      <c r="Q183" s="5">
        <v>5</v>
      </c>
      <c r="R183" s="5">
        <v>5</v>
      </c>
      <c r="S183" s="5">
        <v>5</v>
      </c>
      <c r="T183" s="5">
        <v>5</v>
      </c>
      <c r="U183" s="5">
        <v>5</v>
      </c>
      <c r="V183" s="5">
        <v>5</v>
      </c>
      <c r="W183" s="5">
        <f>SUM(Cesta[[#This Row],[00.DF]:[16.MG]])</f>
        <v>225</v>
      </c>
      <c r="X183" s="21">
        <v>0</v>
      </c>
      <c r="Y183" s="6">
        <f>ROUND(Cesta[[#This Row],[PU]]*(1+$Y$1),2)</f>
        <v>0</v>
      </c>
      <c r="Z183" s="6">
        <f>Cesta[[#This Row],[PUV]]*Cesta[[#This Row],[00.DF]]</f>
        <v>0</v>
      </c>
      <c r="AA183" s="6">
        <f>Cesta[[#This Row],[PUV]]*Cesta[[#This Row],[01.MG]]</f>
        <v>0</v>
      </c>
      <c r="AB183" s="6">
        <f>Cesta[[#This Row],[PUV]]*Cesta[[#This Row],[02.BA]]</f>
        <v>0</v>
      </c>
      <c r="AC183" s="6">
        <f>Cesta[[#This Row],[PUV]]*Cesta[[#This Row],[03.PE]]</f>
        <v>0</v>
      </c>
      <c r="AD183" s="6">
        <f>Cesta[[#This Row],[PUV]]*Cesta[[#This Row],[04.SE]]</f>
        <v>0</v>
      </c>
      <c r="AE183" s="6">
        <f>Cesta[[#This Row],[PUV]]*Cesta[[#This Row],[05.AL]]</f>
        <v>0</v>
      </c>
      <c r="AF183" s="6">
        <f>Cesta[[#This Row],[PUV]]*Cesta[[#This Row],[06.BA]]</f>
        <v>0</v>
      </c>
      <c r="AG183" s="6">
        <f>Cesta[[#This Row],[PUV]]*Cesta[[#This Row],[07.PI]]</f>
        <v>0</v>
      </c>
      <c r="AH183" s="6">
        <f>Cesta[[#This Row],[PUV]]*Cesta[[#This Row],[08.MA]]</f>
        <v>0</v>
      </c>
      <c r="AI183" s="6">
        <f>Cesta[[#This Row],[PUV]]*Cesta[[#This Row],[09.GO]]</f>
        <v>0</v>
      </c>
      <c r="AJ183" s="6">
        <f>Cesta[[#This Row],[PUV]]*Cesta[[#This Row],[10.TO]]</f>
        <v>0</v>
      </c>
      <c r="AK183" s="6">
        <f>Cesta[[#This Row],[PUV]]*Cesta[[#This Row],[11.AP]]</f>
        <v>0</v>
      </c>
      <c r="AL183" s="6">
        <f>Cesta[[#This Row],[PUV]]*Cesta[[#This Row],[12.RN]]</f>
        <v>0</v>
      </c>
      <c r="AM183" s="6">
        <f>Cesta[[#This Row],[PUV]]*Cesta[[#This Row],[13.PB]]</f>
        <v>0</v>
      </c>
      <c r="AN183" s="6">
        <f>Cesta[[#This Row],[PUV]]*Cesta[[#This Row],[14.CE]]</f>
        <v>0</v>
      </c>
      <c r="AO183" s="6">
        <f>Cesta[[#This Row],[PUV]]*Cesta[[#This Row],[15.PE]]</f>
        <v>0</v>
      </c>
      <c r="AP183" s="6">
        <f>Cesta[[#This Row],[PUV]]*Cesta[[#This Row],[16.MG]]</f>
        <v>0</v>
      </c>
      <c r="AQ183" s="6">
        <f>Cesta[[#This Row],[Qde]]*Cesta[[#This Row],[PUV]]</f>
        <v>0</v>
      </c>
      <c r="AR183" s="23" t="s">
        <v>140</v>
      </c>
      <c r="AS183" s="16" t="s">
        <v>397</v>
      </c>
    </row>
    <row r="184" spans="1:45" s="5" customFormat="1" ht="30" customHeight="1" x14ac:dyDescent="0.25">
      <c r="A184" s="1">
        <v>182</v>
      </c>
      <c r="B184" s="1">
        <v>326764</v>
      </c>
      <c r="C184" s="1" t="s">
        <v>25</v>
      </c>
      <c r="D184" s="5" t="s">
        <v>44</v>
      </c>
      <c r="E184" s="1" t="s">
        <v>12</v>
      </c>
      <c r="F184" s="1">
        <v>120</v>
      </c>
      <c r="G184" s="1">
        <v>20</v>
      </c>
      <c r="H184" s="1">
        <v>100</v>
      </c>
      <c r="I184" s="1">
        <v>60</v>
      </c>
      <c r="J184" s="1">
        <v>24</v>
      </c>
      <c r="K184" s="1">
        <v>24</v>
      </c>
      <c r="L184" s="1">
        <v>60</v>
      </c>
      <c r="M184" s="1">
        <v>60</v>
      </c>
      <c r="N184" s="1">
        <v>60</v>
      </c>
      <c r="O184" s="1">
        <v>6</v>
      </c>
      <c r="P184" s="1">
        <v>24</v>
      </c>
      <c r="Q184" s="1">
        <v>12</v>
      </c>
      <c r="R184" s="1">
        <v>20</v>
      </c>
      <c r="S184" s="1">
        <v>6</v>
      </c>
      <c r="T184" s="1">
        <v>30</v>
      </c>
      <c r="U184" s="1">
        <v>20</v>
      </c>
      <c r="V184" s="1">
        <v>96</v>
      </c>
      <c r="W184" s="1">
        <f>SUM(Cesta[[#This Row],[00.DF]:[16.MG]])</f>
        <v>742</v>
      </c>
      <c r="X184" s="21">
        <v>0</v>
      </c>
      <c r="Y184" s="3">
        <f>ROUND(Cesta[[#This Row],[PU]]*(1+$Y$1),2)</f>
        <v>0</v>
      </c>
      <c r="Z184" s="3">
        <f>Cesta[[#This Row],[PUV]]*Cesta[[#This Row],[00.DF]]</f>
        <v>0</v>
      </c>
      <c r="AA184" s="3">
        <f>Cesta[[#This Row],[PUV]]*Cesta[[#This Row],[01.MG]]</f>
        <v>0</v>
      </c>
      <c r="AB184" s="3">
        <f>Cesta[[#This Row],[PUV]]*Cesta[[#This Row],[02.BA]]</f>
        <v>0</v>
      </c>
      <c r="AC184" s="3">
        <f>Cesta[[#This Row],[PUV]]*Cesta[[#This Row],[03.PE]]</f>
        <v>0</v>
      </c>
      <c r="AD184" s="3">
        <f>Cesta[[#This Row],[PUV]]*Cesta[[#This Row],[04.SE]]</f>
        <v>0</v>
      </c>
      <c r="AE184" s="3">
        <f>Cesta[[#This Row],[PUV]]*Cesta[[#This Row],[05.AL]]</f>
        <v>0</v>
      </c>
      <c r="AF184" s="3">
        <f>Cesta[[#This Row],[PUV]]*Cesta[[#This Row],[06.BA]]</f>
        <v>0</v>
      </c>
      <c r="AG184" s="3">
        <f>Cesta[[#This Row],[PUV]]*Cesta[[#This Row],[07.PI]]</f>
        <v>0</v>
      </c>
      <c r="AH184" s="3">
        <f>Cesta[[#This Row],[PUV]]*Cesta[[#This Row],[08.MA]]</f>
        <v>0</v>
      </c>
      <c r="AI184" s="3">
        <f>Cesta[[#This Row],[PUV]]*Cesta[[#This Row],[09.GO]]</f>
        <v>0</v>
      </c>
      <c r="AJ184" s="3">
        <f>Cesta[[#This Row],[PUV]]*Cesta[[#This Row],[10.TO]]</f>
        <v>0</v>
      </c>
      <c r="AK184" s="3">
        <f>Cesta[[#This Row],[PUV]]*Cesta[[#This Row],[11.AP]]</f>
        <v>0</v>
      </c>
      <c r="AL184" s="3">
        <f>Cesta[[#This Row],[PUV]]*Cesta[[#This Row],[12.RN]]</f>
        <v>0</v>
      </c>
      <c r="AM184" s="3">
        <f>Cesta[[#This Row],[PUV]]*Cesta[[#This Row],[13.PB]]</f>
        <v>0</v>
      </c>
      <c r="AN184" s="3">
        <f>Cesta[[#This Row],[PUV]]*Cesta[[#This Row],[14.CE]]</f>
        <v>0</v>
      </c>
      <c r="AO184" s="3">
        <f>Cesta[[#This Row],[PUV]]*Cesta[[#This Row],[15.PE]]</f>
        <v>0</v>
      </c>
      <c r="AP184" s="3">
        <f>Cesta[[#This Row],[PUV]]*Cesta[[#This Row],[16.MG]]</f>
        <v>0</v>
      </c>
      <c r="AQ184" s="3">
        <f>Cesta[[#This Row],[Qde]]*Cesta[[#This Row],[PUV]]</f>
        <v>0</v>
      </c>
      <c r="AR184" s="21" t="s">
        <v>43</v>
      </c>
      <c r="AS184" s="15" t="s">
        <v>42</v>
      </c>
    </row>
    <row r="185" spans="1:45" s="5" customFormat="1" ht="30" customHeight="1" x14ac:dyDescent="0.25">
      <c r="A185" s="1">
        <v>183</v>
      </c>
      <c r="B185" s="1">
        <v>435019</v>
      </c>
      <c r="C185" s="1" t="s">
        <v>25</v>
      </c>
      <c r="D185" s="5" t="s">
        <v>502</v>
      </c>
      <c r="E185" s="1" t="s">
        <v>14</v>
      </c>
      <c r="F185" s="1">
        <v>2000</v>
      </c>
      <c r="G185" s="1">
        <v>1800</v>
      </c>
      <c r="H185" s="1">
        <v>1000</v>
      </c>
      <c r="I185" s="1">
        <v>500</v>
      </c>
      <c r="J185" s="1">
        <v>800</v>
      </c>
      <c r="K185" s="1">
        <v>500</v>
      </c>
      <c r="L185" s="1">
        <v>500</v>
      </c>
      <c r="M185" s="1">
        <v>500</v>
      </c>
      <c r="N185" s="1">
        <v>600</v>
      </c>
      <c r="O185" s="1">
        <v>5</v>
      </c>
      <c r="P185" s="1">
        <v>48</v>
      </c>
      <c r="Q185" s="1">
        <v>100</v>
      </c>
      <c r="R185" s="1">
        <v>100</v>
      </c>
      <c r="S185" s="1">
        <v>150</v>
      </c>
      <c r="T185" s="1">
        <v>200</v>
      </c>
      <c r="U185" s="1">
        <v>100</v>
      </c>
      <c r="V185" s="1">
        <v>100</v>
      </c>
      <c r="W185" s="1">
        <f>SUM(Cesta[[#This Row],[00.DF]:[16.MG]])</f>
        <v>9003</v>
      </c>
      <c r="X185" s="21">
        <v>0</v>
      </c>
      <c r="Y185" s="3">
        <f>ROUND(Cesta[[#This Row],[PU]]*(1+$Y$1),2)</f>
        <v>0</v>
      </c>
      <c r="Z185" s="3">
        <f>Cesta[[#This Row],[PUV]]*Cesta[[#This Row],[00.DF]]</f>
        <v>0</v>
      </c>
      <c r="AA185" s="3">
        <f>Cesta[[#This Row],[PUV]]*Cesta[[#This Row],[01.MG]]</f>
        <v>0</v>
      </c>
      <c r="AB185" s="3">
        <f>Cesta[[#This Row],[PUV]]*Cesta[[#This Row],[02.BA]]</f>
        <v>0</v>
      </c>
      <c r="AC185" s="3">
        <f>Cesta[[#This Row],[PUV]]*Cesta[[#This Row],[03.PE]]</f>
        <v>0</v>
      </c>
      <c r="AD185" s="3">
        <f>Cesta[[#This Row],[PUV]]*Cesta[[#This Row],[04.SE]]</f>
        <v>0</v>
      </c>
      <c r="AE185" s="3">
        <f>Cesta[[#This Row],[PUV]]*Cesta[[#This Row],[05.AL]]</f>
        <v>0</v>
      </c>
      <c r="AF185" s="3">
        <f>Cesta[[#This Row],[PUV]]*Cesta[[#This Row],[06.BA]]</f>
        <v>0</v>
      </c>
      <c r="AG185" s="3">
        <f>Cesta[[#This Row],[PUV]]*Cesta[[#This Row],[07.PI]]</f>
        <v>0</v>
      </c>
      <c r="AH185" s="3">
        <f>Cesta[[#This Row],[PUV]]*Cesta[[#This Row],[08.MA]]</f>
        <v>0</v>
      </c>
      <c r="AI185" s="3">
        <f>Cesta[[#This Row],[PUV]]*Cesta[[#This Row],[09.GO]]</f>
        <v>0</v>
      </c>
      <c r="AJ185" s="3">
        <f>Cesta[[#This Row],[PUV]]*Cesta[[#This Row],[10.TO]]</f>
        <v>0</v>
      </c>
      <c r="AK185" s="3">
        <f>Cesta[[#This Row],[PUV]]*Cesta[[#This Row],[11.AP]]</f>
        <v>0</v>
      </c>
      <c r="AL185" s="3">
        <f>Cesta[[#This Row],[PUV]]*Cesta[[#This Row],[12.RN]]</f>
        <v>0</v>
      </c>
      <c r="AM185" s="3">
        <f>Cesta[[#This Row],[PUV]]*Cesta[[#This Row],[13.PB]]</f>
        <v>0</v>
      </c>
      <c r="AN185" s="3">
        <f>Cesta[[#This Row],[PUV]]*Cesta[[#This Row],[14.CE]]</f>
        <v>0</v>
      </c>
      <c r="AO185" s="3">
        <f>Cesta[[#This Row],[PUV]]*Cesta[[#This Row],[15.PE]]</f>
        <v>0</v>
      </c>
      <c r="AP185" s="3">
        <f>Cesta[[#This Row],[PUV]]*Cesta[[#This Row],[16.MG]]</f>
        <v>0</v>
      </c>
      <c r="AQ185" s="3">
        <f>Cesta[[#This Row],[Qde]]*Cesta[[#This Row],[PUV]]</f>
        <v>0</v>
      </c>
      <c r="AR185" s="21" t="s">
        <v>36</v>
      </c>
      <c r="AS185" s="15" t="s">
        <v>323</v>
      </c>
    </row>
    <row r="186" spans="1:45" s="5" customFormat="1" ht="30" customHeight="1" x14ac:dyDescent="0.25">
      <c r="A186" s="1">
        <v>184</v>
      </c>
      <c r="B186" s="1">
        <v>612246</v>
      </c>
      <c r="C186" s="1" t="s">
        <v>25</v>
      </c>
      <c r="D186" s="5" t="s">
        <v>503</v>
      </c>
      <c r="E186" s="1" t="s">
        <v>14</v>
      </c>
      <c r="F186" s="1">
        <v>4000</v>
      </c>
      <c r="G186" s="1">
        <v>600</v>
      </c>
      <c r="H186" s="1">
        <v>0</v>
      </c>
      <c r="I186" s="1">
        <v>200</v>
      </c>
      <c r="J186" s="1">
        <v>250</v>
      </c>
      <c r="K186" s="1">
        <v>0</v>
      </c>
      <c r="L186" s="1">
        <v>2000</v>
      </c>
      <c r="M186" s="1">
        <v>2000</v>
      </c>
      <c r="N186" s="1">
        <v>1200</v>
      </c>
      <c r="O186" s="1">
        <v>5</v>
      </c>
      <c r="P186" s="1">
        <v>48</v>
      </c>
      <c r="Q186" s="1">
        <v>100</v>
      </c>
      <c r="R186" s="1">
        <v>200</v>
      </c>
      <c r="S186" s="1">
        <v>200</v>
      </c>
      <c r="T186" s="1">
        <v>50</v>
      </c>
      <c r="U186" s="1">
        <v>200</v>
      </c>
      <c r="V186" s="1">
        <v>200</v>
      </c>
      <c r="W186" s="1">
        <f>SUM(Cesta[[#This Row],[00.DF]:[16.MG]])</f>
        <v>11253</v>
      </c>
      <c r="X186" s="21">
        <v>0</v>
      </c>
      <c r="Y186" s="3">
        <f>ROUND(Cesta[[#This Row],[PU]]*(1+$Y$1),2)</f>
        <v>0</v>
      </c>
      <c r="Z186" s="3">
        <f>Cesta[[#This Row],[PUV]]*Cesta[[#This Row],[00.DF]]</f>
        <v>0</v>
      </c>
      <c r="AA186" s="3">
        <f>Cesta[[#This Row],[PUV]]*Cesta[[#This Row],[01.MG]]</f>
        <v>0</v>
      </c>
      <c r="AB186" s="3">
        <f>Cesta[[#This Row],[PUV]]*Cesta[[#This Row],[02.BA]]</f>
        <v>0</v>
      </c>
      <c r="AC186" s="3">
        <f>Cesta[[#This Row],[PUV]]*Cesta[[#This Row],[03.PE]]</f>
        <v>0</v>
      </c>
      <c r="AD186" s="3">
        <f>Cesta[[#This Row],[PUV]]*Cesta[[#This Row],[04.SE]]</f>
        <v>0</v>
      </c>
      <c r="AE186" s="3">
        <f>Cesta[[#This Row],[PUV]]*Cesta[[#This Row],[05.AL]]</f>
        <v>0</v>
      </c>
      <c r="AF186" s="3">
        <f>Cesta[[#This Row],[PUV]]*Cesta[[#This Row],[06.BA]]</f>
        <v>0</v>
      </c>
      <c r="AG186" s="3">
        <f>Cesta[[#This Row],[PUV]]*Cesta[[#This Row],[07.PI]]</f>
        <v>0</v>
      </c>
      <c r="AH186" s="3">
        <f>Cesta[[#This Row],[PUV]]*Cesta[[#This Row],[08.MA]]</f>
        <v>0</v>
      </c>
      <c r="AI186" s="3">
        <f>Cesta[[#This Row],[PUV]]*Cesta[[#This Row],[09.GO]]</f>
        <v>0</v>
      </c>
      <c r="AJ186" s="3">
        <f>Cesta[[#This Row],[PUV]]*Cesta[[#This Row],[10.TO]]</f>
        <v>0</v>
      </c>
      <c r="AK186" s="3">
        <f>Cesta[[#This Row],[PUV]]*Cesta[[#This Row],[11.AP]]</f>
        <v>0</v>
      </c>
      <c r="AL186" s="3">
        <f>Cesta[[#This Row],[PUV]]*Cesta[[#This Row],[12.RN]]</f>
        <v>0</v>
      </c>
      <c r="AM186" s="3">
        <f>Cesta[[#This Row],[PUV]]*Cesta[[#This Row],[13.PB]]</f>
        <v>0</v>
      </c>
      <c r="AN186" s="3">
        <f>Cesta[[#This Row],[PUV]]*Cesta[[#This Row],[14.CE]]</f>
        <v>0</v>
      </c>
      <c r="AO186" s="3">
        <f>Cesta[[#This Row],[PUV]]*Cesta[[#This Row],[15.PE]]</f>
        <v>0</v>
      </c>
      <c r="AP186" s="3">
        <f>Cesta[[#This Row],[PUV]]*Cesta[[#This Row],[16.MG]]</f>
        <v>0</v>
      </c>
      <c r="AQ186" s="3">
        <f>Cesta[[#This Row],[Qde]]*Cesta[[#This Row],[PUV]]</f>
        <v>0</v>
      </c>
      <c r="AR186" s="21" t="s">
        <v>36</v>
      </c>
      <c r="AS186" s="15" t="s">
        <v>324</v>
      </c>
    </row>
    <row r="187" spans="1:45" s="5" customFormat="1" ht="30" customHeight="1" x14ac:dyDescent="0.25">
      <c r="A187" s="1">
        <v>185</v>
      </c>
      <c r="B187" s="1">
        <v>270149</v>
      </c>
      <c r="C187" s="1" t="s">
        <v>25</v>
      </c>
      <c r="D187" s="5" t="s">
        <v>504</v>
      </c>
      <c r="E187" s="1" t="s">
        <v>12</v>
      </c>
      <c r="F187" s="1">
        <v>12</v>
      </c>
      <c r="G187" s="1">
        <v>10</v>
      </c>
      <c r="H187" s="1">
        <v>0</v>
      </c>
      <c r="I187" s="1">
        <v>6</v>
      </c>
      <c r="J187" s="1">
        <v>6</v>
      </c>
      <c r="K187" s="1">
        <v>6</v>
      </c>
      <c r="L187" s="1">
        <v>6</v>
      </c>
      <c r="M187" s="1">
        <v>6</v>
      </c>
      <c r="N187" s="1">
        <v>6</v>
      </c>
      <c r="O187" s="1">
        <v>1</v>
      </c>
      <c r="P187" s="1">
        <v>12</v>
      </c>
      <c r="Q187" s="1">
        <v>6</v>
      </c>
      <c r="R187" s="1">
        <v>1</v>
      </c>
      <c r="S187" s="1">
        <v>1</v>
      </c>
      <c r="T187" s="1">
        <v>1</v>
      </c>
      <c r="U187" s="1">
        <v>6</v>
      </c>
      <c r="V187" s="1">
        <v>50</v>
      </c>
      <c r="W187" s="1">
        <f>SUM(Cesta[[#This Row],[00.DF]:[16.MG]])</f>
        <v>136</v>
      </c>
      <c r="X187" s="21">
        <v>0</v>
      </c>
      <c r="Y187" s="3">
        <f>ROUND(Cesta[[#This Row],[PU]]*(1+$Y$1),2)</f>
        <v>0</v>
      </c>
      <c r="Z187" s="3">
        <f>Cesta[[#This Row],[PUV]]*Cesta[[#This Row],[00.DF]]</f>
        <v>0</v>
      </c>
      <c r="AA187" s="3">
        <f>Cesta[[#This Row],[PUV]]*Cesta[[#This Row],[01.MG]]</f>
        <v>0</v>
      </c>
      <c r="AB187" s="3">
        <f>Cesta[[#This Row],[PUV]]*Cesta[[#This Row],[02.BA]]</f>
        <v>0</v>
      </c>
      <c r="AC187" s="3">
        <f>Cesta[[#This Row],[PUV]]*Cesta[[#This Row],[03.PE]]</f>
        <v>0</v>
      </c>
      <c r="AD187" s="3">
        <f>Cesta[[#This Row],[PUV]]*Cesta[[#This Row],[04.SE]]</f>
        <v>0</v>
      </c>
      <c r="AE187" s="3">
        <f>Cesta[[#This Row],[PUV]]*Cesta[[#This Row],[05.AL]]</f>
        <v>0</v>
      </c>
      <c r="AF187" s="3">
        <f>Cesta[[#This Row],[PUV]]*Cesta[[#This Row],[06.BA]]</f>
        <v>0</v>
      </c>
      <c r="AG187" s="3">
        <f>Cesta[[#This Row],[PUV]]*Cesta[[#This Row],[07.PI]]</f>
        <v>0</v>
      </c>
      <c r="AH187" s="3">
        <f>Cesta[[#This Row],[PUV]]*Cesta[[#This Row],[08.MA]]</f>
        <v>0</v>
      </c>
      <c r="AI187" s="3">
        <f>Cesta[[#This Row],[PUV]]*Cesta[[#This Row],[09.GO]]</f>
        <v>0</v>
      </c>
      <c r="AJ187" s="3">
        <f>Cesta[[#This Row],[PUV]]*Cesta[[#This Row],[10.TO]]</f>
        <v>0</v>
      </c>
      <c r="AK187" s="3">
        <f>Cesta[[#This Row],[PUV]]*Cesta[[#This Row],[11.AP]]</f>
        <v>0</v>
      </c>
      <c r="AL187" s="3">
        <f>Cesta[[#This Row],[PUV]]*Cesta[[#This Row],[12.RN]]</f>
        <v>0</v>
      </c>
      <c r="AM187" s="3">
        <f>Cesta[[#This Row],[PUV]]*Cesta[[#This Row],[13.PB]]</f>
        <v>0</v>
      </c>
      <c r="AN187" s="3">
        <f>Cesta[[#This Row],[PUV]]*Cesta[[#This Row],[14.CE]]</f>
        <v>0</v>
      </c>
      <c r="AO187" s="3">
        <f>Cesta[[#This Row],[PUV]]*Cesta[[#This Row],[15.PE]]</f>
        <v>0</v>
      </c>
      <c r="AP187" s="3">
        <f>Cesta[[#This Row],[PUV]]*Cesta[[#This Row],[16.MG]]</f>
        <v>0</v>
      </c>
      <c r="AQ187" s="3">
        <f>Cesta[[#This Row],[Qde]]*Cesta[[#This Row],[PUV]]</f>
        <v>0</v>
      </c>
      <c r="AR187" s="21" t="s">
        <v>41</v>
      </c>
      <c r="AS187" s="15" t="s">
        <v>328</v>
      </c>
    </row>
    <row r="188" spans="1:45" s="5" customFormat="1" ht="30" customHeight="1" x14ac:dyDescent="0.25">
      <c r="A188" s="1">
        <v>186</v>
      </c>
      <c r="B188" s="1">
        <v>437873</v>
      </c>
      <c r="C188" s="1" t="s">
        <v>25</v>
      </c>
      <c r="D188" s="5" t="s">
        <v>505</v>
      </c>
      <c r="E188" s="1" t="s">
        <v>12</v>
      </c>
      <c r="F188" s="1">
        <v>12</v>
      </c>
      <c r="G188" s="1">
        <v>10</v>
      </c>
      <c r="H188" s="1">
        <v>0</v>
      </c>
      <c r="I188" s="1">
        <v>6</v>
      </c>
      <c r="J188" s="1">
        <v>6</v>
      </c>
      <c r="K188" s="1">
        <v>6</v>
      </c>
      <c r="L188" s="1">
        <v>6</v>
      </c>
      <c r="M188" s="1">
        <v>6</v>
      </c>
      <c r="N188" s="1">
        <v>6</v>
      </c>
      <c r="O188" s="1">
        <v>1</v>
      </c>
      <c r="P188" s="1">
        <v>12</v>
      </c>
      <c r="Q188" s="1">
        <v>6</v>
      </c>
      <c r="R188" s="1">
        <v>1</v>
      </c>
      <c r="S188" s="1">
        <v>1</v>
      </c>
      <c r="T188" s="1">
        <v>1</v>
      </c>
      <c r="U188" s="1">
        <v>6</v>
      </c>
      <c r="V188" s="1">
        <v>50</v>
      </c>
      <c r="W188" s="1">
        <f>SUM(Cesta[[#This Row],[00.DF]:[16.MG]])</f>
        <v>136</v>
      </c>
      <c r="X188" s="21">
        <v>0</v>
      </c>
      <c r="Y188" s="3">
        <f>ROUND(Cesta[[#This Row],[PU]]*(1+$Y$1),2)</f>
        <v>0</v>
      </c>
      <c r="Z188" s="3">
        <f>Cesta[[#This Row],[PUV]]*Cesta[[#This Row],[00.DF]]</f>
        <v>0</v>
      </c>
      <c r="AA188" s="3">
        <f>Cesta[[#This Row],[PUV]]*Cesta[[#This Row],[01.MG]]</f>
        <v>0</v>
      </c>
      <c r="AB188" s="3">
        <f>Cesta[[#This Row],[PUV]]*Cesta[[#This Row],[02.BA]]</f>
        <v>0</v>
      </c>
      <c r="AC188" s="3">
        <f>Cesta[[#This Row],[PUV]]*Cesta[[#This Row],[03.PE]]</f>
        <v>0</v>
      </c>
      <c r="AD188" s="3">
        <f>Cesta[[#This Row],[PUV]]*Cesta[[#This Row],[04.SE]]</f>
        <v>0</v>
      </c>
      <c r="AE188" s="3">
        <f>Cesta[[#This Row],[PUV]]*Cesta[[#This Row],[05.AL]]</f>
        <v>0</v>
      </c>
      <c r="AF188" s="3">
        <f>Cesta[[#This Row],[PUV]]*Cesta[[#This Row],[06.BA]]</f>
        <v>0</v>
      </c>
      <c r="AG188" s="3">
        <f>Cesta[[#This Row],[PUV]]*Cesta[[#This Row],[07.PI]]</f>
        <v>0</v>
      </c>
      <c r="AH188" s="3">
        <f>Cesta[[#This Row],[PUV]]*Cesta[[#This Row],[08.MA]]</f>
        <v>0</v>
      </c>
      <c r="AI188" s="3">
        <f>Cesta[[#This Row],[PUV]]*Cesta[[#This Row],[09.GO]]</f>
        <v>0</v>
      </c>
      <c r="AJ188" s="3">
        <f>Cesta[[#This Row],[PUV]]*Cesta[[#This Row],[10.TO]]</f>
        <v>0</v>
      </c>
      <c r="AK188" s="3">
        <f>Cesta[[#This Row],[PUV]]*Cesta[[#This Row],[11.AP]]</f>
        <v>0</v>
      </c>
      <c r="AL188" s="3">
        <f>Cesta[[#This Row],[PUV]]*Cesta[[#This Row],[12.RN]]</f>
        <v>0</v>
      </c>
      <c r="AM188" s="3">
        <f>Cesta[[#This Row],[PUV]]*Cesta[[#This Row],[13.PB]]</f>
        <v>0</v>
      </c>
      <c r="AN188" s="3">
        <f>Cesta[[#This Row],[PUV]]*Cesta[[#This Row],[14.CE]]</f>
        <v>0</v>
      </c>
      <c r="AO188" s="3">
        <f>Cesta[[#This Row],[PUV]]*Cesta[[#This Row],[15.PE]]</f>
        <v>0</v>
      </c>
      <c r="AP188" s="3">
        <f>Cesta[[#This Row],[PUV]]*Cesta[[#This Row],[16.MG]]</f>
        <v>0</v>
      </c>
      <c r="AQ188" s="3">
        <f>Cesta[[#This Row],[Qde]]*Cesta[[#This Row],[PUV]]</f>
        <v>0</v>
      </c>
      <c r="AR188" s="21" t="s">
        <v>41</v>
      </c>
      <c r="AS188" s="15" t="s">
        <v>325</v>
      </c>
    </row>
    <row r="189" spans="1:45" s="5" customFormat="1" ht="30" customHeight="1" x14ac:dyDescent="0.25">
      <c r="A189" s="1">
        <v>187</v>
      </c>
      <c r="B189" s="1">
        <v>288915</v>
      </c>
      <c r="C189" s="1" t="s">
        <v>25</v>
      </c>
      <c r="D189" s="5" t="s">
        <v>47</v>
      </c>
      <c r="E189" s="1" t="s">
        <v>12</v>
      </c>
      <c r="F189" s="1">
        <v>50</v>
      </c>
      <c r="G189" s="1">
        <v>12</v>
      </c>
      <c r="H189" s="1">
        <v>50</v>
      </c>
      <c r="I189" s="1">
        <v>25</v>
      </c>
      <c r="J189" s="1">
        <v>6</v>
      </c>
      <c r="K189" s="1">
        <v>16</v>
      </c>
      <c r="L189" s="1">
        <v>5</v>
      </c>
      <c r="M189" s="1">
        <v>25</v>
      </c>
      <c r="N189" s="1">
        <v>30</v>
      </c>
      <c r="O189" s="1">
        <v>3</v>
      </c>
      <c r="P189" s="1">
        <v>1</v>
      </c>
      <c r="Q189" s="1">
        <v>4</v>
      </c>
      <c r="R189" s="1">
        <v>3</v>
      </c>
      <c r="S189" s="1">
        <v>3</v>
      </c>
      <c r="T189" s="1">
        <v>3</v>
      </c>
      <c r="U189" s="1">
        <v>5</v>
      </c>
      <c r="V189" s="1">
        <v>10</v>
      </c>
      <c r="W189" s="1">
        <f>SUM(Cesta[[#This Row],[00.DF]:[16.MG]])</f>
        <v>251</v>
      </c>
      <c r="X189" s="21">
        <v>0</v>
      </c>
      <c r="Y189" s="3">
        <f>ROUND(Cesta[[#This Row],[PU]]*(1+$Y$1),2)</f>
        <v>0</v>
      </c>
      <c r="Z189" s="3">
        <f>Cesta[[#This Row],[PUV]]*Cesta[[#This Row],[00.DF]]</f>
        <v>0</v>
      </c>
      <c r="AA189" s="3">
        <f>Cesta[[#This Row],[PUV]]*Cesta[[#This Row],[01.MG]]</f>
        <v>0</v>
      </c>
      <c r="AB189" s="3">
        <f>Cesta[[#This Row],[PUV]]*Cesta[[#This Row],[02.BA]]</f>
        <v>0</v>
      </c>
      <c r="AC189" s="3">
        <f>Cesta[[#This Row],[PUV]]*Cesta[[#This Row],[03.PE]]</f>
        <v>0</v>
      </c>
      <c r="AD189" s="3">
        <f>Cesta[[#This Row],[PUV]]*Cesta[[#This Row],[04.SE]]</f>
        <v>0</v>
      </c>
      <c r="AE189" s="3">
        <f>Cesta[[#This Row],[PUV]]*Cesta[[#This Row],[05.AL]]</f>
        <v>0</v>
      </c>
      <c r="AF189" s="3">
        <f>Cesta[[#This Row],[PUV]]*Cesta[[#This Row],[06.BA]]</f>
        <v>0</v>
      </c>
      <c r="AG189" s="3">
        <f>Cesta[[#This Row],[PUV]]*Cesta[[#This Row],[07.PI]]</f>
        <v>0</v>
      </c>
      <c r="AH189" s="3">
        <f>Cesta[[#This Row],[PUV]]*Cesta[[#This Row],[08.MA]]</f>
        <v>0</v>
      </c>
      <c r="AI189" s="3">
        <f>Cesta[[#This Row],[PUV]]*Cesta[[#This Row],[09.GO]]</f>
        <v>0</v>
      </c>
      <c r="AJ189" s="3">
        <f>Cesta[[#This Row],[PUV]]*Cesta[[#This Row],[10.TO]]</f>
        <v>0</v>
      </c>
      <c r="AK189" s="3">
        <f>Cesta[[#This Row],[PUV]]*Cesta[[#This Row],[11.AP]]</f>
        <v>0</v>
      </c>
      <c r="AL189" s="3">
        <f>Cesta[[#This Row],[PUV]]*Cesta[[#This Row],[12.RN]]</f>
        <v>0</v>
      </c>
      <c r="AM189" s="3">
        <f>Cesta[[#This Row],[PUV]]*Cesta[[#This Row],[13.PB]]</f>
        <v>0</v>
      </c>
      <c r="AN189" s="3">
        <f>Cesta[[#This Row],[PUV]]*Cesta[[#This Row],[14.CE]]</f>
        <v>0</v>
      </c>
      <c r="AO189" s="3">
        <f>Cesta[[#This Row],[PUV]]*Cesta[[#This Row],[15.PE]]</f>
        <v>0</v>
      </c>
      <c r="AP189" s="3">
        <f>Cesta[[#This Row],[PUV]]*Cesta[[#This Row],[16.MG]]</f>
        <v>0</v>
      </c>
      <c r="AQ189" s="3">
        <f>Cesta[[#This Row],[Qde]]*Cesta[[#This Row],[PUV]]</f>
        <v>0</v>
      </c>
      <c r="AR189" s="21" t="s">
        <v>45</v>
      </c>
      <c r="AS189" s="15" t="s">
        <v>326</v>
      </c>
    </row>
    <row r="190" spans="1:45" s="5" customFormat="1" ht="30" customHeight="1" x14ac:dyDescent="0.25">
      <c r="A190" s="1">
        <v>188</v>
      </c>
      <c r="B190" s="1">
        <v>275681</v>
      </c>
      <c r="C190" s="1" t="s">
        <v>25</v>
      </c>
      <c r="D190" s="5" t="s">
        <v>46</v>
      </c>
      <c r="E190" s="1" t="s">
        <v>12</v>
      </c>
      <c r="F190" s="1">
        <v>50</v>
      </c>
      <c r="G190" s="1">
        <v>12</v>
      </c>
      <c r="H190" s="1">
        <v>12</v>
      </c>
      <c r="I190" s="1">
        <v>25</v>
      </c>
      <c r="J190" s="1">
        <v>6</v>
      </c>
      <c r="K190" s="1">
        <v>6</v>
      </c>
      <c r="L190" s="1">
        <v>25</v>
      </c>
      <c r="M190" s="1">
        <v>25</v>
      </c>
      <c r="N190" s="1">
        <v>25</v>
      </c>
      <c r="O190" s="1">
        <v>3</v>
      </c>
      <c r="P190" s="1">
        <v>1</v>
      </c>
      <c r="Q190" s="1">
        <v>6</v>
      </c>
      <c r="R190" s="1">
        <v>3</v>
      </c>
      <c r="S190" s="1">
        <v>3</v>
      </c>
      <c r="T190" s="1">
        <v>3</v>
      </c>
      <c r="U190" s="1">
        <v>5</v>
      </c>
      <c r="V190" s="1">
        <v>10</v>
      </c>
      <c r="W190" s="1">
        <f>SUM(Cesta[[#This Row],[00.DF]:[16.MG]])</f>
        <v>220</v>
      </c>
      <c r="X190" s="21">
        <v>0</v>
      </c>
      <c r="Y190" s="3">
        <f>ROUND(Cesta[[#This Row],[PU]]*(1+$Y$1),2)</f>
        <v>0</v>
      </c>
      <c r="Z190" s="3">
        <f>Cesta[[#This Row],[PUV]]*Cesta[[#This Row],[00.DF]]</f>
        <v>0</v>
      </c>
      <c r="AA190" s="3">
        <f>Cesta[[#This Row],[PUV]]*Cesta[[#This Row],[01.MG]]</f>
        <v>0</v>
      </c>
      <c r="AB190" s="3">
        <f>Cesta[[#This Row],[PUV]]*Cesta[[#This Row],[02.BA]]</f>
        <v>0</v>
      </c>
      <c r="AC190" s="3">
        <f>Cesta[[#This Row],[PUV]]*Cesta[[#This Row],[03.PE]]</f>
        <v>0</v>
      </c>
      <c r="AD190" s="3">
        <f>Cesta[[#This Row],[PUV]]*Cesta[[#This Row],[04.SE]]</f>
        <v>0</v>
      </c>
      <c r="AE190" s="3">
        <f>Cesta[[#This Row],[PUV]]*Cesta[[#This Row],[05.AL]]</f>
        <v>0</v>
      </c>
      <c r="AF190" s="3">
        <f>Cesta[[#This Row],[PUV]]*Cesta[[#This Row],[06.BA]]</f>
        <v>0</v>
      </c>
      <c r="AG190" s="3">
        <f>Cesta[[#This Row],[PUV]]*Cesta[[#This Row],[07.PI]]</f>
        <v>0</v>
      </c>
      <c r="AH190" s="3">
        <f>Cesta[[#This Row],[PUV]]*Cesta[[#This Row],[08.MA]]</f>
        <v>0</v>
      </c>
      <c r="AI190" s="3">
        <f>Cesta[[#This Row],[PUV]]*Cesta[[#This Row],[09.GO]]</f>
        <v>0</v>
      </c>
      <c r="AJ190" s="3">
        <f>Cesta[[#This Row],[PUV]]*Cesta[[#This Row],[10.TO]]</f>
        <v>0</v>
      </c>
      <c r="AK190" s="3">
        <f>Cesta[[#This Row],[PUV]]*Cesta[[#This Row],[11.AP]]</f>
        <v>0</v>
      </c>
      <c r="AL190" s="3">
        <f>Cesta[[#This Row],[PUV]]*Cesta[[#This Row],[12.RN]]</f>
        <v>0</v>
      </c>
      <c r="AM190" s="3">
        <f>Cesta[[#This Row],[PUV]]*Cesta[[#This Row],[13.PB]]</f>
        <v>0</v>
      </c>
      <c r="AN190" s="3">
        <f>Cesta[[#This Row],[PUV]]*Cesta[[#This Row],[14.CE]]</f>
        <v>0</v>
      </c>
      <c r="AO190" s="3">
        <f>Cesta[[#This Row],[PUV]]*Cesta[[#This Row],[15.PE]]</f>
        <v>0</v>
      </c>
      <c r="AP190" s="3">
        <f>Cesta[[#This Row],[PUV]]*Cesta[[#This Row],[16.MG]]</f>
        <v>0</v>
      </c>
      <c r="AQ190" s="3">
        <f>Cesta[[#This Row],[Qde]]*Cesta[[#This Row],[PUV]]</f>
        <v>0</v>
      </c>
      <c r="AR190" s="21" t="s">
        <v>45</v>
      </c>
      <c r="AS190" s="15" t="s">
        <v>327</v>
      </c>
    </row>
    <row r="191" spans="1:45" s="5" customFormat="1" ht="30" customHeight="1" x14ac:dyDescent="0.25">
      <c r="A191" s="1">
        <v>189</v>
      </c>
      <c r="B191" s="1">
        <v>392703</v>
      </c>
      <c r="C191" s="1" t="s">
        <v>25</v>
      </c>
      <c r="D191" s="5" t="s">
        <v>506</v>
      </c>
      <c r="E191" s="1" t="s">
        <v>14</v>
      </c>
      <c r="F191" s="1">
        <v>500</v>
      </c>
      <c r="G191" s="1">
        <v>50</v>
      </c>
      <c r="H191" s="1">
        <v>100</v>
      </c>
      <c r="I191" s="1">
        <v>2</v>
      </c>
      <c r="J191" s="1">
        <v>0</v>
      </c>
      <c r="K191" s="1">
        <v>24</v>
      </c>
      <c r="L191" s="1">
        <v>2</v>
      </c>
      <c r="M191" s="1">
        <v>2</v>
      </c>
      <c r="N191" s="1">
        <v>2</v>
      </c>
      <c r="O191" s="1">
        <v>5</v>
      </c>
      <c r="P191" s="1">
        <v>5</v>
      </c>
      <c r="Q191" s="1">
        <v>2</v>
      </c>
      <c r="R191" s="1">
        <v>1</v>
      </c>
      <c r="S191" s="1">
        <v>1</v>
      </c>
      <c r="T191" s="1">
        <v>1</v>
      </c>
      <c r="U191" s="1">
        <v>1</v>
      </c>
      <c r="V191" s="1">
        <v>6</v>
      </c>
      <c r="W191" s="1">
        <f>SUM(Cesta[[#This Row],[00.DF]:[16.MG]])</f>
        <v>704</v>
      </c>
      <c r="X191" s="21">
        <v>0</v>
      </c>
      <c r="Y191" s="3">
        <f>ROUND(Cesta[[#This Row],[PU]]*(1+$Y$1),2)</f>
        <v>0</v>
      </c>
      <c r="Z191" s="3">
        <f>Cesta[[#This Row],[PUV]]*Cesta[[#This Row],[00.DF]]</f>
        <v>0</v>
      </c>
      <c r="AA191" s="3">
        <f>Cesta[[#This Row],[PUV]]*Cesta[[#This Row],[01.MG]]</f>
        <v>0</v>
      </c>
      <c r="AB191" s="3">
        <f>Cesta[[#This Row],[PUV]]*Cesta[[#This Row],[02.BA]]</f>
        <v>0</v>
      </c>
      <c r="AC191" s="3">
        <f>Cesta[[#This Row],[PUV]]*Cesta[[#This Row],[03.PE]]</f>
        <v>0</v>
      </c>
      <c r="AD191" s="3">
        <f>Cesta[[#This Row],[PUV]]*Cesta[[#This Row],[04.SE]]</f>
        <v>0</v>
      </c>
      <c r="AE191" s="3">
        <f>Cesta[[#This Row],[PUV]]*Cesta[[#This Row],[05.AL]]</f>
        <v>0</v>
      </c>
      <c r="AF191" s="3">
        <f>Cesta[[#This Row],[PUV]]*Cesta[[#This Row],[06.BA]]</f>
        <v>0</v>
      </c>
      <c r="AG191" s="3">
        <f>Cesta[[#This Row],[PUV]]*Cesta[[#This Row],[07.PI]]</f>
        <v>0</v>
      </c>
      <c r="AH191" s="3">
        <f>Cesta[[#This Row],[PUV]]*Cesta[[#This Row],[08.MA]]</f>
        <v>0</v>
      </c>
      <c r="AI191" s="3">
        <f>Cesta[[#This Row],[PUV]]*Cesta[[#This Row],[09.GO]]</f>
        <v>0</v>
      </c>
      <c r="AJ191" s="3">
        <f>Cesta[[#This Row],[PUV]]*Cesta[[#This Row],[10.TO]]</f>
        <v>0</v>
      </c>
      <c r="AK191" s="3">
        <f>Cesta[[#This Row],[PUV]]*Cesta[[#This Row],[11.AP]]</f>
        <v>0</v>
      </c>
      <c r="AL191" s="3">
        <f>Cesta[[#This Row],[PUV]]*Cesta[[#This Row],[12.RN]]</f>
        <v>0</v>
      </c>
      <c r="AM191" s="3">
        <f>Cesta[[#This Row],[PUV]]*Cesta[[#This Row],[13.PB]]</f>
        <v>0</v>
      </c>
      <c r="AN191" s="3">
        <f>Cesta[[#This Row],[PUV]]*Cesta[[#This Row],[14.CE]]</f>
        <v>0</v>
      </c>
      <c r="AO191" s="3">
        <f>Cesta[[#This Row],[PUV]]*Cesta[[#This Row],[15.PE]]</f>
        <v>0</v>
      </c>
      <c r="AP191" s="3">
        <f>Cesta[[#This Row],[PUV]]*Cesta[[#This Row],[16.MG]]</f>
        <v>0</v>
      </c>
      <c r="AQ191" s="3">
        <f>Cesta[[#This Row],[Qde]]*Cesta[[#This Row],[PUV]]</f>
        <v>0</v>
      </c>
      <c r="AR191" s="21" t="s">
        <v>48</v>
      </c>
      <c r="AS191" s="15" t="s">
        <v>329</v>
      </c>
    </row>
    <row r="192" spans="1:45" s="5" customFormat="1" ht="30" customHeight="1" x14ac:dyDescent="0.25">
      <c r="A192" s="1">
        <v>190</v>
      </c>
      <c r="B192" s="1">
        <v>328667</v>
      </c>
      <c r="C192" s="1" t="s">
        <v>25</v>
      </c>
      <c r="D192" s="5" t="s">
        <v>507</v>
      </c>
      <c r="E192" s="1" t="s">
        <v>12</v>
      </c>
      <c r="F192" s="1">
        <v>12</v>
      </c>
      <c r="G192" s="1">
        <v>10</v>
      </c>
      <c r="H192" s="1">
        <v>12</v>
      </c>
      <c r="I192" s="1">
        <v>6</v>
      </c>
      <c r="J192" s="1">
        <v>3</v>
      </c>
      <c r="K192" s="1">
        <v>4</v>
      </c>
      <c r="L192" s="1">
        <v>6</v>
      </c>
      <c r="M192" s="1">
        <v>6</v>
      </c>
      <c r="N192" s="1">
        <v>6</v>
      </c>
      <c r="O192" s="1">
        <v>0</v>
      </c>
      <c r="P192" s="1">
        <v>2</v>
      </c>
      <c r="Q192" s="1">
        <v>2</v>
      </c>
      <c r="R192" s="1">
        <v>3</v>
      </c>
      <c r="S192" s="1">
        <v>2</v>
      </c>
      <c r="T192" s="1">
        <v>1</v>
      </c>
      <c r="U192" s="1">
        <v>1</v>
      </c>
      <c r="V192" s="1">
        <v>5</v>
      </c>
      <c r="W192" s="1">
        <f>SUM(Cesta[[#This Row],[00.DF]:[16.MG]])</f>
        <v>81</v>
      </c>
      <c r="X192" s="21">
        <v>0</v>
      </c>
      <c r="Y192" s="3">
        <f>ROUND(Cesta[[#This Row],[PU]]*(1+$Y$1),2)</f>
        <v>0</v>
      </c>
      <c r="Z192" s="3">
        <f>Cesta[[#This Row],[PUV]]*Cesta[[#This Row],[00.DF]]</f>
        <v>0</v>
      </c>
      <c r="AA192" s="3">
        <f>Cesta[[#This Row],[PUV]]*Cesta[[#This Row],[01.MG]]</f>
        <v>0</v>
      </c>
      <c r="AB192" s="3">
        <f>Cesta[[#This Row],[PUV]]*Cesta[[#This Row],[02.BA]]</f>
        <v>0</v>
      </c>
      <c r="AC192" s="3">
        <f>Cesta[[#This Row],[PUV]]*Cesta[[#This Row],[03.PE]]</f>
        <v>0</v>
      </c>
      <c r="AD192" s="3">
        <f>Cesta[[#This Row],[PUV]]*Cesta[[#This Row],[04.SE]]</f>
        <v>0</v>
      </c>
      <c r="AE192" s="3">
        <f>Cesta[[#This Row],[PUV]]*Cesta[[#This Row],[05.AL]]</f>
        <v>0</v>
      </c>
      <c r="AF192" s="3">
        <f>Cesta[[#This Row],[PUV]]*Cesta[[#This Row],[06.BA]]</f>
        <v>0</v>
      </c>
      <c r="AG192" s="3">
        <f>Cesta[[#This Row],[PUV]]*Cesta[[#This Row],[07.PI]]</f>
        <v>0</v>
      </c>
      <c r="AH192" s="3">
        <f>Cesta[[#This Row],[PUV]]*Cesta[[#This Row],[08.MA]]</f>
        <v>0</v>
      </c>
      <c r="AI192" s="3">
        <f>Cesta[[#This Row],[PUV]]*Cesta[[#This Row],[09.GO]]</f>
        <v>0</v>
      </c>
      <c r="AJ192" s="3">
        <f>Cesta[[#This Row],[PUV]]*Cesta[[#This Row],[10.TO]]</f>
        <v>0</v>
      </c>
      <c r="AK192" s="3">
        <f>Cesta[[#This Row],[PUV]]*Cesta[[#This Row],[11.AP]]</f>
        <v>0</v>
      </c>
      <c r="AL192" s="3">
        <f>Cesta[[#This Row],[PUV]]*Cesta[[#This Row],[12.RN]]</f>
        <v>0</v>
      </c>
      <c r="AM192" s="3">
        <f>Cesta[[#This Row],[PUV]]*Cesta[[#This Row],[13.PB]]</f>
        <v>0</v>
      </c>
      <c r="AN192" s="3">
        <f>Cesta[[#This Row],[PUV]]*Cesta[[#This Row],[14.CE]]</f>
        <v>0</v>
      </c>
      <c r="AO192" s="3">
        <f>Cesta[[#This Row],[PUV]]*Cesta[[#This Row],[15.PE]]</f>
        <v>0</v>
      </c>
      <c r="AP192" s="3">
        <f>Cesta[[#This Row],[PUV]]*Cesta[[#This Row],[16.MG]]</f>
        <v>0</v>
      </c>
      <c r="AQ192" s="3">
        <f>Cesta[[#This Row],[Qde]]*Cesta[[#This Row],[PUV]]</f>
        <v>0</v>
      </c>
      <c r="AR192" s="21" t="s">
        <v>41</v>
      </c>
      <c r="AS192" s="15" t="s">
        <v>330</v>
      </c>
    </row>
    <row r="193" spans="1:47" s="5" customFormat="1" ht="30" customHeight="1" x14ac:dyDescent="0.25">
      <c r="A193" s="1">
        <v>191</v>
      </c>
      <c r="B193" s="1">
        <v>607432</v>
      </c>
      <c r="C193" s="1" t="s">
        <v>25</v>
      </c>
      <c r="D193" s="5" t="s">
        <v>508</v>
      </c>
      <c r="E193" s="1" t="s">
        <v>14</v>
      </c>
      <c r="F193" s="1">
        <v>80</v>
      </c>
      <c r="G193" s="1">
        <v>0</v>
      </c>
      <c r="H193" s="1">
        <v>0</v>
      </c>
      <c r="I193" s="1">
        <v>40</v>
      </c>
      <c r="J193" s="1">
        <v>25</v>
      </c>
      <c r="K193" s="1">
        <v>10</v>
      </c>
      <c r="L193" s="1">
        <v>40</v>
      </c>
      <c r="M193" s="1">
        <v>40</v>
      </c>
      <c r="N193" s="1">
        <v>20</v>
      </c>
      <c r="O193" s="1">
        <v>2</v>
      </c>
      <c r="P193" s="1">
        <v>12</v>
      </c>
      <c r="Q193" s="1">
        <v>4</v>
      </c>
      <c r="R193" s="1">
        <v>4</v>
      </c>
      <c r="S193" s="1">
        <v>10</v>
      </c>
      <c r="T193" s="1">
        <v>4</v>
      </c>
      <c r="U193" s="1">
        <v>8</v>
      </c>
      <c r="V193" s="1">
        <v>10</v>
      </c>
      <c r="W193" s="1">
        <f>SUM(Cesta[[#This Row],[00.DF]:[16.MG]])</f>
        <v>309</v>
      </c>
      <c r="X193" s="21">
        <v>0</v>
      </c>
      <c r="Y193" s="3">
        <f>ROUND(Cesta[[#This Row],[PU]]*(1+$Y$1),2)</f>
        <v>0</v>
      </c>
      <c r="Z193" s="3">
        <f>Cesta[[#This Row],[PUV]]*Cesta[[#This Row],[00.DF]]</f>
        <v>0</v>
      </c>
      <c r="AA193" s="3">
        <f>Cesta[[#This Row],[PUV]]*Cesta[[#This Row],[01.MG]]</f>
        <v>0</v>
      </c>
      <c r="AB193" s="3">
        <f>Cesta[[#This Row],[PUV]]*Cesta[[#This Row],[02.BA]]</f>
        <v>0</v>
      </c>
      <c r="AC193" s="3">
        <f>Cesta[[#This Row],[PUV]]*Cesta[[#This Row],[03.PE]]</f>
        <v>0</v>
      </c>
      <c r="AD193" s="3">
        <f>Cesta[[#This Row],[PUV]]*Cesta[[#This Row],[04.SE]]</f>
        <v>0</v>
      </c>
      <c r="AE193" s="3">
        <f>Cesta[[#This Row],[PUV]]*Cesta[[#This Row],[05.AL]]</f>
        <v>0</v>
      </c>
      <c r="AF193" s="3">
        <f>Cesta[[#This Row],[PUV]]*Cesta[[#This Row],[06.BA]]</f>
        <v>0</v>
      </c>
      <c r="AG193" s="3">
        <f>Cesta[[#This Row],[PUV]]*Cesta[[#This Row],[07.PI]]</f>
        <v>0</v>
      </c>
      <c r="AH193" s="3">
        <f>Cesta[[#This Row],[PUV]]*Cesta[[#This Row],[08.MA]]</f>
        <v>0</v>
      </c>
      <c r="AI193" s="3">
        <f>Cesta[[#This Row],[PUV]]*Cesta[[#This Row],[09.GO]]</f>
        <v>0</v>
      </c>
      <c r="AJ193" s="3">
        <f>Cesta[[#This Row],[PUV]]*Cesta[[#This Row],[10.TO]]</f>
        <v>0</v>
      </c>
      <c r="AK193" s="3">
        <f>Cesta[[#This Row],[PUV]]*Cesta[[#This Row],[11.AP]]</f>
        <v>0</v>
      </c>
      <c r="AL193" s="3">
        <f>Cesta[[#This Row],[PUV]]*Cesta[[#This Row],[12.RN]]</f>
        <v>0</v>
      </c>
      <c r="AM193" s="3">
        <f>Cesta[[#This Row],[PUV]]*Cesta[[#This Row],[13.PB]]</f>
        <v>0</v>
      </c>
      <c r="AN193" s="3">
        <f>Cesta[[#This Row],[PUV]]*Cesta[[#This Row],[14.CE]]</f>
        <v>0</v>
      </c>
      <c r="AO193" s="3">
        <f>Cesta[[#This Row],[PUV]]*Cesta[[#This Row],[15.PE]]</f>
        <v>0</v>
      </c>
      <c r="AP193" s="3">
        <f>Cesta[[#This Row],[PUV]]*Cesta[[#This Row],[16.MG]]</f>
        <v>0</v>
      </c>
      <c r="AQ193" s="3">
        <f>Cesta[[#This Row],[Qde]]*Cesta[[#This Row],[PUV]]</f>
        <v>0</v>
      </c>
      <c r="AR193" s="21" t="s">
        <v>49</v>
      </c>
      <c r="AS193" s="15" t="s">
        <v>331</v>
      </c>
    </row>
    <row r="194" spans="1:47" s="5" customFormat="1" ht="30" customHeight="1" x14ac:dyDescent="0.25">
      <c r="A194" s="1">
        <v>192</v>
      </c>
      <c r="B194" s="1">
        <v>242621</v>
      </c>
      <c r="C194" s="1" t="s">
        <v>25</v>
      </c>
      <c r="D194" s="5" t="s">
        <v>51</v>
      </c>
      <c r="E194" s="1" t="s">
        <v>12</v>
      </c>
      <c r="F194" s="1">
        <v>120</v>
      </c>
      <c r="G194" s="1">
        <v>0</v>
      </c>
      <c r="H194" s="1">
        <v>60</v>
      </c>
      <c r="I194" s="1">
        <v>20</v>
      </c>
      <c r="J194" s="1">
        <v>0</v>
      </c>
      <c r="K194" s="1">
        <v>0</v>
      </c>
      <c r="L194" s="1">
        <v>60</v>
      </c>
      <c r="M194" s="1">
        <v>60</v>
      </c>
      <c r="N194" s="1">
        <v>60</v>
      </c>
      <c r="O194" s="1">
        <v>0</v>
      </c>
      <c r="P194" s="1">
        <v>24</v>
      </c>
      <c r="Q194" s="1">
        <v>20</v>
      </c>
      <c r="R194" s="1">
        <v>6</v>
      </c>
      <c r="S194" s="1">
        <v>6</v>
      </c>
      <c r="T194" s="1">
        <v>12</v>
      </c>
      <c r="U194" s="1">
        <v>12</v>
      </c>
      <c r="V194" s="1">
        <v>50</v>
      </c>
      <c r="W194" s="1">
        <f>SUM(Cesta[[#This Row],[00.DF]:[16.MG]])</f>
        <v>510</v>
      </c>
      <c r="X194" s="21">
        <v>0</v>
      </c>
      <c r="Y194" s="3">
        <f>ROUND(Cesta[[#This Row],[PU]]*(1+$Y$1),2)</f>
        <v>0</v>
      </c>
      <c r="Z194" s="3">
        <f>Cesta[[#This Row],[PUV]]*Cesta[[#This Row],[00.DF]]</f>
        <v>0</v>
      </c>
      <c r="AA194" s="3">
        <f>Cesta[[#This Row],[PUV]]*Cesta[[#This Row],[01.MG]]</f>
        <v>0</v>
      </c>
      <c r="AB194" s="3">
        <f>Cesta[[#This Row],[PUV]]*Cesta[[#This Row],[02.BA]]</f>
        <v>0</v>
      </c>
      <c r="AC194" s="3">
        <f>Cesta[[#This Row],[PUV]]*Cesta[[#This Row],[03.PE]]</f>
        <v>0</v>
      </c>
      <c r="AD194" s="3">
        <f>Cesta[[#This Row],[PUV]]*Cesta[[#This Row],[04.SE]]</f>
        <v>0</v>
      </c>
      <c r="AE194" s="3">
        <f>Cesta[[#This Row],[PUV]]*Cesta[[#This Row],[05.AL]]</f>
        <v>0</v>
      </c>
      <c r="AF194" s="3">
        <f>Cesta[[#This Row],[PUV]]*Cesta[[#This Row],[06.BA]]</f>
        <v>0</v>
      </c>
      <c r="AG194" s="3">
        <f>Cesta[[#This Row],[PUV]]*Cesta[[#This Row],[07.PI]]</f>
        <v>0</v>
      </c>
      <c r="AH194" s="3">
        <f>Cesta[[#This Row],[PUV]]*Cesta[[#This Row],[08.MA]]</f>
        <v>0</v>
      </c>
      <c r="AI194" s="3">
        <f>Cesta[[#This Row],[PUV]]*Cesta[[#This Row],[09.GO]]</f>
        <v>0</v>
      </c>
      <c r="AJ194" s="3">
        <f>Cesta[[#This Row],[PUV]]*Cesta[[#This Row],[10.TO]]</f>
        <v>0</v>
      </c>
      <c r="AK194" s="3">
        <f>Cesta[[#This Row],[PUV]]*Cesta[[#This Row],[11.AP]]</f>
        <v>0</v>
      </c>
      <c r="AL194" s="3">
        <f>Cesta[[#This Row],[PUV]]*Cesta[[#This Row],[12.RN]]</f>
        <v>0</v>
      </c>
      <c r="AM194" s="3">
        <f>Cesta[[#This Row],[PUV]]*Cesta[[#This Row],[13.PB]]</f>
        <v>0</v>
      </c>
      <c r="AN194" s="3">
        <f>Cesta[[#This Row],[PUV]]*Cesta[[#This Row],[14.CE]]</f>
        <v>0</v>
      </c>
      <c r="AO194" s="3">
        <f>Cesta[[#This Row],[PUV]]*Cesta[[#This Row],[15.PE]]</f>
        <v>0</v>
      </c>
      <c r="AP194" s="3">
        <f>Cesta[[#This Row],[PUV]]*Cesta[[#This Row],[16.MG]]</f>
        <v>0</v>
      </c>
      <c r="AQ194" s="3">
        <f>Cesta[[#This Row],[Qde]]*Cesta[[#This Row],[PUV]]</f>
        <v>0</v>
      </c>
      <c r="AR194" s="21" t="s">
        <v>35</v>
      </c>
      <c r="AS194" s="15" t="s">
        <v>50</v>
      </c>
    </row>
    <row r="195" spans="1:47" s="5" customFormat="1" ht="30" customHeight="1" x14ac:dyDescent="0.25">
      <c r="A195" s="1">
        <v>193</v>
      </c>
      <c r="B195" s="1">
        <v>288121</v>
      </c>
      <c r="C195" s="1" t="s">
        <v>25</v>
      </c>
      <c r="D195" s="5" t="s">
        <v>52</v>
      </c>
      <c r="E195" s="1" t="s">
        <v>12</v>
      </c>
      <c r="F195" s="1">
        <v>120</v>
      </c>
      <c r="G195" s="1">
        <v>50</v>
      </c>
      <c r="H195" s="1">
        <v>60</v>
      </c>
      <c r="I195" s="1">
        <v>60</v>
      </c>
      <c r="J195" s="1">
        <v>24</v>
      </c>
      <c r="K195" s="1">
        <v>24</v>
      </c>
      <c r="L195" s="1">
        <v>60</v>
      </c>
      <c r="M195" s="1">
        <v>60</v>
      </c>
      <c r="N195" s="1">
        <v>40</v>
      </c>
      <c r="O195" s="1">
        <v>6</v>
      </c>
      <c r="P195" s="1">
        <v>12</v>
      </c>
      <c r="Q195" s="1">
        <v>20</v>
      </c>
      <c r="R195" s="1">
        <v>6</v>
      </c>
      <c r="S195" s="1">
        <v>6</v>
      </c>
      <c r="T195" s="1">
        <v>24</v>
      </c>
      <c r="U195" s="1">
        <v>12</v>
      </c>
      <c r="V195" s="1">
        <v>96</v>
      </c>
      <c r="W195" s="1">
        <f>SUM(Cesta[[#This Row],[00.DF]:[16.MG]])</f>
        <v>680</v>
      </c>
      <c r="X195" s="21">
        <v>0</v>
      </c>
      <c r="Y195" s="3">
        <f>ROUND(Cesta[[#This Row],[PU]]*(1+$Y$1),2)</f>
        <v>0</v>
      </c>
      <c r="Z195" s="3">
        <f>Cesta[[#This Row],[PUV]]*Cesta[[#This Row],[00.DF]]</f>
        <v>0</v>
      </c>
      <c r="AA195" s="3">
        <f>Cesta[[#This Row],[PUV]]*Cesta[[#This Row],[01.MG]]</f>
        <v>0</v>
      </c>
      <c r="AB195" s="3">
        <f>Cesta[[#This Row],[PUV]]*Cesta[[#This Row],[02.BA]]</f>
        <v>0</v>
      </c>
      <c r="AC195" s="3">
        <f>Cesta[[#This Row],[PUV]]*Cesta[[#This Row],[03.PE]]</f>
        <v>0</v>
      </c>
      <c r="AD195" s="3">
        <f>Cesta[[#This Row],[PUV]]*Cesta[[#This Row],[04.SE]]</f>
        <v>0</v>
      </c>
      <c r="AE195" s="3">
        <f>Cesta[[#This Row],[PUV]]*Cesta[[#This Row],[05.AL]]</f>
        <v>0</v>
      </c>
      <c r="AF195" s="3">
        <f>Cesta[[#This Row],[PUV]]*Cesta[[#This Row],[06.BA]]</f>
        <v>0</v>
      </c>
      <c r="AG195" s="3">
        <f>Cesta[[#This Row],[PUV]]*Cesta[[#This Row],[07.PI]]</f>
        <v>0</v>
      </c>
      <c r="AH195" s="3">
        <f>Cesta[[#This Row],[PUV]]*Cesta[[#This Row],[08.MA]]</f>
        <v>0</v>
      </c>
      <c r="AI195" s="3">
        <f>Cesta[[#This Row],[PUV]]*Cesta[[#This Row],[09.GO]]</f>
        <v>0</v>
      </c>
      <c r="AJ195" s="3">
        <f>Cesta[[#This Row],[PUV]]*Cesta[[#This Row],[10.TO]]</f>
        <v>0</v>
      </c>
      <c r="AK195" s="3">
        <f>Cesta[[#This Row],[PUV]]*Cesta[[#This Row],[11.AP]]</f>
        <v>0</v>
      </c>
      <c r="AL195" s="3">
        <f>Cesta[[#This Row],[PUV]]*Cesta[[#This Row],[12.RN]]</f>
        <v>0</v>
      </c>
      <c r="AM195" s="3">
        <f>Cesta[[#This Row],[PUV]]*Cesta[[#This Row],[13.PB]]</f>
        <v>0</v>
      </c>
      <c r="AN195" s="3">
        <f>Cesta[[#This Row],[PUV]]*Cesta[[#This Row],[14.CE]]</f>
        <v>0</v>
      </c>
      <c r="AO195" s="3">
        <f>Cesta[[#This Row],[PUV]]*Cesta[[#This Row],[15.PE]]</f>
        <v>0</v>
      </c>
      <c r="AP195" s="3">
        <f>Cesta[[#This Row],[PUV]]*Cesta[[#This Row],[16.MG]]</f>
        <v>0</v>
      </c>
      <c r="AQ195" s="3">
        <f>Cesta[[#This Row],[Qde]]*Cesta[[#This Row],[PUV]]</f>
        <v>0</v>
      </c>
      <c r="AR195" s="21" t="s">
        <v>56</v>
      </c>
      <c r="AS195" s="15" t="s">
        <v>55</v>
      </c>
    </row>
    <row r="196" spans="1:47" ht="15" customHeight="1"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c r="W196" s="18">
        <f>SUBTOTAL(109,Cesta[Qde])</f>
        <v>189777</v>
      </c>
      <c r="X196" s="18"/>
      <c r="Y196" s="18"/>
      <c r="Z196" s="19">
        <f>SUM(Cesta[PTV.00.DF])</f>
        <v>0</v>
      </c>
      <c r="AA196" s="19">
        <f>SUM(Cesta[PTV.01.MG])</f>
        <v>0</v>
      </c>
      <c r="AB196" s="19">
        <f>SUM(Cesta[PTV.02.BA])</f>
        <v>0</v>
      </c>
      <c r="AC196" s="19">
        <f>SUM(Cesta[PTV.03.PE])</f>
        <v>0</v>
      </c>
      <c r="AD196" s="19">
        <f>SUM(Cesta[PTV.04.SE])</f>
        <v>0</v>
      </c>
      <c r="AE196" s="19">
        <f>SUM(Cesta[PTV.05.AL])</f>
        <v>0</v>
      </c>
      <c r="AF196" s="19">
        <f>SUM(Cesta[PTV.06.BA])</f>
        <v>0</v>
      </c>
      <c r="AG196" s="19">
        <f>SUM(Cesta[PTV.07.PI])</f>
        <v>0</v>
      </c>
      <c r="AH196" s="19">
        <f>SUM(Cesta[PTV.08.MA])</f>
        <v>0</v>
      </c>
      <c r="AI196" s="19">
        <f>SUM(Cesta[PTV.09.GO])</f>
        <v>0</v>
      </c>
      <c r="AJ196" s="19">
        <f>SUM(Cesta[PTV.10.TO])</f>
        <v>0</v>
      </c>
      <c r="AK196" s="19">
        <f>SUM(Cesta[PTV.11.AP])</f>
        <v>0</v>
      </c>
      <c r="AL196" s="19">
        <f>SUM(Cesta[PTV.12.RN])</f>
        <v>0</v>
      </c>
      <c r="AM196" s="19">
        <f>SUM(Cesta[PTV.13.PB])</f>
        <v>0</v>
      </c>
      <c r="AN196" s="19">
        <f>SUM(Cesta[PTV.14.CE])</f>
        <v>0</v>
      </c>
      <c r="AO196" s="19">
        <f>SUM(Cesta[PTV.15.PE])</f>
        <v>0</v>
      </c>
      <c r="AP196" s="19">
        <f>SUM(Cesta[PTV.16.MG])</f>
        <v>0</v>
      </c>
      <c r="AQ196" s="19">
        <f>SUM(Cesta[PTV])</f>
        <v>0</v>
      </c>
      <c r="AR196" s="18"/>
      <c r="AS196" s="20"/>
      <c r="AU196" s="1"/>
    </row>
    <row r="197" spans="1:47" ht="15" customHeight="1" x14ac:dyDescent="0.25">
      <c r="AQ197" s="3"/>
    </row>
    <row r="198" spans="1:47" ht="15" customHeight="1" x14ac:dyDescent="0.25">
      <c r="AQ198" s="14"/>
    </row>
    <row r="199" spans="1:47" ht="15" customHeight="1" x14ac:dyDescent="0.25">
      <c r="AN199" s="10"/>
    </row>
    <row r="200" spans="1:47" ht="15" customHeight="1" x14ac:dyDescent="0.25">
      <c r="AN200" s="10"/>
    </row>
    <row r="201" spans="1:47" ht="15" customHeight="1" x14ac:dyDescent="0.25">
      <c r="AN201" s="10"/>
    </row>
    <row r="202" spans="1:47" ht="15" customHeight="1" x14ac:dyDescent="0.25">
      <c r="AN202" s="10"/>
    </row>
    <row r="203" spans="1:47" ht="15" customHeight="1" x14ac:dyDescent="0.25">
      <c r="AN203" s="10"/>
    </row>
    <row r="204" spans="1:47" ht="15" customHeight="1" x14ac:dyDescent="0.25">
      <c r="AN204" s="10"/>
    </row>
    <row r="205" spans="1:47" ht="15" customHeight="1" x14ac:dyDescent="0.25">
      <c r="AN205" s="10"/>
    </row>
    <row r="206" spans="1:47" ht="15" customHeight="1" x14ac:dyDescent="0.25">
      <c r="AN206" s="10"/>
    </row>
    <row r="207" spans="1:47" ht="15" customHeight="1" x14ac:dyDescent="0.25">
      <c r="AN207" s="10"/>
    </row>
    <row r="208" spans="1:47" ht="15" customHeight="1" x14ac:dyDescent="0.25">
      <c r="AN208" s="10"/>
    </row>
    <row r="209" spans="40:40" ht="15" customHeight="1" x14ac:dyDescent="0.25">
      <c r="AN209" s="10"/>
    </row>
    <row r="210" spans="40:40" ht="15" customHeight="1" x14ac:dyDescent="0.25">
      <c r="AN210" s="10"/>
    </row>
    <row r="211" spans="40:40" ht="15" customHeight="1" x14ac:dyDescent="0.25">
      <c r="AN211" s="10"/>
    </row>
    <row r="212" spans="40:40" ht="15" customHeight="1" x14ac:dyDescent="0.25">
      <c r="AN212" s="10"/>
    </row>
    <row r="213" spans="40:40" ht="15" customHeight="1" x14ac:dyDescent="0.25">
      <c r="AN213" s="10"/>
    </row>
    <row r="214" spans="40:40" ht="15" customHeight="1" x14ac:dyDescent="0.25">
      <c r="AN214" s="10"/>
    </row>
    <row r="215" spans="40:40" ht="15" customHeight="1" x14ac:dyDescent="0.25">
      <c r="AN215" s="10"/>
    </row>
    <row r="216" spans="40:40" ht="15" customHeight="1" x14ac:dyDescent="0.25">
      <c r="AN216" s="10"/>
    </row>
  </sheetData>
  <printOptions horizontalCentered="1"/>
  <pageMargins left="0.23622047244094491" right="0.23622047244094491" top="0.74803149606299213" bottom="0.74803149606299213" header="0.31496062992125984" footer="0.31496062992125984"/>
  <pageSetup paperSize="9" scale="53" fitToHeight="0" orientation="landscape" r:id="rId1"/>
  <colBreaks count="1" manualBreakCount="1">
    <brk id="45" max="1048575" man="1"/>
  </col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Almoxarifado</vt:lpstr>
      <vt:lpstr>Almoxarifado!Area_de_impressao</vt:lpstr>
      <vt:lpstr>Almoxarifado!Titulos_de_impressao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2024-11-28T18:52:37Z</dcterms:modified>
</cp:coreProperties>
</file>