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embeddings/oleObject5.bin" ContentType="application/vnd.openxmlformats-officedocument.oleObject"/>
  <Override PartName="/xl/drawings/drawing6.xml" ContentType="application/vnd.openxmlformats-officedocument.drawing+xml"/>
  <Override PartName="/xl/embeddings/oleObject6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drive\PR.SL\LICITACAO\PASTA PUBLICA LICITAÇÃO\Editais Publicados 2024\Edital 90102-2024 - Sistema de irrigação\DIVULGAÇÃO\"/>
    </mc:Choice>
  </mc:AlternateContent>
  <xr:revisionPtr revIDLastSave="0" documentId="8_{48FF5B13-1780-4201-B46D-A5D4C53A5CE9}" xr6:coauthVersionLast="47" xr6:coauthVersionMax="47" xr10:uidLastSave="{00000000-0000-0000-0000-000000000000}"/>
  <bookViews>
    <workbookView xWindow="28680" yWindow="-120" windowWidth="29040" windowHeight="15720" tabRatio="850" activeTab="5" xr2:uid="{00000000-000D-0000-FFFF-FFFF00000000}"/>
  </bookViews>
  <sheets>
    <sheet name="1-ASPER-1-ha" sheetId="4" r:id="rId1"/>
    <sheet name="2-MICROASPER-1-ha" sheetId="5" r:id="rId2"/>
    <sheet name="3-MICROASPER-0.5-ha" sheetId="11" r:id="rId3"/>
    <sheet name="4-GOTEJ-1-ha" sheetId="12" r:id="rId4"/>
    <sheet name="5-GOTEJ-0.5-ha" sheetId="13" r:id="rId5"/>
    <sheet name="6-TOTALIZADOR" sheetId="6" r:id="rId6"/>
  </sheets>
  <definedNames>
    <definedName name="_xlnm._FilterDatabase" localSheetId="1" hidden="1">'2-MICROASPER-1-ha'!$A$8:$D$132</definedName>
    <definedName name="_xlnm._FilterDatabase" localSheetId="2" hidden="1">'3-MICROASPER-0.5-ha'!$A$8:$D$91</definedName>
    <definedName name="_xlnm._FilterDatabase" localSheetId="3" hidden="1">'4-GOTEJ-1-ha'!$A$8:$E$132</definedName>
    <definedName name="_xlnm._FilterDatabase" localSheetId="4" hidden="1">'5-GOTEJ-0.5-ha'!$A$8:$D$88</definedName>
    <definedName name="_xlnm.Print_Area" localSheetId="0">'1-ASPER-1-ha'!$A$1:$F$69</definedName>
    <definedName name="_xlnm.Print_Area" localSheetId="1">'2-MICROASPER-1-ha'!$A$1:$F$132</definedName>
    <definedName name="_xlnm.Print_Area" localSheetId="2">'3-MICROASPER-0.5-ha'!$A$1:$F$91</definedName>
    <definedName name="_xlnm.Print_Area" localSheetId="3">'4-GOTEJ-1-ha'!$A$1:$G$132</definedName>
    <definedName name="_xlnm.Print_Area" localSheetId="4">'5-GOTEJ-0.5-ha'!$A$1:$F$88</definedName>
    <definedName name="_xlnm.Print_Area" localSheetId="5">'6-TOTALIZADOR'!$A$1:$E$15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6" l="1"/>
  <c r="C13" i="6"/>
  <c r="C12" i="6"/>
  <c r="C11" i="6"/>
  <c r="C10" i="6"/>
  <c r="F68" i="4"/>
  <c r="F67" i="4"/>
  <c r="F64" i="4"/>
  <c r="F63" i="4"/>
  <c r="F62" i="4"/>
  <c r="F61" i="4"/>
  <c r="F59" i="4"/>
  <c r="F58" i="4"/>
  <c r="F57" i="4"/>
  <c r="F55" i="4"/>
  <c r="F54" i="4"/>
  <c r="F53" i="4"/>
  <c r="F52" i="4"/>
  <c r="F51" i="4"/>
  <c r="F49" i="4"/>
  <c r="F48" i="4"/>
  <c r="F47" i="4"/>
  <c r="F46" i="4"/>
  <c r="F45" i="4"/>
  <c r="F44" i="4"/>
  <c r="F43" i="4"/>
  <c r="F42" i="4"/>
  <c r="F41" i="4"/>
  <c r="F39" i="4"/>
  <c r="F38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19" i="4"/>
  <c r="F18" i="4"/>
  <c r="F17" i="4"/>
  <c r="F16" i="4"/>
  <c r="F15" i="4"/>
  <c r="F14" i="4"/>
  <c r="F13" i="4"/>
  <c r="F131" i="5"/>
  <c r="F130" i="5"/>
  <c r="F129" i="5"/>
  <c r="F128" i="5"/>
  <c r="F127" i="5"/>
  <c r="F126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7" i="5"/>
  <c r="F66" i="5"/>
  <c r="F65" i="5"/>
  <c r="F64" i="5"/>
  <c r="F63" i="5"/>
  <c r="F62" i="5"/>
  <c r="F61" i="5"/>
  <c r="F60" i="5"/>
  <c r="F59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90" i="11"/>
  <c r="F89" i="11"/>
  <c r="F88" i="11"/>
  <c r="F87" i="11"/>
  <c r="F86" i="11"/>
  <c r="F84" i="11"/>
  <c r="F83" i="11"/>
  <c r="F82" i="11"/>
  <c r="F81" i="11"/>
  <c r="F80" i="11"/>
  <c r="F79" i="11"/>
  <c r="F78" i="11"/>
  <c r="F77" i="11"/>
  <c r="F75" i="11"/>
  <c r="F74" i="11"/>
  <c r="F73" i="11"/>
  <c r="F72" i="11"/>
  <c r="F71" i="11"/>
  <c r="F70" i="11"/>
  <c r="F69" i="11"/>
  <c r="F67" i="11"/>
  <c r="F66" i="11"/>
  <c r="F65" i="11"/>
  <c r="F62" i="11"/>
  <c r="F61" i="11"/>
  <c r="F60" i="11"/>
  <c r="F59" i="11"/>
  <c r="F58" i="11"/>
  <c r="F57" i="11"/>
  <c r="F56" i="11"/>
  <c r="F55" i="11"/>
  <c r="F54" i="11"/>
  <c r="F52" i="11"/>
  <c r="F51" i="11"/>
  <c r="F50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G131" i="12"/>
  <c r="G130" i="12"/>
  <c r="G129" i="12"/>
  <c r="G128" i="12"/>
  <c r="G127" i="12"/>
  <c r="G126" i="12"/>
  <c r="G124" i="12"/>
  <c r="G123" i="12"/>
  <c r="G122" i="12"/>
  <c r="G121" i="12"/>
  <c r="G120" i="12"/>
  <c r="G119" i="12"/>
  <c r="G118" i="12"/>
  <c r="G117" i="12"/>
  <c r="G116" i="12"/>
  <c r="G115" i="12"/>
  <c r="G114" i="12"/>
  <c r="G113" i="12"/>
  <c r="G111" i="12"/>
  <c r="G110" i="12"/>
  <c r="G109" i="12"/>
  <c r="G108" i="12"/>
  <c r="G107" i="12"/>
  <c r="G106" i="12"/>
  <c r="G105" i="12"/>
  <c r="G104" i="12"/>
  <c r="G103" i="12"/>
  <c r="G102" i="12"/>
  <c r="G101" i="12"/>
  <c r="G100" i="12"/>
  <c r="G98" i="12"/>
  <c r="G97" i="12"/>
  <c r="G96" i="12"/>
  <c r="G95" i="12"/>
  <c r="G94" i="12"/>
  <c r="G93" i="12"/>
  <c r="G92" i="12"/>
  <c r="G91" i="12"/>
  <c r="G90" i="12"/>
  <c r="G89" i="12"/>
  <c r="G88" i="12"/>
  <c r="G87" i="12"/>
  <c r="G86" i="12"/>
  <c r="G85" i="12"/>
  <c r="G84" i="12"/>
  <c r="G83" i="12"/>
  <c r="G82" i="12"/>
  <c r="G81" i="12"/>
  <c r="G80" i="12"/>
  <c r="G79" i="12"/>
  <c r="G78" i="12"/>
  <c r="G77" i="12"/>
  <c r="G76" i="12"/>
  <c r="G75" i="12"/>
  <c r="G74" i="12"/>
  <c r="G73" i="12"/>
  <c r="G72" i="12"/>
  <c r="G71" i="12"/>
  <c r="G70" i="12"/>
  <c r="G67" i="12"/>
  <c r="G66" i="12"/>
  <c r="G65" i="12"/>
  <c r="G64" i="12"/>
  <c r="G63" i="12"/>
  <c r="G62" i="12"/>
  <c r="G61" i="12"/>
  <c r="G60" i="12"/>
  <c r="G59" i="12"/>
  <c r="G57" i="12"/>
  <c r="G56" i="12"/>
  <c r="G55" i="12"/>
  <c r="G54" i="12"/>
  <c r="G53" i="12"/>
  <c r="G52" i="12"/>
  <c r="G51" i="12"/>
  <c r="G50" i="12"/>
  <c r="G49" i="12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F87" i="13"/>
  <c r="F86" i="13"/>
  <c r="F85" i="13"/>
  <c r="F84" i="13"/>
  <c r="F83" i="13"/>
  <c r="F81" i="13"/>
  <c r="F80" i="13"/>
  <c r="F79" i="13"/>
  <c r="F78" i="13"/>
  <c r="F77" i="13"/>
  <c r="F76" i="13"/>
  <c r="F75" i="13"/>
  <c r="F74" i="13"/>
  <c r="F72" i="13"/>
  <c r="F71" i="13"/>
  <c r="F70" i="13"/>
  <c r="F69" i="13"/>
  <c r="F68" i="13"/>
  <c r="F67" i="13"/>
  <c r="F66" i="13"/>
  <c r="F64" i="13"/>
  <c r="F63" i="13"/>
  <c r="F62" i="13"/>
  <c r="F59" i="13"/>
  <c r="F58" i="13"/>
  <c r="F57" i="13"/>
  <c r="F56" i="13"/>
  <c r="F55" i="13"/>
  <c r="F54" i="13"/>
  <c r="F53" i="13"/>
  <c r="F52" i="13"/>
  <c r="F51" i="13"/>
  <c r="F49" i="13"/>
  <c r="F48" i="13"/>
  <c r="F47" i="13"/>
  <c r="F46" i="13"/>
  <c r="F45" i="13"/>
  <c r="F44" i="13"/>
  <c r="F43" i="13"/>
  <c r="F42" i="13"/>
  <c r="F41" i="13"/>
  <c r="F40" i="13"/>
  <c r="F39" i="13"/>
  <c r="F38" i="13"/>
  <c r="F37" i="13"/>
  <c r="F36" i="13"/>
  <c r="F35" i="13"/>
  <c r="F34" i="13"/>
  <c r="F33" i="13"/>
  <c r="F32" i="13"/>
  <c r="F31" i="13"/>
  <c r="F30" i="13"/>
  <c r="F29" i="13"/>
  <c r="F28" i="13"/>
  <c r="F27" i="13"/>
  <c r="F26" i="13"/>
  <c r="F25" i="13"/>
  <c r="F24" i="13"/>
  <c r="F23" i="13"/>
  <c r="F22" i="13"/>
  <c r="F21" i="13"/>
  <c r="F20" i="13"/>
  <c r="F19" i="13"/>
  <c r="F18" i="13"/>
  <c r="F17" i="13"/>
  <c r="F16" i="13"/>
  <c r="F15" i="13"/>
  <c r="F14" i="13"/>
  <c r="F13" i="13"/>
  <c r="F12" i="13"/>
  <c r="F11" i="13"/>
  <c r="E131" i="12" l="1"/>
  <c r="E128" i="12"/>
  <c r="E127" i="12"/>
  <c r="E126" i="12"/>
  <c r="D131" i="5"/>
  <c r="D128" i="5"/>
  <c r="D127" i="5"/>
  <c r="D126" i="5"/>
  <c r="A126" i="12" l="1"/>
  <c r="A127" i="12" s="1"/>
  <c r="A128" i="12" s="1"/>
  <c r="A129" i="12" s="1"/>
  <c r="A130" i="12" s="1"/>
  <c r="A131" i="12" s="1"/>
  <c r="A113" i="12"/>
  <c r="A114" i="12" s="1"/>
  <c r="A115" i="12" s="1"/>
  <c r="A116" i="12" s="1"/>
  <c r="A117" i="12" s="1"/>
  <c r="A118" i="12" s="1"/>
  <c r="A119" i="12" s="1"/>
  <c r="A120" i="12" s="1"/>
  <c r="A121" i="12" s="1"/>
  <c r="A122" i="12" s="1"/>
  <c r="A123" i="12" s="1"/>
  <c r="A124" i="12" s="1"/>
  <c r="A100" i="12"/>
  <c r="A101" i="12" s="1"/>
  <c r="A102" i="12" s="1"/>
  <c r="A103" i="12" s="1"/>
  <c r="A104" i="12" s="1"/>
  <c r="A105" i="12" s="1"/>
  <c r="A106" i="12" s="1"/>
  <c r="A107" i="12" s="1"/>
  <c r="A108" i="12" s="1"/>
  <c r="A109" i="12" s="1"/>
  <c r="A110" i="12" s="1"/>
  <c r="A111" i="12" s="1"/>
  <c r="A126" i="5"/>
  <c r="A113" i="5" l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7" i="5" s="1"/>
  <c r="A128" i="5" s="1"/>
  <c r="A129" i="5" s="1"/>
  <c r="A130" i="5" s="1"/>
  <c r="A131" i="5" s="1"/>
  <c r="A100" i="5"/>
  <c r="A101" i="5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" i="13" l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1" i="13" s="1"/>
  <c r="A52" i="13" s="1"/>
  <c r="A53" i="13" s="1"/>
  <c r="A54" i="13" s="1"/>
  <c r="A55" i="13" s="1"/>
  <c r="A56" i="13" s="1"/>
  <c r="A57" i="13" s="1"/>
  <c r="A58" i="13" s="1"/>
  <c r="A59" i="13" s="1"/>
  <c r="A62" i="13" s="1"/>
  <c r="A63" i="13" s="1"/>
  <c r="A64" i="13" s="1"/>
  <c r="A66" i="13" s="1"/>
  <c r="A67" i="13" s="1"/>
  <c r="A68" i="13" s="1"/>
  <c r="A69" i="13" s="1"/>
  <c r="A70" i="13" s="1"/>
  <c r="A71" i="13" s="1"/>
  <c r="A72" i="13" s="1"/>
  <c r="A74" i="13" s="1"/>
  <c r="A75" i="13" s="1"/>
  <c r="A76" i="13" s="1"/>
  <c r="A77" i="13" s="1"/>
  <c r="A78" i="13" s="1"/>
  <c r="A79" i="13" s="1"/>
  <c r="A80" i="13" s="1"/>
  <c r="A81" i="13" s="1"/>
  <c r="A83" i="13" s="1"/>
  <c r="A84" i="13" s="1"/>
  <c r="A85" i="13" s="1"/>
  <c r="A86" i="13" l="1"/>
  <c r="A87" i="13" s="1"/>
  <c r="A59" i="12"/>
  <c r="A60" i="12" s="1"/>
  <c r="A61" i="12" s="1"/>
  <c r="A62" i="12" s="1"/>
  <c r="A63" i="12" s="1"/>
  <c r="A64" i="12" s="1"/>
  <c r="A65" i="12" s="1"/>
  <c r="A66" i="12" s="1"/>
  <c r="A67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A11" i="12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F88" i="13" l="1"/>
  <c r="D14" i="6" s="1"/>
  <c r="E14" i="6" s="1"/>
  <c r="G132" i="12" l="1"/>
  <c r="D13" i="6" s="1"/>
  <c r="E13" i="6" s="1"/>
  <c r="A54" i="11"/>
  <c r="A55" i="11" l="1"/>
  <c r="A56" i="11" s="1"/>
  <c r="A57" i="11" s="1"/>
  <c r="A58" i="11" s="1"/>
  <c r="A59" i="11" s="1"/>
  <c r="A60" i="11" s="1"/>
  <c r="A61" i="11" s="1"/>
  <c r="A62" i="11" s="1"/>
  <c r="A65" i="11" s="1"/>
  <c r="A66" i="11" s="1"/>
  <c r="A67" i="11" s="1"/>
  <c r="A69" i="11" s="1"/>
  <c r="A70" i="11" s="1"/>
  <c r="A71" i="11" s="1"/>
  <c r="A72" i="11" s="1"/>
  <c r="A73" i="11" s="1"/>
  <c r="A74" i="11" s="1"/>
  <c r="A75" i="11" s="1"/>
  <c r="A77" i="11" s="1"/>
  <c r="A78" i="11" s="1"/>
  <c r="A79" i="11" s="1"/>
  <c r="A80" i="11" s="1"/>
  <c r="A81" i="11" s="1"/>
  <c r="A82" i="11" s="1"/>
  <c r="A83" i="11" s="1"/>
  <c r="A84" i="11" s="1"/>
  <c r="A86" i="11" s="1"/>
  <c r="A87" i="11" s="1"/>
  <c r="A88" i="11" s="1"/>
  <c r="A11" i="1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89" i="11" l="1"/>
  <c r="A90" i="11" s="1"/>
  <c r="A59" i="5"/>
  <c r="F91" i="11" l="1"/>
  <c r="D12" i="6" s="1"/>
  <c r="E12" i="6" s="1"/>
  <c r="A60" i="5" l="1"/>
  <c r="A61" i="5" s="1"/>
  <c r="A62" i="5" s="1"/>
  <c r="A63" i="5" s="1"/>
  <c r="A64" i="5" s="1"/>
  <c r="A65" i="5" s="1"/>
  <c r="A66" i="5" s="1"/>
  <c r="A67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F132" i="5" l="1"/>
  <c r="D11" i="6" s="1"/>
  <c r="E11" i="6" s="1"/>
  <c r="A11" i="5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F69" i="4" l="1"/>
  <c r="D10" i="6" s="1"/>
  <c r="E10" i="6" s="1"/>
  <c r="E15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D129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para montagem do painel elétrico</t>
        </r>
      </text>
    </comment>
    <comment ref="D130" authorId="0" shapeId="0" xr:uid="{00000000-0006-0000-01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D131" authorId="0" shapeId="0" xr:uid="{00000000-0006-0000-01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E129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para montagem do painel elétrico</t>
        </r>
      </text>
    </comment>
    <comment ref="E130" authorId="0" shapeId="0" xr:uid="{00000000-0006-0000-03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E131" authorId="0" shapeId="0" xr:uid="{00000000-0006-0000-03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sharedStrings.xml><?xml version="1.0" encoding="utf-8"?>
<sst xmlns="http://schemas.openxmlformats.org/spreadsheetml/2006/main" count="1048" uniqueCount="350">
  <si>
    <t>ITEM</t>
  </si>
  <si>
    <t>UNID.</t>
  </si>
  <si>
    <t>MATERIAIS, EQUIPAMENTOS E SERVIÇOS</t>
  </si>
  <si>
    <t>m³</t>
  </si>
  <si>
    <t>CÓDIGO</t>
  </si>
  <si>
    <t>DESCRIÇÃO</t>
  </si>
  <si>
    <t xml:space="preserve">                                MINISTÉRIO DA INTEGRAÇÃO E DO DESENVOLVIMENTO REGIONAL (MIDR)</t>
  </si>
  <si>
    <t xml:space="preserve">                                ÁREA DE IRRIGAÇÃO E OPERAÇÕES (AI)</t>
  </si>
  <si>
    <t xml:space="preserve">                                      MINISTÉRIO DA INTEGRAÇÃO E DO DESENVOLVIMENTO REGIONAL (MIDR)</t>
  </si>
  <si>
    <t xml:space="preserve">                                      ÁREA DE IRRIGAÇÃO E OPERAÇÕES (AI)</t>
  </si>
  <si>
    <t xml:space="preserve">                                      COMPANHIA DE DESENVOLVIMENTO DOS VALES DO SÃO FRANCISCO E DO PARNAÍBA</t>
  </si>
  <si>
    <t xml:space="preserve">                                COMPANHIA DE DESENVOLVIMENTO DOS VALES DO SÃO FRANCISCO E DO PARNAÍBA</t>
  </si>
  <si>
    <t>I. Fornecimento de Materiais</t>
  </si>
  <si>
    <t>1. Linha de Sucção</t>
  </si>
  <si>
    <t>1.1</t>
  </si>
  <si>
    <t>1.2</t>
  </si>
  <si>
    <t>1.3</t>
  </si>
  <si>
    <t>1.4</t>
  </si>
  <si>
    <t>1.6</t>
  </si>
  <si>
    <t>1.7</t>
  </si>
  <si>
    <t>Tubo PVC sold. Irrigação DN 50 mm PN 40</t>
  </si>
  <si>
    <t>m</t>
  </si>
  <si>
    <t>Válvula de pé com crivo de bronze rosca fêmea 2''</t>
  </si>
  <si>
    <t>un</t>
  </si>
  <si>
    <t>Adaptador PVC sold. Irrigação 50 mm x 2"</t>
  </si>
  <si>
    <t>Curva 90° PVC sold. Irrigação 50 mm</t>
  </si>
  <si>
    <t>União PVC sold. 50 mm marrom</t>
  </si>
  <si>
    <t>Adaptador PVC sold. Irrigação 50 mm x 1 1/2"</t>
  </si>
  <si>
    <t>Bucha de redução de 1.1/12" x 1"</t>
  </si>
  <si>
    <t>2. Motobamba, saída de motobomba e instalações elétricas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</si>
  <si>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</si>
  <si>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</si>
  <si>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</si>
  <si>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</si>
  <si>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</si>
  <si>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</si>
  <si>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</si>
  <si>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</si>
  <si>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</si>
  <si>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</si>
  <si>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</si>
  <si>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</si>
  <si>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</si>
  <si>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</si>
  <si>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</si>
  <si>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</si>
  <si>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3. Linha Principal</t>
  </si>
  <si>
    <t>Motobomba centrífuga monofásica, 220 V, Pot. = 3,0 CV; rendimento ≥ 50%; altura manométrica = 43 mca; Q = 8,11 m³/h</t>
  </si>
  <si>
    <t>Curva de ferro para saída de bomba 1 1/2"</t>
  </si>
  <si>
    <t>Luva soldável com rosca PVC 50 mm x 1 1/2" marrom</t>
  </si>
  <si>
    <t>Registro de esfera PVC sold. 50 mm</t>
  </si>
  <si>
    <t>Válvula de retenção de bronze 2”</t>
  </si>
  <si>
    <t>Tê com derivação roscável PVC sold. Irrigação 50 mm x 3/4"</t>
  </si>
  <si>
    <t>Bucha de redução PVC 3/4" x 1/2"</t>
  </si>
  <si>
    <t>Bucha de redução de ferro galvanizado 1/2" x 1/4"</t>
  </si>
  <si>
    <t>Manômetro glicerinado 0-10 bar (rosca macho 1/4")</t>
  </si>
  <si>
    <t>Válvula ventosa de dupla função 3/4"</t>
  </si>
  <si>
    <t>Cabo de cobre flexível; isolação em PVC; antichama BWF-B; 1 condutor; 450/750 V; 2,50 mm²</t>
  </si>
  <si>
    <t>Chave de partida magnética monofásica 3,0 CV 220 V</t>
  </si>
  <si>
    <t>Disjuntor monopolar 20 A, 220 V</t>
  </si>
  <si>
    <t xml:space="preserve">Caixa de sobrepor para disjuntor </t>
  </si>
  <si>
    <t>3.1</t>
  </si>
  <si>
    <t>3.2</t>
  </si>
  <si>
    <t>4. Linha de Derivação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</si>
  <si>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</si>
  <si>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</si>
  <si>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</si>
  <si>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</si>
  <si>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</si>
  <si>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</si>
  <si>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</si>
  <si>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</si>
  <si>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</si>
  <si>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5. Linha Laterais</t>
  </si>
  <si>
    <t>6.1</t>
  </si>
  <si>
    <t>5.2</t>
  </si>
  <si>
    <t>5.3</t>
  </si>
  <si>
    <t>5.4</t>
  </si>
  <si>
    <t>5.5</t>
  </si>
  <si>
    <t>6. Abrigo da Motobomba</t>
  </si>
  <si>
    <t>6.2</t>
  </si>
  <si>
    <t>6.3</t>
  </si>
  <si>
    <t>7. Outros</t>
  </si>
  <si>
    <t>Curva 45° PVC sold. Irrigação 50 mm</t>
  </si>
  <si>
    <t>Tê PVC sold. Irrigação 50 mm</t>
  </si>
  <si>
    <t>Luva de redução PVC sold. 50 mm x 25 mm marrom</t>
  </si>
  <si>
    <t>Luva soldável com rosca  PVC sold. 25 mm x 3/4" marrom</t>
  </si>
  <si>
    <t>Tê com redução PVC sold. Irrigação 50 mm x 25 mm</t>
  </si>
  <si>
    <t>Tê PVC sold. 25 mm marrom</t>
  </si>
  <si>
    <t>Tubo PVC sold. Agropecuário DN 25 mm PN 60</t>
  </si>
  <si>
    <t>Curva 90° PVC sold. 25 mm marrom</t>
  </si>
  <si>
    <t>Adaptador PVC sold. 25 mm x 3/4" marrom</t>
  </si>
  <si>
    <t>Aspersor de irrigação rosca fêmea 3/4" (sobreposição ≥ 65%; diâmetro molhado ≥ 19,8 m; pressão de serviço ≤ 20 mca; 0,500 m³/h ≤ QE ≤ 0,555 m³/h)</t>
  </si>
  <si>
    <t>Concreto magro para lastro, traço 1:4,5:4,5 (em massa seca de cimento/areia média/brita 1) - preparo manual</t>
  </si>
  <si>
    <t>Anel de concreto armado com furos/dreno para sumidouro; diâmetro = 0,80 m; altura = 0,50 m</t>
  </si>
  <si>
    <t>Tampa de concreto armado para fossa; diâmetro = 0,90 m; espessura = 0,05 m</t>
  </si>
  <si>
    <t>7.1</t>
  </si>
  <si>
    <t>7.2</t>
  </si>
  <si>
    <t>7.3</t>
  </si>
  <si>
    <t>7.4</t>
  </si>
  <si>
    <t>Adesivo plástico para PVC frasco com 850 g</t>
  </si>
  <si>
    <t>Solução preparadora  para PVC frasco com 1 L</t>
  </si>
  <si>
    <t>Fita veda rosca em rolos de 18 mm x 50 m</t>
  </si>
  <si>
    <t>Lixa d'água em folha, grão 100</t>
  </si>
  <si>
    <t>II. Serviços</t>
  </si>
  <si>
    <t>8. Mão de obra e Serviços Mecanizados</t>
  </si>
  <si>
    <t>8.1</t>
  </si>
  <si>
    <t>8.2</t>
  </si>
  <si>
    <t>Encanador ou bombeiro hidráulico com encargos complementares (01 encanador ou bombeiro hidráulico em jornada de trabalho de 8 h por dia)</t>
  </si>
  <si>
    <t>h</t>
  </si>
  <si>
    <t>Auxiliar de encanador ou bombeiro hidráulico com encargos complementares (02 auxiliares de encanador ou bombeiro hidráulico em jornada de trabalho de 8 h por dia)</t>
  </si>
  <si>
    <t>Microaspersor de fluxo tubulento preferencialmente anti-inseto de vazão 37 l/h (variação máxima de 2%) para uma pressão de serviço 1 bar (10,2 m.c.a.) Orifício do bocal de 1 mm  completo: haste, 1,5 m de microtubo DN 7 mm e conector compatível material com proteção contra oxidação e U.V. (garantia de 10 anos)</t>
  </si>
  <si>
    <t>und.</t>
  </si>
  <si>
    <t>metro</t>
  </si>
  <si>
    <t>Tubo de PVC DN 50mm irriga LF PN 40 (Garantia 10 anos)</t>
  </si>
  <si>
    <t>peça de 6m</t>
  </si>
  <si>
    <t>Tubo de PVC DN 35mm irriga LF PN 40 (Garantia 10 anos)</t>
  </si>
  <si>
    <t>Conector inicial  PELBD de 16mm para PVC</t>
  </si>
  <si>
    <t>Anel de retenção (chula) para conector inicial de 16 mm para PVC</t>
  </si>
  <si>
    <t>Final de linha para PELBD de 16mm (tipo 8)</t>
  </si>
  <si>
    <t>Cap soldável  de 35 mm para PVC irriga LF</t>
  </si>
  <si>
    <t xml:space="preserve">Redução  Soldável Irriga LF de 50 para 35mm </t>
  </si>
  <si>
    <t>Tê de PVC soldável Irriga LF de 50mm</t>
  </si>
  <si>
    <t>Tê de Redução PVC soldável Irriga LF DN 50 x 3/4'</t>
  </si>
  <si>
    <t>Joelho 90º Soldável (agro) DN50</t>
  </si>
  <si>
    <t>curva 90º Soldável LF irriga  DN50</t>
  </si>
  <si>
    <t>Registro de esfera PVC soldável de 50mm irriga</t>
  </si>
  <si>
    <t>Adesivo plástico extraforte para PVC , pote de 850g</t>
  </si>
  <si>
    <t>Solução Limpadora para PVC, frasco de 1 litro</t>
  </si>
  <si>
    <t>Lixa d'água n.º 120, folha de 30 cm</t>
  </si>
  <si>
    <t>Estopa de limpeza</t>
  </si>
  <si>
    <t>kg</t>
  </si>
  <si>
    <t>Fita veda rosca de 18 mm</t>
  </si>
  <si>
    <t>5 m</t>
  </si>
  <si>
    <t>Adaptador Redução Bsa Sold 50mm x 1" (irriga)</t>
  </si>
  <si>
    <t>Adaptador Redução Bsa Sold 50mm x 1 1/2" (irriga)</t>
  </si>
  <si>
    <t>Registro de gaveta de 1,5 pol.</t>
  </si>
  <si>
    <t xml:space="preserve">Adaptador espigão  rosca 2" </t>
  </si>
  <si>
    <t>Bucha de redução de 3/4 pol. para 1/4 pol.</t>
  </si>
  <si>
    <t>Manômetro de glicerina de até 6 kgf/cm2 rosca de 1/4 pol.</t>
  </si>
  <si>
    <t>Mangote de sucção de 2 pol.</t>
  </si>
  <si>
    <t>Válvula ventosa dupla função de 3/4' com proteção UV e oxidação.</t>
  </si>
  <si>
    <t>Vávula ventosa combinada/tríplice função DN 3/4' rosca macho. Faixa de pressão operacional – 1 a 100 mca.</t>
  </si>
  <si>
    <t>Valvula de pé com crivo de 2 pol. em latão</t>
  </si>
  <si>
    <t>Abraçadeira Inox tipo T-clamp para Mangotes 2"</t>
  </si>
  <si>
    <t>Luva de redução concêntrica de 2 pol.  para 1 ½ pol.</t>
  </si>
  <si>
    <t>Furador de mangueira PELBD para encaixe de conector do microtubo</t>
  </si>
  <si>
    <t>Luva de redução sodável irriga DN 75x 32</t>
  </si>
  <si>
    <t>Filtro de disco, mínimo 80 mesh  (0,178mm) para vazão 10 m³/h  DN 1.½".</t>
  </si>
  <si>
    <t>Adaptador curto (agro) DN32 para 1 pol.</t>
  </si>
  <si>
    <t>Niple de 3/4"</t>
  </si>
  <si>
    <t>Luva de redução (LR) agro DN32 para 3/4 pol.</t>
  </si>
  <si>
    <t>Joelho 90º Soldável (agro) DN32</t>
  </si>
  <si>
    <t>Kit injetor venturi de 1pol. com mangueira e filtro de entrada do fertilizante</t>
  </si>
  <si>
    <t>Registro de esfera PVC soldável de 32mm irriga</t>
  </si>
  <si>
    <t>Tubo de PVC DN 32mm (agro) PN 60.</t>
  </si>
  <si>
    <t>Tê de PVC soldável  de 32mm</t>
  </si>
  <si>
    <t>Cap soldável  de 32 mm para PVC irriga LF</t>
  </si>
  <si>
    <t>Caixa d'água com tampa de polietileno de 500 litros</t>
  </si>
  <si>
    <t>União soldável de 32mm (agro)</t>
  </si>
  <si>
    <t>Motobomba Centrífuga (boster para fertirrigação) de  1/4 cv  de 220v (monofásico-fase/neutro); classe de isolamento B; partida direta; com regime de serviço contínuo,IP55, com  caracteristicas de vazão de mais de 4 m³/h para uma altura manométrica de 11 m.c.a. (Garantia mínima de 2 anos).</t>
  </si>
  <si>
    <t>Motobomba centrífuga de motor de 1 cv de 220v (monofásico-fase/neutro); classe de isolamento B, IP55; partida direta; com regime de serviço contínuo, com  caracteristicas de vazão maior que 4,0 m³/h para uma altura manométrica maior que 28 m.c.a, com eficiência mínima global  maior que 40%.  Sucção de 1 ½ pol. e recalque de 1 pol. (Garantia mínima de 2 anos)</t>
  </si>
  <si>
    <t>Cimento Portland CP II saco de 25 kg</t>
  </si>
  <si>
    <t>Areia lavada saco de 10 kg</t>
  </si>
  <si>
    <t>Brita 0 ou pedrisco saco de 20 kg</t>
  </si>
  <si>
    <t>Estaca de 2,2m eucalipto tratado de 08 a 10 cm de espessura</t>
  </si>
  <si>
    <t>Parafusos sextavado de fixação em concreto p/ as motobombas</t>
  </si>
  <si>
    <t>Arame galvanizado BWG 14 (2,10mm Ø) 37m/kg</t>
  </si>
  <si>
    <t xml:space="preserve">Prancha de cambará ou maçaranduba ou similar de espessura mínima de 3,5 cm; largura de 15 cm e comprimento mínimo de 3m. </t>
  </si>
  <si>
    <t>Microaspersor de fluxo tubulento preferencialmente anti-inseto de vazão 37 l/h (variação máxima de 2%) para uma pressão de serviço 1 bar (10,2 m.c.a.) Orifício do bocal de 1 mm.  Completo: haste, 1,5 m de microtubo DN 7 mm e conector compatível; material com proteção contra oxidação e U.V. (garantia de 5 anos).</t>
  </si>
  <si>
    <t>Tubo de PELBD de diâmetro nominal mínimo 16 mm e PN30 ( com espessura mínima de 1mm e tratamento contra  U.V. e oxidação). Garantia 5 anos.</t>
  </si>
  <si>
    <t>Tubo de PVC DN 35mm irriga LF PN 40 (Garantia 5 anos)</t>
  </si>
  <si>
    <t>Tê de PVC soldável Irriga LF de 35mm</t>
  </si>
  <si>
    <t>Tê de Redução PVC soldável Irriga LF DN 35 x 3/4'</t>
  </si>
  <si>
    <t>Joelho 90º Soldável (irriga) DN35</t>
  </si>
  <si>
    <t>curva 90º Soldável LF irriga  DN35</t>
  </si>
  <si>
    <t>Registro de esfera PVC soldável de 35mm irriga</t>
  </si>
  <si>
    <t>Adaptador Redução Bsa Sold 35mm x 1" (irriga)</t>
  </si>
  <si>
    <t>Registro de gaveta de 1, pol.</t>
  </si>
  <si>
    <t>Luva de Redução Bsa Sold DN 75x 32 irriga.</t>
  </si>
  <si>
    <t>Filtro de disco, mínimo 80 mesh  (0,178mm) para vazão 5 m³/h  DN 1".</t>
  </si>
  <si>
    <t>Luva de reducao irriga azul dn 35 x 32 - irriga</t>
  </si>
  <si>
    <t>Adaptador longo (agro) DN32 para 1 pol.</t>
  </si>
  <si>
    <t>Motobomba: de motor de 1 cv de 220v (monofásico-fase/neutro); classe de isolamento B, IP55; partida direta; com regime de serviço contínuo, com  caracteristicas de vazão maior que 4,0 m³/h para uma altura manométrica maior que 28 m.c.a, com eficiência mínima global  maior que 41%.  Sucção de 1 ½ pol. e recalque de 1 pol. (Garantia mínima de 2 anos)</t>
  </si>
  <si>
    <t>Total</t>
  </si>
  <si>
    <t>SISTEMA DE IRRIGAÇÃO - MICROASPERSÃO-0,5 ha</t>
  </si>
  <si>
    <t>SISTEMA DE IRRIGAÇÃO - MICROASPERSÃO-1 ha</t>
  </si>
  <si>
    <t>SISTEMA DE IRRIGAÇÃO - GOTEJAMENTO-1 ha</t>
  </si>
  <si>
    <t>Tubo gotejador de de PELBD, espessura de parede  mínima 0,25 mm  (10.000 µpol.) DN16, material normatizado com proteção contra oxidação e U.V. (garantia mínima de 3 anos) e capacidade de suporte pressão de 25 mca. Vazão do emissor 1,1 l/h para uma pressão de serviço (PS) de 10,33 mca (1bar) e espaçamento de 30cm entre gotejadores.</t>
  </si>
  <si>
    <t>Conector inicial com garra e registro  PELBD de 16mm (ompatível com o tubo gotejador) para PVC</t>
  </si>
  <si>
    <t>Anel de retenção (chula) para conector inicial supracitado</t>
  </si>
  <si>
    <t>Valvula Final de Linha Auto Limpante 16 Mm</t>
  </si>
  <si>
    <t>Tê de Redução PVC soldável Irriga LF DN 50 x 32'</t>
  </si>
  <si>
    <t>Filtro de disco, &gt; 120mesh (ou compatívelcom a fita gotejadora adotado)  para vazão 10 m³/h  DN 1.½".</t>
  </si>
  <si>
    <t>Luva de redução (LR) agro DN32 para  1"</t>
  </si>
  <si>
    <t>Motobomba Centrífuga (boster para fertirrigação) de  1/4 cv  de 220v (monofásico-fase/neutro); classe de isolamento B; partida direta; com regime de serviço contínuo, IP55, com  caracteristicas de vazão de mais de 4 m³/h para uma altura manométrica de 11 m.c.a  (Garantia mínima de 2 anos).</t>
  </si>
  <si>
    <t>Conector inicial com garra e registro  PELBD de 16mm (compatível com o tubo gotejador) para PVC</t>
  </si>
  <si>
    <t>Tê de PVC soldável Irriga LF DN 35</t>
  </si>
  <si>
    <t>Joelho 90º Soldável (agro) DN35</t>
  </si>
  <si>
    <t>Adaptador Redução Bsa Sold DN35 x 1 " (irriga)</t>
  </si>
  <si>
    <t>Registro de gaveta de 1pol em latão.</t>
  </si>
  <si>
    <t>Filtro de disco, &gt; 120mesh (ou compatívelcomo tubo gotejador adotado)  para vazão 5 m³/h  1 pol.</t>
  </si>
  <si>
    <t>Motobomba: de motor de 1 CV de 220v (monofásico-fase/neutro); classe de isolamento B, IP55; partida direta; com regime de serviço contínuo, com bomba com as caracteristicas de vazão maior que 4,0 m³/h para uma altura manométrica de 28 m.c.a com eficiência global superior a 41%.  Sucção de 1 ½ pol. e recalque de 1 pol. (Garantia mínima de 2 anos)</t>
  </si>
  <si>
    <t>SISTEMA DE IRRIGAÇÃO - GOTEJAMENTO-0,5 ha</t>
  </si>
  <si>
    <t xml:space="preserve">SISTEMA DE IRRIGAÇÃO - ASPERSÃO CONVENCIONAL - 1 ha </t>
  </si>
  <si>
    <t>SISTEMAS DE IRRIGAÇÃO</t>
  </si>
  <si>
    <t>SISTEMA DE IRRIGAÇÃO</t>
  </si>
  <si>
    <t>QUANTIDADE DEMANDADA
(unid)</t>
  </si>
  <si>
    <t xml:space="preserve">                                   MINISTÉRIO DA INTEGRAÇÃO E DO DESENVOLVIMENTO REGIONAL (MIDR)</t>
  </si>
  <si>
    <t xml:space="preserve">                                   COMPANHIA DE DESENVOLVIMENTO DOS VALES DO SÃO FRANCISCO E DO PARNAÍBA</t>
  </si>
  <si>
    <t xml:space="preserve">                                   ÁREA DE IRRIGAÇÃO E OPERAÇÕES (AI)</t>
  </si>
  <si>
    <t>VALOR UNITÁRIO ORÇADO
(R$)</t>
  </si>
  <si>
    <t>VALOR TOTAL ORÇADO
(R$)</t>
  </si>
  <si>
    <t>88267</t>
  </si>
  <si>
    <t>88248</t>
  </si>
  <si>
    <t>Tubo de PELBD de diâmetro nominal mínimo 16 mm e PN30 (com espessura mínima de 1mm e tratamento contra  U.V. e oxidação). Garantia 10 anos.</t>
  </si>
  <si>
    <t>M0025</t>
  </si>
  <si>
    <t>Bucha de redução de DN 35 x 32</t>
  </si>
  <si>
    <t>Curva 90º Soldável LF irriga  DN 35</t>
  </si>
  <si>
    <t>Bucha de redução de DN35 x 32</t>
  </si>
  <si>
    <t>MATERIAL HIRÁULICO - A</t>
  </si>
  <si>
    <t>MATERIAL ELÉTRICO - C</t>
  </si>
  <si>
    <t>QUADRO DE COMANDO</t>
  </si>
  <si>
    <t>Quadro elétrico metálico com placa de montagem, grau de proteção mínimo IP54, dimensões mínimas 400x300x200 mm</t>
  </si>
  <si>
    <t>Unidade</t>
  </si>
  <si>
    <t>Canaleta para quadro 30 x 50 mm, fabricada em PVC, tipo semi-aberta.</t>
  </si>
  <si>
    <t>Metro</t>
  </si>
  <si>
    <t>Canaleta para quadro 50 x 50 mm, fabricada em PVC, tipo semi-aberta.</t>
  </si>
  <si>
    <t>Trilho DIN 35 mm</t>
  </si>
  <si>
    <t>Conector (terminal isolado) para barramento isolado, conexão reta ou lateral, até 25 mm²</t>
  </si>
  <si>
    <t>Barramento monofásico isolado (barramento pente), horizontal, fabricado em cobre, até 63 A, acompanhado de tampas finais, 8 polos</t>
  </si>
  <si>
    <t>Interruptor diferencial residual bipolar de
25A, corrente residual de 30 mA, tensão de operação compatível com a aplicação, corrente de curto circuito de 10 kA</t>
  </si>
  <si>
    <t xml:space="preserve">Dispositivo de Proteção Contra Surtos Classe
II, 20 kA (Imáx), tensão de operação compatível com a aplicação, nível de proeção (Up) 1,4 kV </t>
  </si>
  <si>
    <t>Disjuntor monopolar para trilho DIN (mini disjuntor) para correntes de 25A, curva C, 60 Hz, capacidade de interrupção em curto-circuito 3 kA ou superior</t>
  </si>
  <si>
    <t>Disjuntor monopolar para trilho DIN (mini disjuntor) para correntes de 6A, curva C, 60 Hz, capacidade de interrupção em curto-circuito 3 kA ou superior</t>
  </si>
  <si>
    <t>Contato auxiliar NA para contator</t>
  </si>
  <si>
    <t>Barramento de neutro, na cor azul, para fixação em trilho DIN, fabricado em cobre, com furos e parafusos para fixação, ao menos um furo para o alimentador (até 25 mm²), pré isolado, 10 furos.</t>
  </si>
  <si>
    <t>Barramento de terra, na cor verde, para fixação em trilho DIN, fabricado em cobre, com furos e parafusos para fixação, ao menos um furo para o alimentador (até 25 mm²), pré isolado, 10 furos.</t>
  </si>
  <si>
    <t>Policarbonato compacto, incolor (transparente/cristal), livre de rebarbas, espessura mínima de 2 mm</t>
  </si>
  <si>
    <t>Metro²</t>
  </si>
  <si>
    <t>Barra roscada 1/4", acabamento zincado</t>
  </si>
  <si>
    <t>Porca sextavada zincada, 1/4"</t>
  </si>
  <si>
    <t>Arruela zincada, 1/4"</t>
  </si>
  <si>
    <t>cm²</t>
  </si>
  <si>
    <t>Terminal a compressão, tipo pino ou garfo, 2,5 mm³</t>
  </si>
  <si>
    <t>Abraçadeira de naylon 2,5x100 mm, para organização cabos elétricos</t>
  </si>
  <si>
    <t>ALIMENTAÇÃO DO QUADRO E ATERRAMENTO</t>
  </si>
  <si>
    <t>Terminal a compressão, tipo pino, 16 mm²</t>
  </si>
  <si>
    <t>Eletroduto corrugado tipo PEAD, 1.1/2"</t>
  </si>
  <si>
    <t>Caixa de passagem em concreto 40x40x70 cm</t>
  </si>
  <si>
    <t>Cordoalha em cobre nu, 50 mm²</t>
  </si>
  <si>
    <t>Conector á compressão para aterramento (CABO-CABO)</t>
  </si>
  <si>
    <t>Curva longa 90º Galvanizada a fogo, 1.1/2"</t>
  </si>
  <si>
    <t>Eletroduto Galvanizado a Fogo, 1.1/2"</t>
  </si>
  <si>
    <t>Abraçadeira tipo D, 1 1/2" e cunha de fixação</t>
  </si>
  <si>
    <t>Conector reto com arruela para eletroduto 1.1/2"</t>
  </si>
  <si>
    <t>ALIMENTAÇÃO DO MOTOR</t>
  </si>
  <si>
    <t>Cabo de cobre flexível, classe 4 ou 5, isolação em PVC 70ºC, cobertura em PVC-ST1, antichama, 0,6/1 kV, seção de 2,5 mm² (cor preta)</t>
  </si>
  <si>
    <t>Cabo de cobre flexível, classe 4 ou 5, isolação em PVC 70ºC, cobertura em PVC-ST1, antichama, 0,6/1 kV, seção de 2,5 mm² (cor azul)</t>
  </si>
  <si>
    <t>Cabo de cobre flexível, classe 4 ou 5, isolação em PVC 70ºC, cobertura em PVC-ST1, antichama, 0,6/1 kV, seção de 2,5 mm² (cor verde)</t>
  </si>
  <si>
    <t>Terminal a compressão, tipo pino, 2,5 mm²</t>
  </si>
  <si>
    <t>Eletroduto corrugado tipo PEAD, 3/4"</t>
  </si>
  <si>
    <t>Caixa de passagem em concreto 30X30X40 cm</t>
  </si>
  <si>
    <t>Eletroduto Galvanizado a Fogo, 3/4"</t>
  </si>
  <si>
    <t>Conector reto com arruela para eletroduto 3/4"</t>
  </si>
  <si>
    <t>Condulete em Alumínio 3/4"</t>
  </si>
  <si>
    <t>Abraçadeira tipo D, 3/4" e cunha de fixação</t>
  </si>
  <si>
    <t>Tampa cega em alumínio para condulete 3/4"</t>
  </si>
  <si>
    <t>Eletroduto metálico flexível com cobertura em PVC (copex)</t>
  </si>
  <si>
    <t>MONTAGEM-PARTE HIDRÁULICA - B</t>
  </si>
  <si>
    <t>MONTAGEM-PARTE ELÉTRICA - D</t>
  </si>
  <si>
    <t>ESCAVAÇÃO MANUAL DE VALA COM PROFUNDIDADE MENOR OU IGUAL A 1,30 M. AF_02/2021</t>
  </si>
  <si>
    <t>M³</t>
  </si>
  <si>
    <t>PREPARO DE FUNDO DE VALA COM LARGURA MENOR QUE 1,5 M (ACERTO DO SOLO NATURAL). AF_08/2020</t>
  </si>
  <si>
    <t>M²</t>
  </si>
  <si>
    <t>EXECUÇÃO E COMPACTAÇÃO DE ATERRO COM SOLO PREDOMINANTEMENTE ARGILOSO - EXCLUSIVE SOLO, ESCAVAÇÃO, CARGA E TRANSPORTE. AF_11/2019</t>
  </si>
  <si>
    <t>ELETROTÉCNICO COM ENCARGOS COMPLEMENTARES</t>
  </si>
  <si>
    <t>H</t>
  </si>
  <si>
    <t>ELETRICISTA COM ENCARGOS COMPLEMENTARES</t>
  </si>
  <si>
    <t>AUXILIAR DE ELETRICISTA COM ENCARGOS COMPLEMENTARES</t>
  </si>
  <si>
    <t>Caixa de distribuição plástica, com trilho DIN, de sobrepor, para 2 disjuntores, Grau de proteção IP 65</t>
  </si>
  <si>
    <t>Cabo multipolar de cobre, flexível, classe 4 ou 5, isolação em PVC, cobertura em PVC-ST1, 70º C, antichama, 0,6/1 kV, 3 condutores de 2,5 mm²</t>
  </si>
  <si>
    <t>Prensa Cabos Rosca BSP 3/4"</t>
  </si>
  <si>
    <t>Conector box reto, em alumínio, 3/4, com rosca e bucha</t>
  </si>
  <si>
    <t>Disjuntor monopolar para trilho DIN (mini disjuntor) para correntes de 10A, curva C, 60 Hz, capacidade de interrupção em curto-circuito 3 kA ou superior</t>
  </si>
  <si>
    <t>Minicontator, com capacidade de corrente até 9A (em regime AC-3), contato auxiliar integrado e bobina em corrente alternada (220 V)</t>
  </si>
  <si>
    <t>Relé de sobrecarga para minicontator ajustável até 8A, conforme aplicação, com montagem direta nos contatores</t>
  </si>
  <si>
    <t>Relé de sobrecarga para minicontator ajustável até 2,8A, conforme aplicação, com montagem direta nos contatores</t>
  </si>
  <si>
    <t>Relé eletrônico/digital monitor de tensão monofásico, com funcionalidade de subtensão e sobretensão, ajustes através de trimpot no relé, LED indicativo de funcionamento, 220 V, 60 Hz, com 2 contatos reversíveis</t>
  </si>
  <si>
    <t>Relé temporizador, alimentação 220V, 1 saída a relé, com função de pulso na energização, ajustável de 1 segundo a 100 horas, ajuste por trimpots no relé</t>
  </si>
  <si>
    <t>Botão de emergência tipo cogumelo, com trava e retorno com mola, para furos 22mm, 1 NF, 220V, vermelho</t>
  </si>
  <si>
    <t>Chave seletora de 3 posições para furos 22mm, 2 NA, completa, 220V</t>
  </si>
  <si>
    <t>Sinalizador luminoso para furos de 22 mm, iluminação LED, vermelho, 220V</t>
  </si>
  <si>
    <t>Placa de identificação (plaqueta de identificação) fabricada em ABS ou acrílico para painéis elétricos, fixação por adesivo, expessura mínima de 1,5 mmm resistente ao tempo, formato conforme aplicação</t>
  </si>
  <si>
    <t>Cabo de cobre flexível, classe 4 ou 5, isolação em PVC 70º C, cobertura em PVC-ST1, antichama, 0,6/1 kV, seção de 16 mm² (cor preta)</t>
  </si>
  <si>
    <t>Cabo de cobre flexível, classe 4 ou 5, isolação em PVC 70º C, cobertura em PVC-ST1, antichama, 0,6/1 kV, seção de 16 mm² (cor azul)</t>
  </si>
  <si>
    <t>Cabo de cobre flexível, classe 4 ou 5, isolação em PVC 70º C, cobertura em PVC-ST1, antichama, 0,6/1 kV, seção de 16 mm² (cor verde)</t>
  </si>
  <si>
    <t>00003767</t>
  </si>
  <si>
    <t>00000013</t>
  </si>
  <si>
    <t>00003146</t>
  </si>
  <si>
    <t>00003872</t>
  </si>
  <si>
    <t>3536</t>
  </si>
  <si>
    <t>00011675</t>
  </si>
  <si>
    <t>7140</t>
  </si>
  <si>
    <t>00034637</t>
  </si>
  <si>
    <t>14304</t>
  </si>
  <si>
    <t>00039469</t>
  </si>
  <si>
    <t>00034653</t>
  </si>
  <si>
    <t>00001379</t>
  </si>
  <si>
    <t>M0082</t>
  </si>
  <si>
    <t>M0005</t>
  </si>
  <si>
    <t>M0072</t>
  </si>
  <si>
    <t>11844</t>
  </si>
  <si>
    <t>00039997</t>
  </si>
  <si>
    <t>00000414</t>
  </si>
  <si>
    <t>00039246</t>
  </si>
  <si>
    <t>00000867</t>
  </si>
  <si>
    <t>00002527</t>
  </si>
  <si>
    <t>00002488</t>
  </si>
  <si>
    <t>SINAPI
COMP 93358</t>
  </si>
  <si>
    <t>SINAPI COMP 101616</t>
  </si>
  <si>
    <t>SINAPI COMP 96385</t>
  </si>
  <si>
    <t>SINAPI COMP 88266</t>
  </si>
  <si>
    <t>SINAPI COMP 88264</t>
  </si>
  <si>
    <t>SINAPI COMP 88247</t>
  </si>
  <si>
    <t xml:space="preserve"> 00034653</t>
  </si>
  <si>
    <t>00020083</t>
  </si>
  <si>
    <t>7130</t>
  </si>
  <si>
    <t>3540</t>
  </si>
  <si>
    <t>6010</t>
  </si>
  <si>
    <t>7551</t>
  </si>
  <si>
    <t>ALIMENTAÇÃO DO QUADRO</t>
  </si>
  <si>
    <t>Disjuntor Diferencial Residual (DDR), bipolar CA, corrente nominal de 10A, curva C, capacidade de interrupção nominal 6 kA, corrente residual nominal 30 mA, tensão de operação nominal conforme aplicação</t>
  </si>
  <si>
    <t>Chave de partida direta monofásica em caixa termoplástica, composta por contator e relé de sobrecarga (ajustável conforme a aplicação), para motores de até 1 CV, com acionamentos liga e desliga/reset, tensão conforme aplicação.</t>
  </si>
  <si>
    <t>Cabo de cobre flexível, classe 4 ou 5, isolação em PVC 70º C, cobertura em PVC-ST1, antichama, 0,6/1 kV, seção de 4 mm² (cor preta)</t>
  </si>
  <si>
    <t>Cabo de cobre flexível, classe 4 ou 5, isolação em PVC 70º C, cobertura em PVC-ST1, antichama, 0,6/1 kV, seção de 4 mm² (cor azul)</t>
  </si>
  <si>
    <t>Cabo de cobre flexível, classe 4 ou 5, isolação em PVC 70º C, cobertura em PVC-ST1, antichama, 0,6/1 kV, seção de 4 mm² (cor verde)</t>
  </si>
  <si>
    <t>Eletroduto corrugado tipo PEAD, 1"</t>
  </si>
  <si>
    <t>Abraçadeira tipo D, 1" e cunha de fixação</t>
  </si>
  <si>
    <t>Conector reto com arruela para eletroduto 1"</t>
  </si>
  <si>
    <t>Sistema de irrigação por aspersão, malha fixa, com abrigo para o conjunto
motobomba e capacidade para irrigar área de 1,0 hectare, para a tensão nominal de 220V.</t>
  </si>
  <si>
    <t>Sistema de Irrigação localizada, por microaspersão, com sistema de filtragem e fertirrigação, com capacidade para irrigar área de 1,0 hectare, para a tensão nominal de 220V.</t>
  </si>
  <si>
    <t>Sistema de Irrigação localizada, por microaspersão, com sistema de filtragem e fertirrigação, com capacidade para irrigar área de 0,5 hectare, para a tensão nominal de 220V.</t>
  </si>
  <si>
    <t>Sistema de Irrigação localizada, por gotejamento, com sistema de filtragem e fertirrigação, com capacidade para irrigar área de 1,0 hectare, para a tensão nominal de 220V.</t>
  </si>
  <si>
    <t>Sistema de Irrigação localizada, por gotejamento, com sistema de filtragem e fertirrigação, com capacidade para irrigar área de 0,5 hectare, para a tensão nominal de 220V.</t>
  </si>
  <si>
    <t>QUANT.
(A)</t>
  </si>
  <si>
    <t>PREÇO (R$)
(B)</t>
  </si>
  <si>
    <t>TOTAL (R$)
(C) = (AxB)</t>
  </si>
  <si>
    <t>PLANILHA ORÇAMENTÁRIA-2ª SUPERINTENDÊNCIA REGIONAL</t>
  </si>
  <si>
    <t>PLANILHA ORÇAMENTÁRIA-2ª SUPERINTENDÊNCIA REGIONAL - TOTALIZADOR (AMPLA CONCORRÊNCIA)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</si>
</sst>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20"/>
      <color theme="0"/>
      <name val="Times New Roman"/>
      <family val="1"/>
    </font>
    <font>
      <b/>
      <sz val="9"/>
      <color indexed="81"/>
      <name val="Segoe UI"/>
      <family val="2"/>
    </font>
    <font>
      <sz val="9"/>
      <color indexed="81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0" fontId="1" fillId="0" borderId="0" xfId="0" applyFont="1"/>
    <xf numFmtId="3" fontId="1" fillId="0" borderId="0" xfId="0" applyNumberFormat="1" applyFont="1" applyAlignment="1">
      <alignment horizontal="left" vertical="center"/>
    </xf>
    <xf numFmtId="0" fontId="1" fillId="0" borderId="0" xfId="0" applyFont="1" applyFill="1"/>
    <xf numFmtId="3" fontId="1" fillId="0" borderId="0" xfId="0" applyNumberFormat="1" applyFont="1" applyFill="1" applyAlignment="1">
      <alignment horizontal="left" vertical="center"/>
    </xf>
    <xf numFmtId="0" fontId="1" fillId="3" borderId="0" xfId="0" applyFont="1" applyFill="1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Fill="1" applyBorder="1" applyAlignment="1">
      <alignment horizontal="justify" vertical="center"/>
    </xf>
    <xf numFmtId="0" fontId="2" fillId="2" borderId="1" xfId="0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4" fontId="2" fillId="3" borderId="0" xfId="0" applyNumberFormat="1" applyFont="1" applyFill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5" borderId="0" xfId="0" applyFont="1" applyFill="1"/>
    <xf numFmtId="4" fontId="3" fillId="0" borderId="1" xfId="0" applyNumberFormat="1" applyFont="1" applyFill="1" applyBorder="1" applyAlignment="1">
      <alignment horizontal="right" vertical="center"/>
    </xf>
    <xf numFmtId="4" fontId="4" fillId="4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1295400</xdr:colOff>
          <xdr:row>2</xdr:row>
          <xdr:rowOff>171450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1219200</xdr:colOff>
          <xdr:row>2</xdr:row>
          <xdr:rowOff>171450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1285875</xdr:colOff>
          <xdr:row>2</xdr:row>
          <xdr:rowOff>171450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2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1247775</xdr:colOff>
          <xdr:row>2</xdr:row>
          <xdr:rowOff>171450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3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1219200</xdr:colOff>
          <xdr:row>2</xdr:row>
          <xdr:rowOff>171450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  <a:ext uri="{FF2B5EF4-FFF2-40B4-BE49-F238E27FC236}">
                  <a16:creationId xmlns:a16="http://schemas.microsoft.com/office/drawing/2014/main" id="{00000000-0008-0000-0400-00000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1447800</xdr:colOff>
          <xdr:row>2</xdr:row>
          <xdr:rowOff>171450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5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omments" Target="../comments2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9"/>
  <sheetViews>
    <sheetView view="pageBreakPreview" topLeftCell="A61" zoomScale="90" zoomScaleNormal="352" zoomScaleSheetLayoutView="90" workbookViewId="0">
      <selection activeCell="A69" sqref="A69:E69"/>
    </sheetView>
  </sheetViews>
  <sheetFormatPr defaultRowHeight="15.75" x14ac:dyDescent="0.25"/>
  <cols>
    <col min="1" max="1" width="17.85546875" style="1" customWidth="1"/>
    <col min="2" max="2" width="75.8554687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6</v>
      </c>
    </row>
    <row r="2" spans="1:6" x14ac:dyDescent="0.25">
      <c r="B2" s="2" t="s">
        <v>11</v>
      </c>
    </row>
    <row r="3" spans="1:6" x14ac:dyDescent="0.25">
      <c r="B3" s="2" t="s">
        <v>7</v>
      </c>
    </row>
    <row r="4" spans="1:6" x14ac:dyDescent="0.25">
      <c r="B4" s="4"/>
      <c r="C4" s="4"/>
      <c r="D4" s="4"/>
    </row>
    <row r="5" spans="1:6" x14ac:dyDescent="0.25">
      <c r="A5" s="48" t="s">
        <v>348</v>
      </c>
      <c r="B5" s="48"/>
      <c r="C5" s="48"/>
      <c r="D5" s="48"/>
      <c r="E5" s="48"/>
      <c r="F5" s="48"/>
    </row>
    <row r="6" spans="1:6" x14ac:dyDescent="0.25">
      <c r="A6" s="49" t="s">
        <v>204</v>
      </c>
      <c r="B6" s="49"/>
      <c r="C6" s="49"/>
      <c r="D6" s="49"/>
      <c r="E6" s="49"/>
      <c r="F6" s="49"/>
    </row>
    <row r="7" spans="1:6" x14ac:dyDescent="0.25">
      <c r="A7" s="48" t="s">
        <v>2</v>
      </c>
      <c r="B7" s="48"/>
      <c r="C7" s="48"/>
      <c r="D7" s="48"/>
      <c r="E7" s="48"/>
      <c r="F7" s="48"/>
    </row>
    <row r="8" spans="1:6" ht="16.5" thickBot="1" x14ac:dyDescent="0.3"/>
    <row r="9" spans="1:6" ht="78" customHeight="1" thickBot="1" x14ac:dyDescent="0.3">
      <c r="A9" s="51" t="s">
        <v>0</v>
      </c>
      <c r="B9" s="51" t="s">
        <v>5</v>
      </c>
      <c r="C9" s="51" t="s">
        <v>1</v>
      </c>
      <c r="D9" s="52" t="s">
        <v>345</v>
      </c>
      <c r="E9" s="53" t="s">
        <v>346</v>
      </c>
      <c r="F9" s="50" t="s">
        <v>347</v>
      </c>
    </row>
    <row r="10" spans="1:6" ht="80.25" customHeight="1" thickBot="1" x14ac:dyDescent="0.3">
      <c r="A10" s="51"/>
      <c r="B10" s="51"/>
      <c r="C10" s="51"/>
      <c r="D10" s="51"/>
      <c r="E10" s="54"/>
      <c r="F10" s="50"/>
    </row>
    <row r="11" spans="1:6" ht="16.5" thickBot="1" x14ac:dyDescent="0.3">
      <c r="A11" s="41" t="s">
        <v>12</v>
      </c>
      <c r="B11" s="42"/>
      <c r="C11" s="42"/>
      <c r="D11" s="43"/>
      <c r="E11" s="22"/>
      <c r="F11" s="11"/>
    </row>
    <row r="12" spans="1:6" ht="16.5" thickBot="1" x14ac:dyDescent="0.3">
      <c r="A12" s="41" t="s">
        <v>13</v>
      </c>
      <c r="B12" s="42"/>
      <c r="C12" s="42"/>
      <c r="D12" s="42"/>
      <c r="E12" s="42"/>
      <c r="F12" s="43"/>
    </row>
    <row r="13" spans="1:6" ht="24" customHeight="1" thickBot="1" x14ac:dyDescent="0.3">
      <c r="A13" s="13" t="s">
        <v>14</v>
      </c>
      <c r="B13" s="14" t="s">
        <v>20</v>
      </c>
      <c r="C13" s="13" t="s">
        <v>21</v>
      </c>
      <c r="D13" s="13">
        <v>3</v>
      </c>
      <c r="E13" s="12"/>
      <c r="F13" s="9">
        <f>D13*E13</f>
        <v>0</v>
      </c>
    </row>
    <row r="14" spans="1:6" ht="24.75" customHeight="1" thickBot="1" x14ac:dyDescent="0.3">
      <c r="A14" s="13" t="s">
        <v>15</v>
      </c>
      <c r="B14" s="14" t="s">
        <v>22</v>
      </c>
      <c r="C14" s="13" t="s">
        <v>23</v>
      </c>
      <c r="D14" s="13">
        <v>1</v>
      </c>
      <c r="E14" s="12"/>
      <c r="F14" s="9">
        <f t="shared" ref="F14:F64" si="0">D14*E14</f>
        <v>0</v>
      </c>
    </row>
    <row r="15" spans="1:6" ht="21" customHeight="1" thickBot="1" x14ac:dyDescent="0.3">
      <c r="A15" s="13" t="s">
        <v>16</v>
      </c>
      <c r="B15" s="14" t="s">
        <v>24</v>
      </c>
      <c r="C15" s="13" t="s">
        <v>23</v>
      </c>
      <c r="D15" s="13">
        <v>1</v>
      </c>
      <c r="E15" s="12"/>
      <c r="F15" s="9">
        <f t="shared" si="0"/>
        <v>0</v>
      </c>
    </row>
    <row r="16" spans="1:6" ht="26.25" customHeight="1" thickBot="1" x14ac:dyDescent="0.3">
      <c r="A16" s="13" t="s">
        <v>17</v>
      </c>
      <c r="B16" s="14" t="s">
        <v>25</v>
      </c>
      <c r="C16" s="13" t="s">
        <v>23</v>
      </c>
      <c r="D16" s="15">
        <v>1</v>
      </c>
      <c r="E16" s="12"/>
      <c r="F16" s="9">
        <f t="shared" si="0"/>
        <v>0</v>
      </c>
    </row>
    <row r="17" spans="1:6" ht="24" customHeight="1" thickBot="1" x14ac:dyDescent="0.3">
      <c r="A17" s="13" t="s">
        <v>18</v>
      </c>
      <c r="B17" s="10" t="s">
        <v>26</v>
      </c>
      <c r="C17" s="13" t="s">
        <v>23</v>
      </c>
      <c r="D17" s="15">
        <v>1</v>
      </c>
      <c r="E17" s="12"/>
      <c r="F17" s="9">
        <f t="shared" si="0"/>
        <v>0</v>
      </c>
    </row>
    <row r="18" spans="1:6" ht="24.75" customHeight="1" thickBot="1" x14ac:dyDescent="0.3">
      <c r="A18" s="13" t="s">
        <v>18</v>
      </c>
      <c r="B18" s="10" t="s">
        <v>27</v>
      </c>
      <c r="C18" s="13" t="s">
        <v>23</v>
      </c>
      <c r="D18" s="13">
        <v>1</v>
      </c>
      <c r="E18" s="12"/>
      <c r="F18" s="9">
        <f t="shared" si="0"/>
        <v>0</v>
      </c>
    </row>
    <row r="19" spans="1:6" ht="27" customHeight="1" thickBot="1" x14ac:dyDescent="0.3">
      <c r="A19" s="13" t="s">
        <v>19</v>
      </c>
      <c r="B19" s="10" t="s">
        <v>28</v>
      </c>
      <c r="C19" s="13" t="s">
        <v>23</v>
      </c>
      <c r="D19" s="13">
        <v>1</v>
      </c>
      <c r="E19" s="12"/>
      <c r="F19" s="9">
        <f t="shared" si="0"/>
        <v>0</v>
      </c>
    </row>
    <row r="20" spans="1:6" ht="18.75" customHeight="1" thickBot="1" x14ac:dyDescent="0.3">
      <c r="A20" s="41" t="s">
        <v>29</v>
      </c>
      <c r="B20" s="42"/>
      <c r="C20" s="42"/>
      <c r="D20" s="42"/>
      <c r="E20" s="42"/>
      <c r="F20" s="43"/>
    </row>
    <row r="21" spans="1:6" ht="38.25" customHeight="1" thickBot="1" x14ac:dyDescent="0.3">
      <c r="A21" s="13" t="s">
        <v>30</v>
      </c>
      <c r="B21" s="10" t="s">
        <v>47</v>
      </c>
      <c r="C21" s="13" t="s">
        <v>23</v>
      </c>
      <c r="D21" s="13">
        <v>1</v>
      </c>
      <c r="E21" s="12"/>
      <c r="F21" s="9">
        <f t="shared" si="0"/>
        <v>0</v>
      </c>
    </row>
    <row r="22" spans="1:6" ht="24" customHeight="1" thickBot="1" x14ac:dyDescent="0.3">
      <c r="A22" s="8" t="s">
        <v>31</v>
      </c>
      <c r="B22" s="10" t="s">
        <v>48</v>
      </c>
      <c r="C22" s="13" t="s">
        <v>23</v>
      </c>
      <c r="D22" s="13">
        <v>1</v>
      </c>
      <c r="E22" s="12"/>
      <c r="F22" s="9">
        <f t="shared" si="0"/>
        <v>0</v>
      </c>
    </row>
    <row r="23" spans="1:6" ht="24.75" customHeight="1" thickBot="1" x14ac:dyDescent="0.3">
      <c r="A23" s="8" t="s">
        <v>32</v>
      </c>
      <c r="B23" s="10" t="s">
        <v>49</v>
      </c>
      <c r="C23" s="13" t="s">
        <v>23</v>
      </c>
      <c r="D23" s="13">
        <v>1</v>
      </c>
      <c r="E23" s="12"/>
      <c r="F23" s="9">
        <f t="shared" si="0"/>
        <v>0</v>
      </c>
    </row>
    <row r="24" spans="1:6" ht="27" customHeight="1" thickBot="1" x14ac:dyDescent="0.3">
      <c r="A24" s="8" t="s">
        <v>33</v>
      </c>
      <c r="B24" s="10" t="s">
        <v>26</v>
      </c>
      <c r="C24" s="13" t="s">
        <v>23</v>
      </c>
      <c r="D24" s="27">
        <v>1</v>
      </c>
      <c r="E24" s="12"/>
      <c r="F24" s="9">
        <f t="shared" si="0"/>
        <v>0</v>
      </c>
    </row>
    <row r="25" spans="1:6" ht="24.75" customHeight="1" thickBot="1" x14ac:dyDescent="0.3">
      <c r="A25" s="8" t="s">
        <v>34</v>
      </c>
      <c r="B25" s="37" t="s">
        <v>50</v>
      </c>
      <c r="C25" s="13" t="s">
        <v>23</v>
      </c>
      <c r="D25" s="28">
        <v>1</v>
      </c>
      <c r="E25" s="12"/>
      <c r="F25" s="9">
        <f t="shared" si="0"/>
        <v>0</v>
      </c>
    </row>
    <row r="26" spans="1:6" s="5" customFormat="1" ht="23.25" customHeight="1" thickBot="1" x14ac:dyDescent="0.3">
      <c r="A26" s="13" t="s">
        <v>35</v>
      </c>
      <c r="B26" s="10" t="s">
        <v>24</v>
      </c>
      <c r="C26" s="13" t="s">
        <v>23</v>
      </c>
      <c r="D26" s="28">
        <v>2</v>
      </c>
      <c r="E26" s="12"/>
      <c r="F26" s="9">
        <f t="shared" si="0"/>
        <v>0</v>
      </c>
    </row>
    <row r="27" spans="1:6" ht="21" customHeight="1" thickBot="1" x14ac:dyDescent="0.3">
      <c r="A27" s="8" t="s">
        <v>36</v>
      </c>
      <c r="B27" s="10" t="s">
        <v>51</v>
      </c>
      <c r="C27" s="13" t="s">
        <v>23</v>
      </c>
      <c r="D27" s="13">
        <v>1</v>
      </c>
      <c r="E27" s="12"/>
      <c r="F27" s="9">
        <f t="shared" si="0"/>
        <v>0</v>
      </c>
    </row>
    <row r="28" spans="1:6" ht="22.5" customHeight="1" thickBot="1" x14ac:dyDescent="0.3">
      <c r="A28" s="8" t="s">
        <v>37</v>
      </c>
      <c r="B28" s="10" t="s">
        <v>52</v>
      </c>
      <c r="C28" s="13" t="s">
        <v>23</v>
      </c>
      <c r="D28" s="13">
        <v>2</v>
      </c>
      <c r="E28" s="12"/>
      <c r="F28" s="9">
        <f t="shared" si="0"/>
        <v>0</v>
      </c>
    </row>
    <row r="29" spans="1:6" ht="21.75" customHeight="1" thickBot="1" x14ac:dyDescent="0.3">
      <c r="A29" s="8" t="s">
        <v>38</v>
      </c>
      <c r="B29" s="10" t="s">
        <v>53</v>
      </c>
      <c r="C29" s="13" t="s">
        <v>23</v>
      </c>
      <c r="D29" s="13">
        <v>1</v>
      </c>
      <c r="E29" s="12"/>
      <c r="F29" s="9">
        <f t="shared" si="0"/>
        <v>0</v>
      </c>
    </row>
    <row r="30" spans="1:6" ht="25.5" customHeight="1" thickBot="1" x14ac:dyDescent="0.3">
      <c r="A30" s="8" t="s">
        <v>39</v>
      </c>
      <c r="B30" s="10" t="s">
        <v>54</v>
      </c>
      <c r="C30" s="13" t="s">
        <v>23</v>
      </c>
      <c r="D30" s="13">
        <v>1</v>
      </c>
      <c r="E30" s="12"/>
      <c r="F30" s="9">
        <f t="shared" si="0"/>
        <v>0</v>
      </c>
    </row>
    <row r="31" spans="1:6" ht="26.25" customHeight="1" thickBot="1" x14ac:dyDescent="0.3">
      <c r="A31" s="8" t="s">
        <v>40</v>
      </c>
      <c r="B31" s="10" t="s">
        <v>55</v>
      </c>
      <c r="C31" s="13" t="s">
        <v>23</v>
      </c>
      <c r="D31" s="13">
        <v>1</v>
      </c>
      <c r="E31" s="12"/>
      <c r="F31" s="9">
        <f t="shared" si="0"/>
        <v>0</v>
      </c>
    </row>
    <row r="32" spans="1:6" s="5" customFormat="1" ht="21.75" customHeight="1" thickBot="1" x14ac:dyDescent="0.3">
      <c r="A32" s="13" t="s">
        <v>41</v>
      </c>
      <c r="B32" s="10" t="s">
        <v>56</v>
      </c>
      <c r="C32" s="13" t="s">
        <v>23</v>
      </c>
      <c r="D32" s="13">
        <v>1</v>
      </c>
      <c r="E32" s="12"/>
      <c r="F32" s="9">
        <f t="shared" si="0"/>
        <v>0</v>
      </c>
    </row>
    <row r="33" spans="1:6" ht="37.5" customHeight="1" thickBot="1" x14ac:dyDescent="0.3">
      <c r="A33" s="8" t="s">
        <v>42</v>
      </c>
      <c r="B33" s="10" t="s">
        <v>57</v>
      </c>
      <c r="C33" s="13" t="s">
        <v>21</v>
      </c>
      <c r="D33" s="13">
        <v>75</v>
      </c>
      <c r="E33" s="12"/>
      <c r="F33" s="9">
        <f t="shared" si="0"/>
        <v>0</v>
      </c>
    </row>
    <row r="34" spans="1:6" ht="24" customHeight="1" thickBot="1" x14ac:dyDescent="0.3">
      <c r="A34" s="8" t="s">
        <v>43</v>
      </c>
      <c r="B34" s="10" t="s">
        <v>58</v>
      </c>
      <c r="C34" s="13" t="s">
        <v>23</v>
      </c>
      <c r="D34" s="13">
        <v>1</v>
      </c>
      <c r="E34" s="12"/>
      <c r="F34" s="9">
        <f t="shared" si="0"/>
        <v>0</v>
      </c>
    </row>
    <row r="35" spans="1:6" ht="24" customHeight="1" thickBot="1" x14ac:dyDescent="0.3">
      <c r="A35" s="8" t="s">
        <v>44</v>
      </c>
      <c r="B35" s="10" t="s">
        <v>59</v>
      </c>
      <c r="C35" s="13" t="s">
        <v>23</v>
      </c>
      <c r="D35" s="13">
        <v>1</v>
      </c>
      <c r="E35" s="12"/>
      <c r="F35" s="9">
        <f t="shared" si="0"/>
        <v>0</v>
      </c>
    </row>
    <row r="36" spans="1:6" ht="25.5" customHeight="1" thickBot="1" x14ac:dyDescent="0.3">
      <c r="A36" s="8" t="s">
        <v>45</v>
      </c>
      <c r="B36" s="10" t="s">
        <v>60</v>
      </c>
      <c r="C36" s="13" t="s">
        <v>23</v>
      </c>
      <c r="D36" s="13">
        <v>1</v>
      </c>
      <c r="E36" s="12"/>
      <c r="F36" s="9">
        <f t="shared" si="0"/>
        <v>0</v>
      </c>
    </row>
    <row r="37" spans="1:6" ht="18" customHeight="1" thickBot="1" x14ac:dyDescent="0.3">
      <c r="A37" s="41" t="s">
        <v>46</v>
      </c>
      <c r="B37" s="42"/>
      <c r="C37" s="42"/>
      <c r="D37" s="42"/>
      <c r="E37" s="42"/>
      <c r="F37" s="43"/>
    </row>
    <row r="38" spans="1:6" ht="25.5" customHeight="1" thickBot="1" x14ac:dyDescent="0.3">
      <c r="A38" s="8" t="s">
        <v>61</v>
      </c>
      <c r="B38" s="10" t="s">
        <v>20</v>
      </c>
      <c r="C38" s="13" t="s">
        <v>21</v>
      </c>
      <c r="D38" s="13">
        <v>162</v>
      </c>
      <c r="E38" s="12"/>
      <c r="F38" s="9">
        <f t="shared" si="0"/>
        <v>0</v>
      </c>
    </row>
    <row r="39" spans="1:6" ht="24.75" customHeight="1" thickBot="1" x14ac:dyDescent="0.3">
      <c r="A39" s="8" t="s">
        <v>62</v>
      </c>
      <c r="B39" s="10" t="s">
        <v>83</v>
      </c>
      <c r="C39" s="13" t="s">
        <v>23</v>
      </c>
      <c r="D39" s="13">
        <v>3</v>
      </c>
      <c r="E39" s="12"/>
      <c r="F39" s="9">
        <f t="shared" si="0"/>
        <v>0</v>
      </c>
    </row>
    <row r="40" spans="1:6" ht="22.5" customHeight="1" thickBot="1" x14ac:dyDescent="0.3">
      <c r="A40" s="41" t="s">
        <v>63</v>
      </c>
      <c r="B40" s="42"/>
      <c r="C40" s="42"/>
      <c r="D40" s="42"/>
      <c r="E40" s="42"/>
      <c r="F40" s="43"/>
    </row>
    <row r="41" spans="1:6" ht="28.5" customHeight="1" thickBot="1" x14ac:dyDescent="0.3">
      <c r="A41" s="8" t="s">
        <v>64</v>
      </c>
      <c r="B41" s="10" t="s">
        <v>20</v>
      </c>
      <c r="C41" s="13" t="s">
        <v>21</v>
      </c>
      <c r="D41" s="13">
        <v>105</v>
      </c>
      <c r="E41" s="12"/>
      <c r="F41" s="9">
        <f t="shared" si="0"/>
        <v>0</v>
      </c>
    </row>
    <row r="42" spans="1:6" ht="25.5" customHeight="1" thickBot="1" x14ac:dyDescent="0.3">
      <c r="A42" s="8" t="s">
        <v>65</v>
      </c>
      <c r="B42" s="10" t="s">
        <v>25</v>
      </c>
      <c r="C42" s="13" t="s">
        <v>23</v>
      </c>
      <c r="D42" s="13">
        <v>7</v>
      </c>
      <c r="E42" s="12"/>
      <c r="F42" s="9">
        <f t="shared" si="0"/>
        <v>0</v>
      </c>
    </row>
    <row r="43" spans="1:6" ht="29.25" customHeight="1" thickBot="1" x14ac:dyDescent="0.3">
      <c r="A43" s="8" t="s">
        <v>66</v>
      </c>
      <c r="B43" s="10" t="s">
        <v>50</v>
      </c>
      <c r="C43" s="13" t="s">
        <v>23</v>
      </c>
      <c r="D43" s="13">
        <v>5</v>
      </c>
      <c r="E43" s="12"/>
      <c r="F43" s="9">
        <f t="shared" si="0"/>
        <v>0</v>
      </c>
    </row>
    <row r="44" spans="1:6" ht="27" customHeight="1" thickBot="1" x14ac:dyDescent="0.3">
      <c r="A44" s="8" t="s">
        <v>67</v>
      </c>
      <c r="B44" s="10" t="s">
        <v>84</v>
      </c>
      <c r="C44" s="13" t="s">
        <v>23</v>
      </c>
      <c r="D44" s="13">
        <v>9</v>
      </c>
      <c r="E44" s="12"/>
      <c r="F44" s="9">
        <f t="shared" si="0"/>
        <v>0</v>
      </c>
    </row>
    <row r="45" spans="1:6" ht="28.5" customHeight="1" thickBot="1" x14ac:dyDescent="0.3">
      <c r="A45" s="8" t="s">
        <v>68</v>
      </c>
      <c r="B45" s="10" t="s">
        <v>85</v>
      </c>
      <c r="C45" s="13" t="s">
        <v>23</v>
      </c>
      <c r="D45" s="13">
        <v>10</v>
      </c>
      <c r="E45" s="12"/>
      <c r="F45" s="9">
        <f t="shared" si="0"/>
        <v>0</v>
      </c>
    </row>
    <row r="46" spans="1:6" s="5" customFormat="1" ht="24" customHeight="1" thickBot="1" x14ac:dyDescent="0.3">
      <c r="A46" s="13" t="s">
        <v>69</v>
      </c>
      <c r="B46" s="10" t="s">
        <v>86</v>
      </c>
      <c r="C46" s="13" t="s">
        <v>23</v>
      </c>
      <c r="D46" s="13">
        <v>5</v>
      </c>
      <c r="E46" s="12"/>
      <c r="F46" s="9">
        <f t="shared" si="0"/>
        <v>0</v>
      </c>
    </row>
    <row r="47" spans="1:6" s="5" customFormat="1" ht="23.25" customHeight="1" thickBot="1" x14ac:dyDescent="0.3">
      <c r="A47" s="13" t="s">
        <v>70</v>
      </c>
      <c r="B47" s="10" t="s">
        <v>56</v>
      </c>
      <c r="C47" s="13" t="s">
        <v>23</v>
      </c>
      <c r="D47" s="13">
        <v>5</v>
      </c>
      <c r="E47" s="12"/>
      <c r="F47" s="9">
        <f t="shared" si="0"/>
        <v>0</v>
      </c>
    </row>
    <row r="48" spans="1:6" ht="21.75" customHeight="1" thickBot="1" x14ac:dyDescent="0.3">
      <c r="A48" s="8" t="s">
        <v>71</v>
      </c>
      <c r="B48" s="10" t="s">
        <v>87</v>
      </c>
      <c r="C48" s="13" t="s">
        <v>23</v>
      </c>
      <c r="D48" s="13">
        <v>10</v>
      </c>
      <c r="E48" s="12"/>
      <c r="F48" s="9">
        <f t="shared" si="0"/>
        <v>0</v>
      </c>
    </row>
    <row r="49" spans="1:6" ht="24" customHeight="1" thickBot="1" x14ac:dyDescent="0.3">
      <c r="A49" s="8" t="s">
        <v>72</v>
      </c>
      <c r="B49" s="10" t="s">
        <v>88</v>
      </c>
      <c r="C49" s="13" t="s">
        <v>23</v>
      </c>
      <c r="D49" s="13">
        <v>5</v>
      </c>
      <c r="E49" s="12"/>
      <c r="F49" s="9">
        <f t="shared" si="0"/>
        <v>0</v>
      </c>
    </row>
    <row r="50" spans="1:6" ht="20.25" customHeight="1" thickBot="1" x14ac:dyDescent="0.3">
      <c r="A50" s="41" t="s">
        <v>73</v>
      </c>
      <c r="B50" s="42"/>
      <c r="C50" s="42"/>
      <c r="D50" s="42"/>
      <c r="E50" s="42"/>
      <c r="F50" s="43"/>
    </row>
    <row r="51" spans="1:6" s="5" customFormat="1" ht="23.25" customHeight="1" thickBot="1" x14ac:dyDescent="0.3">
      <c r="A51" s="13" t="s">
        <v>74</v>
      </c>
      <c r="B51" s="10" t="s">
        <v>89</v>
      </c>
      <c r="C51" s="13" t="s">
        <v>21</v>
      </c>
      <c r="D51" s="13">
        <v>870</v>
      </c>
      <c r="E51" s="12"/>
      <c r="F51" s="9">
        <f t="shared" si="0"/>
        <v>0</v>
      </c>
    </row>
    <row r="52" spans="1:6" ht="20.25" customHeight="1" thickBot="1" x14ac:dyDescent="0.3">
      <c r="A52" s="8" t="s">
        <v>75</v>
      </c>
      <c r="B52" s="10" t="s">
        <v>88</v>
      </c>
      <c r="C52" s="13" t="s">
        <v>23</v>
      </c>
      <c r="D52" s="13">
        <v>50</v>
      </c>
      <c r="E52" s="12"/>
      <c r="F52" s="9">
        <f t="shared" si="0"/>
        <v>0</v>
      </c>
    </row>
    <row r="53" spans="1:6" ht="23.25" customHeight="1" thickBot="1" x14ac:dyDescent="0.3">
      <c r="A53" s="8" t="s">
        <v>76</v>
      </c>
      <c r="B53" s="10" t="s">
        <v>90</v>
      </c>
      <c r="C53" s="13" t="s">
        <v>23</v>
      </c>
      <c r="D53" s="13">
        <v>20</v>
      </c>
      <c r="E53" s="12"/>
      <c r="F53" s="9">
        <f t="shared" si="0"/>
        <v>0</v>
      </c>
    </row>
    <row r="54" spans="1:6" ht="25.5" customHeight="1" thickBot="1" x14ac:dyDescent="0.3">
      <c r="A54" s="8" t="s">
        <v>77</v>
      </c>
      <c r="B54" s="10" t="s">
        <v>91</v>
      </c>
      <c r="C54" s="13" t="s">
        <v>23</v>
      </c>
      <c r="D54" s="13">
        <v>70</v>
      </c>
      <c r="E54" s="12"/>
      <c r="F54" s="9">
        <f t="shared" si="0"/>
        <v>0</v>
      </c>
    </row>
    <row r="55" spans="1:6" s="5" customFormat="1" ht="36.75" customHeight="1" thickBot="1" x14ac:dyDescent="0.3">
      <c r="A55" s="13" t="s">
        <v>78</v>
      </c>
      <c r="B55" s="10" t="s">
        <v>92</v>
      </c>
      <c r="C55" s="13" t="s">
        <v>23</v>
      </c>
      <c r="D55" s="13">
        <v>70</v>
      </c>
      <c r="E55" s="12"/>
      <c r="F55" s="9">
        <f t="shared" si="0"/>
        <v>0</v>
      </c>
    </row>
    <row r="56" spans="1:6" ht="23.25" customHeight="1" thickBot="1" x14ac:dyDescent="0.3">
      <c r="A56" s="41" t="s">
        <v>79</v>
      </c>
      <c r="B56" s="42"/>
      <c r="C56" s="42"/>
      <c r="D56" s="42"/>
      <c r="E56" s="42"/>
      <c r="F56" s="43"/>
    </row>
    <row r="57" spans="1:6" ht="38.25" customHeight="1" thickBot="1" x14ac:dyDescent="0.3">
      <c r="A57" s="8" t="s">
        <v>74</v>
      </c>
      <c r="B57" s="10" t="s">
        <v>93</v>
      </c>
      <c r="C57" s="13" t="s">
        <v>3</v>
      </c>
      <c r="D57" s="13">
        <v>3.1800000000000002E-2</v>
      </c>
      <c r="E57" s="12"/>
      <c r="F57" s="9">
        <f t="shared" si="0"/>
        <v>0</v>
      </c>
    </row>
    <row r="58" spans="1:6" ht="37.5" customHeight="1" thickBot="1" x14ac:dyDescent="0.3">
      <c r="A58" s="8" t="s">
        <v>80</v>
      </c>
      <c r="B58" s="10" t="s">
        <v>94</v>
      </c>
      <c r="C58" s="13" t="s">
        <v>23</v>
      </c>
      <c r="D58" s="13">
        <v>1</v>
      </c>
      <c r="E58" s="12"/>
      <c r="F58" s="9">
        <f t="shared" si="0"/>
        <v>0</v>
      </c>
    </row>
    <row r="59" spans="1:6" ht="34.5" customHeight="1" thickBot="1" x14ac:dyDescent="0.3">
      <c r="A59" s="8" t="s">
        <v>81</v>
      </c>
      <c r="B59" s="10" t="s">
        <v>95</v>
      </c>
      <c r="C59" s="13" t="s">
        <v>23</v>
      </c>
      <c r="D59" s="13">
        <v>1</v>
      </c>
      <c r="E59" s="12"/>
      <c r="F59" s="9">
        <f t="shared" si="0"/>
        <v>0</v>
      </c>
    </row>
    <row r="60" spans="1:6" ht="21.75" customHeight="1" thickBot="1" x14ac:dyDescent="0.3">
      <c r="A60" s="41" t="s">
        <v>82</v>
      </c>
      <c r="B60" s="42"/>
      <c r="C60" s="42"/>
      <c r="D60" s="42"/>
      <c r="E60" s="42"/>
      <c r="F60" s="43"/>
    </row>
    <row r="61" spans="1:6" ht="31.5" customHeight="1" thickBot="1" x14ac:dyDescent="0.3">
      <c r="A61" s="8" t="s">
        <v>96</v>
      </c>
      <c r="B61" s="10" t="s">
        <v>100</v>
      </c>
      <c r="C61" s="13" t="s">
        <v>23</v>
      </c>
      <c r="D61" s="13">
        <v>2</v>
      </c>
      <c r="E61" s="12"/>
      <c r="F61" s="9">
        <f t="shared" si="0"/>
        <v>0</v>
      </c>
    </row>
    <row r="62" spans="1:6" ht="22.5" customHeight="1" thickBot="1" x14ac:dyDescent="0.3">
      <c r="A62" s="8" t="s">
        <v>97</v>
      </c>
      <c r="B62" s="10" t="s">
        <v>101</v>
      </c>
      <c r="C62" s="13" t="s">
        <v>23</v>
      </c>
      <c r="D62" s="13">
        <v>3</v>
      </c>
      <c r="E62" s="12"/>
      <c r="F62" s="9">
        <f t="shared" si="0"/>
        <v>0</v>
      </c>
    </row>
    <row r="63" spans="1:6" s="5" customFormat="1" ht="22.5" customHeight="1" thickBot="1" x14ac:dyDescent="0.3">
      <c r="A63" s="13" t="s">
        <v>98</v>
      </c>
      <c r="B63" s="10" t="s">
        <v>102</v>
      </c>
      <c r="C63" s="13" t="s">
        <v>23</v>
      </c>
      <c r="D63" s="13">
        <v>1</v>
      </c>
      <c r="E63" s="12"/>
      <c r="F63" s="9">
        <f t="shared" si="0"/>
        <v>0</v>
      </c>
    </row>
    <row r="64" spans="1:6" ht="21.75" customHeight="1" thickBot="1" x14ac:dyDescent="0.3">
      <c r="A64" s="8" t="s">
        <v>99</v>
      </c>
      <c r="B64" s="10" t="s">
        <v>103</v>
      </c>
      <c r="C64" s="13" t="s">
        <v>23</v>
      </c>
      <c r="D64" s="13">
        <v>13</v>
      </c>
      <c r="E64" s="12"/>
      <c r="F64" s="9">
        <f t="shared" si="0"/>
        <v>0</v>
      </c>
    </row>
    <row r="65" spans="1:6" s="7" customFormat="1" ht="16.5" thickBot="1" x14ac:dyDescent="0.3">
      <c r="A65" s="47" t="s">
        <v>104</v>
      </c>
      <c r="B65" s="47"/>
      <c r="C65" s="47"/>
      <c r="D65" s="47"/>
      <c r="E65" s="47"/>
      <c r="F65" s="47"/>
    </row>
    <row r="66" spans="1:6" s="7" customFormat="1" ht="16.5" thickBot="1" x14ac:dyDescent="0.3">
      <c r="A66" s="47" t="s">
        <v>105</v>
      </c>
      <c r="B66" s="47"/>
      <c r="C66" s="47"/>
      <c r="D66" s="47"/>
      <c r="E66" s="47"/>
      <c r="F66" s="47"/>
    </row>
    <row r="67" spans="1:6" ht="41.25" customHeight="1" thickBot="1" x14ac:dyDescent="0.3">
      <c r="A67" s="8" t="s">
        <v>106</v>
      </c>
      <c r="B67" s="10" t="s">
        <v>108</v>
      </c>
      <c r="C67" s="13" t="s">
        <v>109</v>
      </c>
      <c r="D67" s="13">
        <v>24</v>
      </c>
      <c r="E67" s="12"/>
      <c r="F67" s="9">
        <f t="shared" ref="F67:F68" si="1">D67*E67</f>
        <v>0</v>
      </c>
    </row>
    <row r="68" spans="1:6" ht="54.75" customHeight="1" thickBot="1" x14ac:dyDescent="0.3">
      <c r="A68" s="8" t="s">
        <v>107</v>
      </c>
      <c r="B68" s="10" t="s">
        <v>110</v>
      </c>
      <c r="C68" s="13" t="s">
        <v>109</v>
      </c>
      <c r="D68" s="13">
        <v>48</v>
      </c>
      <c r="E68" s="12"/>
      <c r="F68" s="9">
        <f t="shared" si="1"/>
        <v>0</v>
      </c>
    </row>
    <row r="69" spans="1:6" s="7" customFormat="1" ht="26.25" thickBot="1" x14ac:dyDescent="0.4">
      <c r="A69" s="44" t="s">
        <v>184</v>
      </c>
      <c r="B69" s="45"/>
      <c r="C69" s="45"/>
      <c r="D69" s="45"/>
      <c r="E69" s="46"/>
      <c r="F69" s="18">
        <f>SUM(F13:F68)</f>
        <v>0</v>
      </c>
    </row>
  </sheetData>
  <mergeCells count="20">
    <mergeCell ref="A5:F5"/>
    <mergeCell ref="A6:F6"/>
    <mergeCell ref="A7:F7"/>
    <mergeCell ref="F9:F10"/>
    <mergeCell ref="A11:D11"/>
    <mergeCell ref="A9:A10"/>
    <mergeCell ref="B9:B10"/>
    <mergeCell ref="C9:C10"/>
    <mergeCell ref="D9:D10"/>
    <mergeCell ref="E9:E10"/>
    <mergeCell ref="A12:F12"/>
    <mergeCell ref="A20:F20"/>
    <mergeCell ref="A69:E69"/>
    <mergeCell ref="A37:F37"/>
    <mergeCell ref="A65:F65"/>
    <mergeCell ref="A66:F66"/>
    <mergeCell ref="A56:F56"/>
    <mergeCell ref="A60:F60"/>
    <mergeCell ref="A40:F40"/>
    <mergeCell ref="A50:F50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scale="27" orientation="landscape" horizontalDpi="4294967294" verticalDpi="4294967294" r:id="rId1"/>
  <colBreaks count="1" manualBreakCount="1">
    <brk id="6" max="137" man="1"/>
  </colBreaks>
  <drawing r:id="rId2"/>
  <legacyDrawing r:id="rId3"/>
  <oleObjects>
    <mc:AlternateContent xmlns:mc="http://schemas.openxmlformats.org/markup-compatibility/2006">
      <mc:Choice Requires="x14">
        <oleObject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1295400</xdr:colOff>
                <xdr:row>2</xdr:row>
                <xdr:rowOff>171450</xdr:rowOff>
              </to>
            </anchor>
          </objectPr>
        </oleObject>
      </mc:Choice>
      <mc:Fallback>
        <oleObject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2"/>
  <sheetViews>
    <sheetView view="pageBreakPreview" topLeftCell="A118" zoomScale="80" zoomScaleNormal="30" zoomScaleSheetLayoutView="80" workbookViewId="0">
      <selection activeCell="A132" sqref="A132:E132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8</v>
      </c>
    </row>
    <row r="2" spans="1:6" x14ac:dyDescent="0.25">
      <c r="B2" s="2" t="s">
        <v>10</v>
      </c>
    </row>
    <row r="3" spans="1:6" x14ac:dyDescent="0.25">
      <c r="B3" s="2" t="s">
        <v>9</v>
      </c>
    </row>
    <row r="5" spans="1:6" x14ac:dyDescent="0.25">
      <c r="A5" s="48" t="s">
        <v>348</v>
      </c>
      <c r="B5" s="48"/>
      <c r="C5" s="48"/>
      <c r="D5" s="48"/>
      <c r="E5" s="48"/>
      <c r="F5" s="48"/>
    </row>
    <row r="6" spans="1:6" x14ac:dyDescent="0.25">
      <c r="A6" s="49" t="s">
        <v>186</v>
      </c>
      <c r="B6" s="49"/>
      <c r="C6" s="49"/>
      <c r="D6" s="49"/>
      <c r="E6" s="49"/>
      <c r="F6" s="49"/>
    </row>
    <row r="7" spans="1:6" ht="16.5" thickBot="1" x14ac:dyDescent="0.3"/>
    <row r="8" spans="1:6" ht="63.75" customHeight="1" thickBot="1" x14ac:dyDescent="0.3">
      <c r="A8" s="51" t="s">
        <v>0</v>
      </c>
      <c r="B8" s="51" t="s">
        <v>5</v>
      </c>
      <c r="C8" s="51" t="s">
        <v>1</v>
      </c>
      <c r="D8" s="52" t="s">
        <v>345</v>
      </c>
      <c r="E8" s="53" t="s">
        <v>346</v>
      </c>
      <c r="F8" s="50" t="s">
        <v>347</v>
      </c>
    </row>
    <row r="9" spans="1:6" ht="49.5" customHeight="1" thickBot="1" x14ac:dyDescent="0.3">
      <c r="A9" s="51"/>
      <c r="B9" s="51"/>
      <c r="C9" s="51"/>
      <c r="D9" s="51"/>
      <c r="E9" s="54"/>
      <c r="F9" s="50"/>
    </row>
    <row r="10" spans="1:6" ht="28.5" customHeight="1" thickBot="1" x14ac:dyDescent="0.3">
      <c r="A10" s="41" t="s">
        <v>220</v>
      </c>
      <c r="B10" s="42"/>
      <c r="C10" s="42"/>
      <c r="D10" s="43"/>
      <c r="E10" s="19"/>
      <c r="F10" s="16"/>
    </row>
    <row r="11" spans="1:6" s="5" customFormat="1" ht="90" customHeight="1" thickBot="1" x14ac:dyDescent="0.3">
      <c r="A11" s="13">
        <f>1</f>
        <v>1</v>
      </c>
      <c r="B11" s="14" t="s">
        <v>111</v>
      </c>
      <c r="C11" s="13" t="s">
        <v>112</v>
      </c>
      <c r="D11" s="13">
        <v>800</v>
      </c>
      <c r="E11" s="12"/>
      <c r="F11" s="12">
        <f>D11*E11</f>
        <v>0</v>
      </c>
    </row>
    <row r="12" spans="1:6" ht="57.75" customHeight="1" thickBot="1" x14ac:dyDescent="0.3">
      <c r="A12" s="13">
        <f>A11+1</f>
        <v>2</v>
      </c>
      <c r="B12" s="14" t="s">
        <v>215</v>
      </c>
      <c r="C12" s="13" t="s">
        <v>113</v>
      </c>
      <c r="D12" s="13">
        <v>2330</v>
      </c>
      <c r="E12" s="12"/>
      <c r="F12" s="12">
        <f t="shared" ref="F12:F57" si="0">D12*E12</f>
        <v>0</v>
      </c>
    </row>
    <row r="13" spans="1:6" ht="21.75" customHeight="1" thickBot="1" x14ac:dyDescent="0.3">
      <c r="A13" s="8">
        <f t="shared" ref="A13:A57" si="1">A12+1</f>
        <v>3</v>
      </c>
      <c r="B13" s="14" t="s">
        <v>114</v>
      </c>
      <c r="C13" s="13" t="s">
        <v>115</v>
      </c>
      <c r="D13" s="13">
        <v>30</v>
      </c>
      <c r="E13" s="12"/>
      <c r="F13" s="12">
        <f t="shared" si="0"/>
        <v>0</v>
      </c>
    </row>
    <row r="14" spans="1:6" ht="23.25" customHeight="1" thickBot="1" x14ac:dyDescent="0.3">
      <c r="A14" s="8">
        <f t="shared" si="1"/>
        <v>4</v>
      </c>
      <c r="B14" s="14" t="s">
        <v>116</v>
      </c>
      <c r="C14" s="13" t="s">
        <v>115</v>
      </c>
      <c r="D14" s="15">
        <v>30</v>
      </c>
      <c r="E14" s="12"/>
      <c r="F14" s="12">
        <f t="shared" si="0"/>
        <v>0</v>
      </c>
    </row>
    <row r="15" spans="1:6" ht="24" customHeight="1" thickBot="1" x14ac:dyDescent="0.3">
      <c r="A15" s="13">
        <f t="shared" si="1"/>
        <v>5</v>
      </c>
      <c r="B15" s="10" t="s">
        <v>117</v>
      </c>
      <c r="C15" s="13" t="s">
        <v>112</v>
      </c>
      <c r="D15" s="15">
        <v>48</v>
      </c>
      <c r="E15" s="12"/>
      <c r="F15" s="12">
        <f t="shared" si="0"/>
        <v>0</v>
      </c>
    </row>
    <row r="16" spans="1:6" ht="24.75" customHeight="1" thickBot="1" x14ac:dyDescent="0.3">
      <c r="A16" s="13">
        <f t="shared" si="1"/>
        <v>6</v>
      </c>
      <c r="B16" s="10" t="s">
        <v>118</v>
      </c>
      <c r="C16" s="13" t="s">
        <v>112</v>
      </c>
      <c r="D16" s="13">
        <v>48</v>
      </c>
      <c r="E16" s="12"/>
      <c r="F16" s="12">
        <f t="shared" si="0"/>
        <v>0</v>
      </c>
    </row>
    <row r="17" spans="1:6" ht="22.5" customHeight="1" thickBot="1" x14ac:dyDescent="0.3">
      <c r="A17" s="13">
        <f t="shared" si="1"/>
        <v>7</v>
      </c>
      <c r="B17" s="10" t="s">
        <v>119</v>
      </c>
      <c r="C17" s="13" t="s">
        <v>112</v>
      </c>
      <c r="D17" s="13">
        <v>48</v>
      </c>
      <c r="E17" s="12"/>
      <c r="F17" s="12">
        <f t="shared" si="0"/>
        <v>0</v>
      </c>
    </row>
    <row r="18" spans="1:6" s="5" customFormat="1" ht="24.75" customHeight="1" thickBot="1" x14ac:dyDescent="0.3">
      <c r="A18" s="13">
        <f t="shared" si="1"/>
        <v>8</v>
      </c>
      <c r="B18" s="10" t="s">
        <v>120</v>
      </c>
      <c r="C18" s="13" t="s">
        <v>112</v>
      </c>
      <c r="D18" s="13">
        <v>12</v>
      </c>
      <c r="E18" s="12"/>
      <c r="F18" s="12">
        <f t="shared" si="0"/>
        <v>0</v>
      </c>
    </row>
    <row r="19" spans="1:6" ht="27" customHeight="1" thickBot="1" x14ac:dyDescent="0.3">
      <c r="A19" s="8">
        <f t="shared" si="1"/>
        <v>9</v>
      </c>
      <c r="B19" s="10" t="s">
        <v>121</v>
      </c>
      <c r="C19" s="13" t="s">
        <v>112</v>
      </c>
      <c r="D19" s="13">
        <v>12</v>
      </c>
      <c r="E19" s="12"/>
      <c r="F19" s="12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122</v>
      </c>
      <c r="C20" s="13" t="s">
        <v>112</v>
      </c>
      <c r="D20" s="13">
        <v>17</v>
      </c>
      <c r="E20" s="12"/>
      <c r="F20" s="12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123</v>
      </c>
      <c r="C21" s="13" t="s">
        <v>112</v>
      </c>
      <c r="D21" s="27">
        <v>11</v>
      </c>
      <c r="E21" s="12"/>
      <c r="F21" s="12">
        <f t="shared" si="0"/>
        <v>0</v>
      </c>
    </row>
    <row r="22" spans="1:6" ht="24" customHeight="1" thickBot="1" x14ac:dyDescent="0.3">
      <c r="A22" s="13">
        <f t="shared" si="1"/>
        <v>12</v>
      </c>
      <c r="B22" s="10" t="s">
        <v>124</v>
      </c>
      <c r="C22" s="13" t="s">
        <v>112</v>
      </c>
      <c r="D22" s="28">
        <v>32</v>
      </c>
      <c r="E22" s="12"/>
      <c r="F22" s="12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125</v>
      </c>
      <c r="C23" s="13" t="s">
        <v>112</v>
      </c>
      <c r="D23" s="28">
        <v>3</v>
      </c>
      <c r="E23" s="12"/>
      <c r="F23" s="12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126</v>
      </c>
      <c r="C24" s="13" t="s">
        <v>112</v>
      </c>
      <c r="D24" s="13">
        <v>10</v>
      </c>
      <c r="E24" s="12"/>
      <c r="F24" s="12">
        <f t="shared" si="0"/>
        <v>0</v>
      </c>
    </row>
    <row r="25" spans="1:6" ht="21.75" customHeight="1" thickBot="1" x14ac:dyDescent="0.3">
      <c r="A25" s="8">
        <f t="shared" si="1"/>
        <v>15</v>
      </c>
      <c r="B25" s="10" t="s">
        <v>127</v>
      </c>
      <c r="C25" s="13" t="s">
        <v>112</v>
      </c>
      <c r="D25" s="13">
        <v>1</v>
      </c>
      <c r="E25" s="12"/>
      <c r="F25" s="12">
        <f t="shared" si="0"/>
        <v>0</v>
      </c>
    </row>
    <row r="26" spans="1:6" s="5" customFormat="1" ht="22.5" customHeight="1" thickBot="1" x14ac:dyDescent="0.3">
      <c r="A26" s="13">
        <f t="shared" si="1"/>
        <v>16</v>
      </c>
      <c r="B26" s="10" t="s">
        <v>128</v>
      </c>
      <c r="C26" s="13" t="s">
        <v>112</v>
      </c>
      <c r="D26" s="13">
        <v>1</v>
      </c>
      <c r="E26" s="12"/>
      <c r="F26" s="12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129</v>
      </c>
      <c r="C27" s="13" t="s">
        <v>112</v>
      </c>
      <c r="D27" s="13">
        <v>9</v>
      </c>
      <c r="E27" s="12"/>
      <c r="F27" s="12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130</v>
      </c>
      <c r="C28" s="13" t="s">
        <v>131</v>
      </c>
      <c r="D28" s="13">
        <v>1</v>
      </c>
      <c r="E28" s="12"/>
      <c r="F28" s="12">
        <f t="shared" si="0"/>
        <v>0</v>
      </c>
    </row>
    <row r="29" spans="1:6" ht="16.5" thickBot="1" x14ac:dyDescent="0.3">
      <c r="A29" s="8">
        <f t="shared" si="1"/>
        <v>19</v>
      </c>
      <c r="B29" s="10" t="s">
        <v>132</v>
      </c>
      <c r="C29" s="13" t="s">
        <v>133</v>
      </c>
      <c r="D29" s="13">
        <v>1</v>
      </c>
      <c r="E29" s="12"/>
      <c r="F29" s="12">
        <f t="shared" si="0"/>
        <v>0</v>
      </c>
    </row>
    <row r="30" spans="1:6" ht="24" customHeight="1" thickBot="1" x14ac:dyDescent="0.3">
      <c r="A30" s="8">
        <f t="shared" si="1"/>
        <v>20</v>
      </c>
      <c r="B30" s="10" t="s">
        <v>134</v>
      </c>
      <c r="C30" s="13" t="s">
        <v>112</v>
      </c>
      <c r="D30" s="13">
        <v>1</v>
      </c>
      <c r="E30" s="12"/>
      <c r="F30" s="12">
        <f t="shared" si="0"/>
        <v>0</v>
      </c>
    </row>
    <row r="31" spans="1:6" ht="22.5" customHeight="1" thickBot="1" x14ac:dyDescent="0.3">
      <c r="A31" s="8">
        <f t="shared" si="1"/>
        <v>21</v>
      </c>
      <c r="B31" s="10" t="s">
        <v>135</v>
      </c>
      <c r="C31" s="13" t="s">
        <v>112</v>
      </c>
      <c r="D31" s="13">
        <v>6</v>
      </c>
      <c r="E31" s="12"/>
      <c r="F31" s="12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136</v>
      </c>
      <c r="C32" s="13" t="s">
        <v>112</v>
      </c>
      <c r="D32" s="13">
        <v>1</v>
      </c>
      <c r="E32" s="12"/>
      <c r="F32" s="12">
        <f t="shared" si="0"/>
        <v>0</v>
      </c>
    </row>
    <row r="33" spans="1:6" ht="21.75" customHeight="1" thickBot="1" x14ac:dyDescent="0.3">
      <c r="A33" s="8">
        <f t="shared" si="1"/>
        <v>23</v>
      </c>
      <c r="B33" s="10" t="s">
        <v>137</v>
      </c>
      <c r="C33" s="13" t="s">
        <v>112</v>
      </c>
      <c r="D33" s="13">
        <v>1</v>
      </c>
      <c r="E33" s="12"/>
      <c r="F33" s="12">
        <f t="shared" si="0"/>
        <v>0</v>
      </c>
    </row>
    <row r="34" spans="1:6" ht="24.75" customHeight="1" thickBot="1" x14ac:dyDescent="0.3">
      <c r="A34" s="8">
        <f t="shared" si="1"/>
        <v>24</v>
      </c>
      <c r="B34" s="10" t="s">
        <v>138</v>
      </c>
      <c r="C34" s="13" t="s">
        <v>112</v>
      </c>
      <c r="D34" s="13">
        <v>2</v>
      </c>
      <c r="E34" s="12"/>
      <c r="F34" s="12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139</v>
      </c>
      <c r="C35" s="13" t="s">
        <v>112</v>
      </c>
      <c r="D35" s="13">
        <v>2</v>
      </c>
      <c r="E35" s="12"/>
      <c r="F35" s="12">
        <f t="shared" si="0"/>
        <v>0</v>
      </c>
    </row>
    <row r="36" spans="1:6" ht="25.5" customHeight="1" thickBot="1" x14ac:dyDescent="0.3">
      <c r="A36" s="8">
        <f t="shared" si="1"/>
        <v>26</v>
      </c>
      <c r="B36" s="10" t="s">
        <v>140</v>
      </c>
      <c r="C36" s="13" t="s">
        <v>113</v>
      </c>
      <c r="D36" s="13">
        <v>5</v>
      </c>
      <c r="E36" s="12"/>
      <c r="F36" s="12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141</v>
      </c>
      <c r="C37" s="13" t="s">
        <v>112</v>
      </c>
      <c r="D37" s="13">
        <v>6</v>
      </c>
      <c r="E37" s="12"/>
      <c r="F37" s="12">
        <f t="shared" si="0"/>
        <v>0</v>
      </c>
    </row>
    <row r="38" spans="1:6" ht="39.75" customHeight="1" thickBot="1" x14ac:dyDescent="0.3">
      <c r="A38" s="8">
        <f t="shared" si="1"/>
        <v>28</v>
      </c>
      <c r="B38" s="10" t="s">
        <v>142</v>
      </c>
      <c r="C38" s="13" t="s">
        <v>112</v>
      </c>
      <c r="D38" s="13">
        <v>1</v>
      </c>
      <c r="E38" s="12"/>
      <c r="F38" s="12">
        <f t="shared" si="0"/>
        <v>0</v>
      </c>
    </row>
    <row r="39" spans="1:6" ht="25.5" customHeight="1" thickBot="1" x14ac:dyDescent="0.3">
      <c r="A39" s="8">
        <f t="shared" si="1"/>
        <v>29</v>
      </c>
      <c r="B39" s="10" t="s">
        <v>143</v>
      </c>
      <c r="C39" s="13" t="s">
        <v>112</v>
      </c>
      <c r="D39" s="13">
        <v>1</v>
      </c>
      <c r="E39" s="12"/>
      <c r="F39" s="12">
        <f t="shared" si="0"/>
        <v>0</v>
      </c>
    </row>
    <row r="40" spans="1:6" ht="27.75" customHeight="1" thickBot="1" x14ac:dyDescent="0.3">
      <c r="A40" s="8">
        <f t="shared" si="1"/>
        <v>30</v>
      </c>
      <c r="B40" s="10" t="s">
        <v>144</v>
      </c>
      <c r="C40" s="13" t="s">
        <v>112</v>
      </c>
      <c r="D40" s="13">
        <v>2</v>
      </c>
      <c r="E40" s="12"/>
      <c r="F40" s="12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145</v>
      </c>
      <c r="C41" s="13" t="s">
        <v>112</v>
      </c>
      <c r="D41" s="13">
        <v>1</v>
      </c>
      <c r="E41" s="12"/>
      <c r="F41" s="12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146</v>
      </c>
      <c r="C42" s="13" t="s">
        <v>112</v>
      </c>
      <c r="D42" s="13">
        <v>1</v>
      </c>
      <c r="E42" s="12"/>
      <c r="F42" s="12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147</v>
      </c>
      <c r="C43" s="13" t="s">
        <v>112</v>
      </c>
      <c r="D43" s="13">
        <v>1</v>
      </c>
      <c r="E43" s="12"/>
      <c r="F43" s="12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148</v>
      </c>
      <c r="C44" s="13" t="s">
        <v>112</v>
      </c>
      <c r="D44" s="13">
        <v>2</v>
      </c>
      <c r="E44" s="12"/>
      <c r="F44" s="12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149</v>
      </c>
      <c r="C45" s="13" t="s">
        <v>112</v>
      </c>
      <c r="D45" s="13">
        <v>2</v>
      </c>
      <c r="E45" s="12"/>
      <c r="F45" s="12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150</v>
      </c>
      <c r="C46" s="13" t="s">
        <v>112</v>
      </c>
      <c r="D46" s="13">
        <v>2</v>
      </c>
      <c r="E46" s="12"/>
      <c r="F46" s="12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151</v>
      </c>
      <c r="C47" s="13" t="s">
        <v>112</v>
      </c>
      <c r="D47" s="13">
        <v>2</v>
      </c>
      <c r="E47" s="12"/>
      <c r="F47" s="12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152</v>
      </c>
      <c r="C48" s="13" t="s">
        <v>112</v>
      </c>
      <c r="D48" s="13">
        <v>5</v>
      </c>
      <c r="E48" s="12"/>
      <c r="F48" s="12">
        <f t="shared" si="0"/>
        <v>0</v>
      </c>
    </row>
    <row r="49" spans="1:6" ht="24" customHeight="1" thickBot="1" x14ac:dyDescent="0.3">
      <c r="A49" s="8">
        <f t="shared" si="1"/>
        <v>39</v>
      </c>
      <c r="B49" s="10" t="s">
        <v>153</v>
      </c>
      <c r="C49" s="13" t="s">
        <v>112</v>
      </c>
      <c r="D49" s="13">
        <v>1</v>
      </c>
      <c r="E49" s="12"/>
      <c r="F49" s="12">
        <f t="shared" si="0"/>
        <v>0</v>
      </c>
    </row>
    <row r="50" spans="1:6" ht="29.25" customHeight="1" thickBot="1" x14ac:dyDescent="0.3">
      <c r="A50" s="8">
        <f t="shared" si="1"/>
        <v>40</v>
      </c>
      <c r="B50" s="10" t="s">
        <v>154</v>
      </c>
      <c r="C50" s="13" t="s">
        <v>112</v>
      </c>
      <c r="D50" s="13">
        <v>4</v>
      </c>
      <c r="E50" s="12"/>
      <c r="F50" s="12">
        <f t="shared" si="0"/>
        <v>0</v>
      </c>
    </row>
    <row r="51" spans="1:6" ht="24.75" customHeight="1" thickBot="1" x14ac:dyDescent="0.3">
      <c r="A51" s="8">
        <f t="shared" si="1"/>
        <v>41</v>
      </c>
      <c r="B51" s="10" t="s">
        <v>155</v>
      </c>
      <c r="C51" s="13" t="s">
        <v>113</v>
      </c>
      <c r="D51" s="13">
        <v>3</v>
      </c>
      <c r="E51" s="12"/>
      <c r="F51" s="12">
        <f t="shared" si="0"/>
        <v>0</v>
      </c>
    </row>
    <row r="52" spans="1:6" ht="22.5" customHeight="1" thickBot="1" x14ac:dyDescent="0.3">
      <c r="A52" s="8">
        <f t="shared" si="1"/>
        <v>42</v>
      </c>
      <c r="B52" s="10" t="s">
        <v>156</v>
      </c>
      <c r="C52" s="13" t="s">
        <v>112</v>
      </c>
      <c r="D52" s="13">
        <v>1</v>
      </c>
      <c r="E52" s="12"/>
      <c r="F52" s="12">
        <f t="shared" si="0"/>
        <v>0</v>
      </c>
    </row>
    <row r="53" spans="1:6" ht="24.75" customHeight="1" thickBot="1" x14ac:dyDescent="0.3">
      <c r="A53" s="8">
        <f t="shared" si="1"/>
        <v>43</v>
      </c>
      <c r="B53" s="10" t="s">
        <v>157</v>
      </c>
      <c r="C53" s="13" t="s">
        <v>112</v>
      </c>
      <c r="D53" s="13">
        <v>3</v>
      </c>
      <c r="E53" s="12"/>
      <c r="F53" s="12">
        <f t="shared" si="0"/>
        <v>0</v>
      </c>
    </row>
    <row r="54" spans="1:6" ht="26.25" customHeight="1" thickBot="1" x14ac:dyDescent="0.3">
      <c r="A54" s="8">
        <f t="shared" si="1"/>
        <v>44</v>
      </c>
      <c r="B54" s="10" t="s">
        <v>158</v>
      </c>
      <c r="C54" s="13" t="s">
        <v>112</v>
      </c>
      <c r="D54" s="13">
        <v>1</v>
      </c>
      <c r="E54" s="12"/>
      <c r="F54" s="12">
        <f t="shared" si="0"/>
        <v>0</v>
      </c>
    </row>
    <row r="55" spans="1:6" ht="27" customHeight="1" thickBot="1" x14ac:dyDescent="0.3">
      <c r="A55" s="8">
        <f t="shared" si="1"/>
        <v>45</v>
      </c>
      <c r="B55" s="10" t="s">
        <v>159</v>
      </c>
      <c r="C55" s="13" t="s">
        <v>112</v>
      </c>
      <c r="D55" s="13">
        <v>2</v>
      </c>
      <c r="E55" s="12"/>
      <c r="F55" s="12">
        <f t="shared" si="0"/>
        <v>0</v>
      </c>
    </row>
    <row r="56" spans="1:6" ht="85.5" customHeight="1" thickBot="1" x14ac:dyDescent="0.3">
      <c r="A56" s="8">
        <f t="shared" si="1"/>
        <v>46</v>
      </c>
      <c r="B56" s="10" t="s">
        <v>160</v>
      </c>
      <c r="C56" s="13" t="s">
        <v>112</v>
      </c>
      <c r="D56" s="13">
        <v>1</v>
      </c>
      <c r="E56" s="12"/>
      <c r="F56" s="12">
        <f t="shared" si="0"/>
        <v>0</v>
      </c>
    </row>
    <row r="57" spans="1:6" ht="105" customHeight="1" thickBot="1" x14ac:dyDescent="0.3">
      <c r="A57" s="8">
        <f t="shared" si="1"/>
        <v>47</v>
      </c>
      <c r="B57" s="10" t="s">
        <v>161</v>
      </c>
      <c r="C57" s="13" t="s">
        <v>112</v>
      </c>
      <c r="D57" s="13">
        <v>1</v>
      </c>
      <c r="E57" s="12"/>
      <c r="F57" s="12">
        <f t="shared" si="0"/>
        <v>0</v>
      </c>
    </row>
    <row r="58" spans="1:6" s="7" customFormat="1" ht="30" customHeight="1" thickBot="1" x14ac:dyDescent="0.3">
      <c r="A58" s="24" t="s">
        <v>269</v>
      </c>
      <c r="B58" s="25"/>
      <c r="C58" s="25"/>
      <c r="D58" s="26"/>
      <c r="E58" s="23"/>
      <c r="F58" s="23"/>
    </row>
    <row r="59" spans="1:6" ht="30" customHeight="1" thickBot="1" x14ac:dyDescent="0.3">
      <c r="A59" s="8">
        <f>48</f>
        <v>48</v>
      </c>
      <c r="B59" s="10" t="s">
        <v>162</v>
      </c>
      <c r="C59" s="13" t="s">
        <v>112</v>
      </c>
      <c r="D59" s="13">
        <v>1</v>
      </c>
      <c r="E59" s="12"/>
      <c r="F59" s="12">
        <f t="shared" ref="F59:F67" si="2">D59*E59</f>
        <v>0</v>
      </c>
    </row>
    <row r="60" spans="1:6" ht="24.75" customHeight="1" thickBot="1" x14ac:dyDescent="0.3">
      <c r="A60" s="8">
        <f>A59+1</f>
        <v>49</v>
      </c>
      <c r="B60" s="10" t="s">
        <v>163</v>
      </c>
      <c r="C60" s="13" t="s">
        <v>112</v>
      </c>
      <c r="D60" s="13">
        <v>5</v>
      </c>
      <c r="E60" s="12"/>
      <c r="F60" s="12">
        <f t="shared" si="2"/>
        <v>0</v>
      </c>
    </row>
    <row r="61" spans="1:6" ht="25.5" customHeight="1" thickBot="1" x14ac:dyDescent="0.3">
      <c r="A61" s="8">
        <f t="shared" ref="A61:A67" si="3">A60+1</f>
        <v>50</v>
      </c>
      <c r="B61" s="10" t="s">
        <v>164</v>
      </c>
      <c r="C61" s="13" t="s">
        <v>112</v>
      </c>
      <c r="D61" s="13">
        <v>4</v>
      </c>
      <c r="E61" s="12"/>
      <c r="F61" s="12">
        <f t="shared" si="2"/>
        <v>0</v>
      </c>
    </row>
    <row r="62" spans="1:6" ht="27" customHeight="1" thickBot="1" x14ac:dyDescent="0.3">
      <c r="A62" s="8">
        <f t="shared" si="3"/>
        <v>51</v>
      </c>
      <c r="B62" s="10" t="s">
        <v>165</v>
      </c>
      <c r="C62" s="13" t="s">
        <v>112</v>
      </c>
      <c r="D62" s="13">
        <v>3</v>
      </c>
      <c r="E62" s="12"/>
      <c r="F62" s="12">
        <f t="shared" si="2"/>
        <v>0</v>
      </c>
    </row>
    <row r="63" spans="1:6" ht="26.25" customHeight="1" thickBot="1" x14ac:dyDescent="0.3">
      <c r="A63" s="8">
        <f t="shared" si="3"/>
        <v>52</v>
      </c>
      <c r="B63" s="10" t="s">
        <v>166</v>
      </c>
      <c r="C63" s="13" t="s">
        <v>112</v>
      </c>
      <c r="D63" s="13">
        <v>8</v>
      </c>
      <c r="E63" s="12"/>
      <c r="F63" s="12">
        <f t="shared" si="2"/>
        <v>0</v>
      </c>
    </row>
    <row r="64" spans="1:6" ht="26.25" customHeight="1" thickBot="1" x14ac:dyDescent="0.3">
      <c r="A64" s="8">
        <f t="shared" si="3"/>
        <v>53</v>
      </c>
      <c r="B64" s="10" t="s">
        <v>167</v>
      </c>
      <c r="C64" s="13" t="s">
        <v>131</v>
      </c>
      <c r="D64" s="13">
        <v>1</v>
      </c>
      <c r="E64" s="12"/>
      <c r="F64" s="12">
        <f t="shared" si="2"/>
        <v>0</v>
      </c>
    </row>
    <row r="65" spans="1:7" ht="47.25" customHeight="1" thickBot="1" x14ac:dyDescent="0.3">
      <c r="A65" s="8">
        <f t="shared" si="3"/>
        <v>54</v>
      </c>
      <c r="B65" s="10" t="s">
        <v>168</v>
      </c>
      <c r="C65" s="13" t="s">
        <v>112</v>
      </c>
      <c r="D65" s="13">
        <v>1</v>
      </c>
      <c r="E65" s="12"/>
      <c r="F65" s="12">
        <f t="shared" si="2"/>
        <v>0</v>
      </c>
    </row>
    <row r="66" spans="1:7" ht="58.5" customHeight="1" thickBot="1" x14ac:dyDescent="0.3">
      <c r="A66" s="8">
        <f t="shared" si="3"/>
        <v>55</v>
      </c>
      <c r="B66" s="10" t="s">
        <v>108</v>
      </c>
      <c r="C66" s="13" t="s">
        <v>109</v>
      </c>
      <c r="D66" s="13">
        <v>24</v>
      </c>
      <c r="E66" s="12"/>
      <c r="F66" s="12">
        <f t="shared" si="2"/>
        <v>0</v>
      </c>
    </row>
    <row r="67" spans="1:7" ht="80.25" customHeight="1" thickBot="1" x14ac:dyDescent="0.3">
      <c r="A67" s="8">
        <f t="shared" si="3"/>
        <v>56</v>
      </c>
      <c r="B67" s="10" t="s">
        <v>110</v>
      </c>
      <c r="C67" s="13" t="s">
        <v>109</v>
      </c>
      <c r="D67" s="13">
        <v>48</v>
      </c>
      <c r="E67" s="12"/>
      <c r="F67" s="12">
        <f t="shared" si="2"/>
        <v>0</v>
      </c>
      <c r="G67" s="20"/>
    </row>
    <row r="68" spans="1:7" ht="33" customHeight="1" thickBot="1" x14ac:dyDescent="0.3">
      <c r="A68" s="24" t="s">
        <v>221</v>
      </c>
      <c r="B68" s="25"/>
      <c r="C68" s="25"/>
      <c r="D68" s="26"/>
      <c r="E68" s="29"/>
      <c r="F68" s="29"/>
    </row>
    <row r="69" spans="1:7" ht="33" customHeight="1" thickBot="1" x14ac:dyDescent="0.3">
      <c r="A69" s="24" t="s">
        <v>222</v>
      </c>
      <c r="B69" s="25"/>
      <c r="C69" s="25"/>
      <c r="D69" s="26"/>
      <c r="E69" s="29"/>
      <c r="F69" s="29"/>
    </row>
    <row r="70" spans="1:7" ht="50.25" customHeight="1" thickBot="1" x14ac:dyDescent="0.3">
      <c r="A70" s="8">
        <f>A67+1</f>
        <v>57</v>
      </c>
      <c r="B70" s="38" t="s">
        <v>223</v>
      </c>
      <c r="C70" s="39" t="s">
        <v>224</v>
      </c>
      <c r="D70" s="39">
        <v>1</v>
      </c>
      <c r="E70" s="12"/>
      <c r="F70" s="12">
        <f t="shared" ref="F70:F131" si="4">D70*E70</f>
        <v>0</v>
      </c>
    </row>
    <row r="71" spans="1:7" ht="45.75" customHeight="1" thickBot="1" x14ac:dyDescent="0.3">
      <c r="A71" s="8">
        <f t="shared" ref="A71:A131" si="5">A70+1</f>
        <v>58</v>
      </c>
      <c r="B71" s="38" t="s">
        <v>225</v>
      </c>
      <c r="C71" s="39" t="s">
        <v>226</v>
      </c>
      <c r="D71" s="39">
        <v>0.5</v>
      </c>
      <c r="E71" s="12"/>
      <c r="F71" s="12">
        <f t="shared" si="4"/>
        <v>0</v>
      </c>
    </row>
    <row r="72" spans="1:7" ht="46.5" customHeight="1" thickBot="1" x14ac:dyDescent="0.3">
      <c r="A72" s="8">
        <f t="shared" si="5"/>
        <v>59</v>
      </c>
      <c r="B72" s="38" t="s">
        <v>227</v>
      </c>
      <c r="C72" s="39" t="s">
        <v>226</v>
      </c>
      <c r="D72" s="39">
        <v>0.3</v>
      </c>
      <c r="E72" s="12"/>
      <c r="F72" s="12">
        <f t="shared" si="4"/>
        <v>0</v>
      </c>
    </row>
    <row r="73" spans="1:7" ht="33" customHeight="1" thickBot="1" x14ac:dyDescent="0.3">
      <c r="A73" s="8">
        <f t="shared" si="5"/>
        <v>60</v>
      </c>
      <c r="B73" s="38" t="s">
        <v>228</v>
      </c>
      <c r="C73" s="39" t="s">
        <v>226</v>
      </c>
      <c r="D73" s="39">
        <v>0.4</v>
      </c>
      <c r="E73" s="12"/>
      <c r="F73" s="12">
        <f t="shared" si="4"/>
        <v>0</v>
      </c>
    </row>
    <row r="74" spans="1:7" ht="53.25" customHeight="1" thickBot="1" x14ac:dyDescent="0.3">
      <c r="A74" s="8">
        <f t="shared" si="5"/>
        <v>61</v>
      </c>
      <c r="B74" s="38" t="s">
        <v>229</v>
      </c>
      <c r="C74" s="39" t="s">
        <v>224</v>
      </c>
      <c r="D74" s="39">
        <v>2</v>
      </c>
      <c r="E74" s="12"/>
      <c r="F74" s="12">
        <f t="shared" si="4"/>
        <v>0</v>
      </c>
    </row>
    <row r="75" spans="1:7" ht="70.5" customHeight="1" thickBot="1" x14ac:dyDescent="0.3">
      <c r="A75" s="8">
        <f t="shared" si="5"/>
        <v>62</v>
      </c>
      <c r="B75" s="38" t="s">
        <v>230</v>
      </c>
      <c r="C75" s="39" t="s">
        <v>224</v>
      </c>
      <c r="D75" s="39">
        <v>1</v>
      </c>
      <c r="E75" s="12"/>
      <c r="F75" s="12">
        <f t="shared" si="4"/>
        <v>0</v>
      </c>
    </row>
    <row r="76" spans="1:7" ht="55.5" customHeight="1" thickBot="1" x14ac:dyDescent="0.3">
      <c r="A76" s="8">
        <f t="shared" si="5"/>
        <v>63</v>
      </c>
      <c r="B76" s="38" t="s">
        <v>231</v>
      </c>
      <c r="C76" s="39" t="s">
        <v>224</v>
      </c>
      <c r="D76" s="39">
        <v>1</v>
      </c>
      <c r="E76" s="12"/>
      <c r="F76" s="12">
        <f t="shared" si="4"/>
        <v>0</v>
      </c>
    </row>
    <row r="77" spans="1:7" ht="73.5" customHeight="1" thickBot="1" x14ac:dyDescent="0.3">
      <c r="A77" s="8">
        <f t="shared" si="5"/>
        <v>64</v>
      </c>
      <c r="B77" s="38" t="s">
        <v>232</v>
      </c>
      <c r="C77" s="39" t="s">
        <v>224</v>
      </c>
      <c r="D77" s="39">
        <v>2</v>
      </c>
      <c r="E77" s="12"/>
      <c r="F77" s="12">
        <f t="shared" si="4"/>
        <v>0</v>
      </c>
    </row>
    <row r="78" spans="1:7" ht="69.75" customHeight="1" thickBot="1" x14ac:dyDescent="0.3">
      <c r="A78" s="8">
        <f t="shared" si="5"/>
        <v>65</v>
      </c>
      <c r="B78" s="38" t="s">
        <v>233</v>
      </c>
      <c r="C78" s="39" t="s">
        <v>224</v>
      </c>
      <c r="D78" s="39">
        <v>1</v>
      </c>
      <c r="E78" s="12"/>
      <c r="F78" s="12">
        <f t="shared" si="4"/>
        <v>0</v>
      </c>
    </row>
    <row r="79" spans="1:7" ht="70.5" customHeight="1" thickBot="1" x14ac:dyDescent="0.3">
      <c r="A79" s="8">
        <f t="shared" si="5"/>
        <v>66</v>
      </c>
      <c r="B79" s="38" t="s">
        <v>284</v>
      </c>
      <c r="C79" s="39" t="s">
        <v>224</v>
      </c>
      <c r="D79" s="39">
        <v>1</v>
      </c>
      <c r="E79" s="12"/>
      <c r="F79" s="12">
        <f t="shared" si="4"/>
        <v>0</v>
      </c>
    </row>
    <row r="80" spans="1:7" ht="76.5" customHeight="1" thickBot="1" x14ac:dyDescent="0.3">
      <c r="A80" s="8">
        <f t="shared" si="5"/>
        <v>67</v>
      </c>
      <c r="B80" s="38" t="s">
        <v>234</v>
      </c>
      <c r="C80" s="39" t="s">
        <v>224</v>
      </c>
      <c r="D80" s="39">
        <v>3</v>
      </c>
      <c r="E80" s="12"/>
      <c r="F80" s="12">
        <f t="shared" si="4"/>
        <v>0</v>
      </c>
    </row>
    <row r="81" spans="1:6" ht="70.5" customHeight="1" thickBot="1" x14ac:dyDescent="0.3">
      <c r="A81" s="8">
        <f t="shared" si="5"/>
        <v>68</v>
      </c>
      <c r="B81" s="38" t="s">
        <v>285</v>
      </c>
      <c r="C81" s="39" t="s">
        <v>224</v>
      </c>
      <c r="D81" s="39">
        <v>2</v>
      </c>
      <c r="E81" s="12"/>
      <c r="F81" s="12">
        <f t="shared" si="4"/>
        <v>0</v>
      </c>
    </row>
    <row r="82" spans="1:6" ht="57.75" customHeight="1" thickBot="1" x14ac:dyDescent="0.3">
      <c r="A82" s="8">
        <f t="shared" si="5"/>
        <v>69</v>
      </c>
      <c r="B82" s="38" t="s">
        <v>235</v>
      </c>
      <c r="C82" s="39" t="s">
        <v>224</v>
      </c>
      <c r="D82" s="39">
        <v>1</v>
      </c>
      <c r="E82" s="12"/>
      <c r="F82" s="12">
        <f t="shared" si="4"/>
        <v>0</v>
      </c>
    </row>
    <row r="83" spans="1:6" ht="33" customHeight="1" thickBot="1" x14ac:dyDescent="0.3">
      <c r="A83" s="8">
        <f t="shared" si="5"/>
        <v>70</v>
      </c>
      <c r="B83" s="38" t="s">
        <v>286</v>
      </c>
      <c r="C83" s="39" t="s">
        <v>224</v>
      </c>
      <c r="D83" s="39">
        <v>1</v>
      </c>
      <c r="E83" s="12"/>
      <c r="F83" s="12">
        <f t="shared" si="4"/>
        <v>0</v>
      </c>
    </row>
    <row r="84" spans="1:6" ht="59.25" customHeight="1" thickBot="1" x14ac:dyDescent="0.3">
      <c r="A84" s="8">
        <f t="shared" si="5"/>
        <v>71</v>
      </c>
      <c r="B84" s="38" t="s">
        <v>287</v>
      </c>
      <c r="C84" s="39" t="s">
        <v>224</v>
      </c>
      <c r="D84" s="39">
        <v>1</v>
      </c>
      <c r="E84" s="12"/>
      <c r="F84" s="12">
        <f t="shared" si="4"/>
        <v>0</v>
      </c>
    </row>
    <row r="85" spans="1:6" ht="84" customHeight="1" thickBot="1" x14ac:dyDescent="0.3">
      <c r="A85" s="8">
        <f t="shared" si="5"/>
        <v>72</v>
      </c>
      <c r="B85" s="38" t="s">
        <v>288</v>
      </c>
      <c r="C85" s="39" t="s">
        <v>224</v>
      </c>
      <c r="D85" s="39">
        <v>1</v>
      </c>
      <c r="E85" s="12"/>
      <c r="F85" s="12">
        <f t="shared" si="4"/>
        <v>0</v>
      </c>
    </row>
    <row r="86" spans="1:6" ht="77.25" customHeight="1" thickBot="1" x14ac:dyDescent="0.3">
      <c r="A86" s="8">
        <f t="shared" si="5"/>
        <v>73</v>
      </c>
      <c r="B86" s="38" t="s">
        <v>289</v>
      </c>
      <c r="C86" s="39" t="s">
        <v>224</v>
      </c>
      <c r="D86" s="39">
        <v>1</v>
      </c>
      <c r="E86" s="12"/>
      <c r="F86" s="12">
        <f t="shared" si="4"/>
        <v>0</v>
      </c>
    </row>
    <row r="87" spans="1:6" ht="79.5" customHeight="1" thickBot="1" x14ac:dyDescent="0.3">
      <c r="A87" s="8">
        <f t="shared" si="5"/>
        <v>74</v>
      </c>
      <c r="B87" s="38" t="s">
        <v>236</v>
      </c>
      <c r="C87" s="39" t="s">
        <v>224</v>
      </c>
      <c r="D87" s="39">
        <v>1</v>
      </c>
      <c r="E87" s="12"/>
      <c r="F87" s="12">
        <f t="shared" si="4"/>
        <v>0</v>
      </c>
    </row>
    <row r="88" spans="1:6" ht="50.25" customHeight="1" thickBot="1" x14ac:dyDescent="0.3">
      <c r="A88" s="8">
        <f t="shared" si="5"/>
        <v>75</v>
      </c>
      <c r="B88" s="38" t="s">
        <v>237</v>
      </c>
      <c r="C88" s="39" t="s">
        <v>224</v>
      </c>
      <c r="D88" s="39">
        <v>1</v>
      </c>
      <c r="E88" s="12"/>
      <c r="F88" s="12">
        <f t="shared" si="4"/>
        <v>0</v>
      </c>
    </row>
    <row r="89" spans="1:6" ht="57" customHeight="1" thickBot="1" x14ac:dyDescent="0.3">
      <c r="A89" s="8">
        <f t="shared" si="5"/>
        <v>76</v>
      </c>
      <c r="B89" s="38" t="s">
        <v>290</v>
      </c>
      <c r="C89" s="39" t="s">
        <v>224</v>
      </c>
      <c r="D89" s="39">
        <v>1</v>
      </c>
      <c r="E89" s="12"/>
      <c r="F89" s="12">
        <f t="shared" si="4"/>
        <v>0</v>
      </c>
    </row>
    <row r="90" spans="1:6" ht="63" customHeight="1" thickBot="1" x14ac:dyDescent="0.3">
      <c r="A90" s="8">
        <f t="shared" si="5"/>
        <v>77</v>
      </c>
      <c r="B90" s="38" t="s">
        <v>291</v>
      </c>
      <c r="C90" s="39" t="s">
        <v>224</v>
      </c>
      <c r="D90" s="39">
        <v>2</v>
      </c>
      <c r="E90" s="12"/>
      <c r="F90" s="12">
        <f t="shared" si="4"/>
        <v>0</v>
      </c>
    </row>
    <row r="91" spans="1:6" ht="53.25" customHeight="1" thickBot="1" x14ac:dyDescent="0.3">
      <c r="A91" s="8">
        <f t="shared" si="5"/>
        <v>78</v>
      </c>
      <c r="B91" s="38" t="s">
        <v>292</v>
      </c>
      <c r="C91" s="39" t="s">
        <v>224</v>
      </c>
      <c r="D91" s="39">
        <v>2</v>
      </c>
      <c r="E91" s="12"/>
      <c r="F91" s="12">
        <f t="shared" si="4"/>
        <v>0</v>
      </c>
    </row>
    <row r="92" spans="1:6" ht="57.75" customHeight="1" thickBot="1" x14ac:dyDescent="0.3">
      <c r="A92" s="8">
        <f t="shared" si="5"/>
        <v>79</v>
      </c>
      <c r="B92" s="38" t="s">
        <v>238</v>
      </c>
      <c r="C92" s="39" t="s">
        <v>239</v>
      </c>
      <c r="D92" s="39">
        <v>0.24</v>
      </c>
      <c r="E92" s="12"/>
      <c r="F92" s="12">
        <f t="shared" si="4"/>
        <v>0</v>
      </c>
    </row>
    <row r="93" spans="1:6" ht="54" customHeight="1" thickBot="1" x14ac:dyDescent="0.3">
      <c r="A93" s="8">
        <f t="shared" si="5"/>
        <v>80</v>
      </c>
      <c r="B93" s="38" t="s">
        <v>240</v>
      </c>
      <c r="C93" s="39" t="s">
        <v>226</v>
      </c>
      <c r="D93" s="39">
        <v>1</v>
      </c>
      <c r="E93" s="12"/>
      <c r="F93" s="12">
        <f t="shared" si="4"/>
        <v>0</v>
      </c>
    </row>
    <row r="94" spans="1:6" ht="33" customHeight="1" thickBot="1" x14ac:dyDescent="0.3">
      <c r="A94" s="8">
        <f t="shared" si="5"/>
        <v>81</v>
      </c>
      <c r="B94" s="38" t="s">
        <v>241</v>
      </c>
      <c r="C94" s="39" t="s">
        <v>224</v>
      </c>
      <c r="D94" s="39">
        <v>16</v>
      </c>
      <c r="E94" s="12"/>
      <c r="F94" s="12">
        <f t="shared" si="4"/>
        <v>0</v>
      </c>
    </row>
    <row r="95" spans="1:6" ht="33" customHeight="1" thickBot="1" x14ac:dyDescent="0.3">
      <c r="A95" s="8">
        <f t="shared" si="5"/>
        <v>82</v>
      </c>
      <c r="B95" s="38" t="s">
        <v>242</v>
      </c>
      <c r="C95" s="39" t="s">
        <v>224</v>
      </c>
      <c r="D95" s="39">
        <v>16</v>
      </c>
      <c r="E95" s="12"/>
      <c r="F95" s="12">
        <f t="shared" si="4"/>
        <v>0</v>
      </c>
    </row>
    <row r="96" spans="1:6" ht="72.75" customHeight="1" thickBot="1" x14ac:dyDescent="0.3">
      <c r="A96" s="8">
        <f t="shared" si="5"/>
        <v>83</v>
      </c>
      <c r="B96" s="38" t="s">
        <v>293</v>
      </c>
      <c r="C96" s="39" t="s">
        <v>243</v>
      </c>
      <c r="D96" s="39">
        <v>300</v>
      </c>
      <c r="E96" s="12"/>
      <c r="F96" s="12">
        <f t="shared" si="4"/>
        <v>0</v>
      </c>
    </row>
    <row r="97" spans="1:6" ht="48" customHeight="1" thickBot="1" x14ac:dyDescent="0.3">
      <c r="A97" s="8">
        <f t="shared" si="5"/>
        <v>84</v>
      </c>
      <c r="B97" s="38" t="s">
        <v>244</v>
      </c>
      <c r="C97" s="39" t="s">
        <v>224</v>
      </c>
      <c r="D97" s="39">
        <v>50</v>
      </c>
      <c r="E97" s="12"/>
      <c r="F97" s="12">
        <f t="shared" si="4"/>
        <v>0</v>
      </c>
    </row>
    <row r="98" spans="1:6" ht="33" customHeight="1" thickBot="1" x14ac:dyDescent="0.3">
      <c r="A98" s="8">
        <f t="shared" si="5"/>
        <v>85</v>
      </c>
      <c r="B98" s="38" t="s">
        <v>245</v>
      </c>
      <c r="C98" s="39" t="s">
        <v>224</v>
      </c>
      <c r="D98" s="39">
        <v>10</v>
      </c>
      <c r="E98" s="12"/>
      <c r="F98" s="12">
        <f t="shared" si="4"/>
        <v>0</v>
      </c>
    </row>
    <row r="99" spans="1:6" ht="33" customHeight="1" thickBot="1" x14ac:dyDescent="0.3">
      <c r="A99" s="24" t="s">
        <v>246</v>
      </c>
      <c r="B99" s="25"/>
      <c r="C99" s="25"/>
      <c r="D99" s="26"/>
      <c r="E99" s="29"/>
      <c r="F99" s="29"/>
    </row>
    <row r="100" spans="1:6" ht="54" customHeight="1" thickBot="1" x14ac:dyDescent="0.3">
      <c r="A100" s="8">
        <f>88</f>
        <v>88</v>
      </c>
      <c r="B100" s="38" t="s">
        <v>294</v>
      </c>
      <c r="C100" s="39" t="s">
        <v>226</v>
      </c>
      <c r="D100" s="39">
        <v>100</v>
      </c>
      <c r="E100" s="12"/>
      <c r="F100" s="12">
        <f t="shared" si="4"/>
        <v>0</v>
      </c>
    </row>
    <row r="101" spans="1:6" ht="57.75" customHeight="1" thickBot="1" x14ac:dyDescent="0.3">
      <c r="A101" s="8">
        <f t="shared" si="5"/>
        <v>89</v>
      </c>
      <c r="B101" s="38" t="s">
        <v>295</v>
      </c>
      <c r="C101" s="39" t="s">
        <v>226</v>
      </c>
      <c r="D101" s="39">
        <v>100</v>
      </c>
      <c r="E101" s="12"/>
      <c r="F101" s="12">
        <f t="shared" si="4"/>
        <v>0</v>
      </c>
    </row>
    <row r="102" spans="1:6" ht="53.25" customHeight="1" thickBot="1" x14ac:dyDescent="0.3">
      <c r="A102" s="8">
        <f t="shared" si="5"/>
        <v>90</v>
      </c>
      <c r="B102" s="38" t="s">
        <v>296</v>
      </c>
      <c r="C102" s="39" t="s">
        <v>226</v>
      </c>
      <c r="D102" s="39">
        <v>100</v>
      </c>
      <c r="E102" s="12"/>
      <c r="F102" s="12">
        <f t="shared" si="4"/>
        <v>0</v>
      </c>
    </row>
    <row r="103" spans="1:6" ht="33" customHeight="1" thickBot="1" x14ac:dyDescent="0.3">
      <c r="A103" s="8">
        <f t="shared" si="5"/>
        <v>91</v>
      </c>
      <c r="B103" s="38" t="s">
        <v>247</v>
      </c>
      <c r="C103" s="39" t="s">
        <v>224</v>
      </c>
      <c r="D103" s="39">
        <v>6</v>
      </c>
      <c r="E103" s="12"/>
      <c r="F103" s="12">
        <f t="shared" si="4"/>
        <v>0</v>
      </c>
    </row>
    <row r="104" spans="1:6" ht="33" customHeight="1" thickBot="1" x14ac:dyDescent="0.3">
      <c r="A104" s="8">
        <f t="shared" si="5"/>
        <v>92</v>
      </c>
      <c r="B104" s="38" t="s">
        <v>248</v>
      </c>
      <c r="C104" s="39" t="s">
        <v>226</v>
      </c>
      <c r="D104" s="39">
        <v>100</v>
      </c>
      <c r="E104" s="12"/>
      <c r="F104" s="12">
        <f t="shared" si="4"/>
        <v>0</v>
      </c>
    </row>
    <row r="105" spans="1:6" ht="33" customHeight="1" thickBot="1" x14ac:dyDescent="0.3">
      <c r="A105" s="8">
        <f t="shared" si="5"/>
        <v>93</v>
      </c>
      <c r="B105" s="38" t="s">
        <v>249</v>
      </c>
      <c r="C105" s="39" t="s">
        <v>224</v>
      </c>
      <c r="D105" s="39">
        <v>5</v>
      </c>
      <c r="E105" s="12"/>
      <c r="F105" s="12">
        <f t="shared" si="4"/>
        <v>0</v>
      </c>
    </row>
    <row r="106" spans="1:6" ht="33" customHeight="1" thickBot="1" x14ac:dyDescent="0.3">
      <c r="A106" s="8">
        <f t="shared" si="5"/>
        <v>94</v>
      </c>
      <c r="B106" s="38" t="s">
        <v>250</v>
      </c>
      <c r="C106" s="39" t="s">
        <v>226</v>
      </c>
      <c r="D106" s="39">
        <v>20</v>
      </c>
      <c r="E106" s="12"/>
      <c r="F106" s="12">
        <f t="shared" si="4"/>
        <v>0</v>
      </c>
    </row>
    <row r="107" spans="1:6" ht="33" customHeight="1" thickBot="1" x14ac:dyDescent="0.3">
      <c r="A107" s="8">
        <f t="shared" si="5"/>
        <v>95</v>
      </c>
      <c r="B107" s="38" t="s">
        <v>251</v>
      </c>
      <c r="C107" s="39" t="s">
        <v>224</v>
      </c>
      <c r="D107" s="39">
        <v>2</v>
      </c>
      <c r="E107" s="12"/>
      <c r="F107" s="12">
        <f t="shared" si="4"/>
        <v>0</v>
      </c>
    </row>
    <row r="108" spans="1:6" ht="33" customHeight="1" thickBot="1" x14ac:dyDescent="0.3">
      <c r="A108" s="8">
        <f t="shared" si="5"/>
        <v>96</v>
      </c>
      <c r="B108" s="38" t="s">
        <v>252</v>
      </c>
      <c r="C108" s="39" t="s">
        <v>224</v>
      </c>
      <c r="D108" s="39">
        <v>1</v>
      </c>
      <c r="E108" s="12"/>
      <c r="F108" s="12">
        <f t="shared" si="4"/>
        <v>0</v>
      </c>
    </row>
    <row r="109" spans="1:6" ht="33" customHeight="1" thickBot="1" x14ac:dyDescent="0.3">
      <c r="A109" s="8">
        <f t="shared" si="5"/>
        <v>97</v>
      </c>
      <c r="B109" s="38" t="s">
        <v>253</v>
      </c>
      <c r="C109" s="39" t="s">
        <v>226</v>
      </c>
      <c r="D109" s="39">
        <v>1.5</v>
      </c>
      <c r="E109" s="12"/>
      <c r="F109" s="12">
        <f t="shared" si="4"/>
        <v>0</v>
      </c>
    </row>
    <row r="110" spans="1:6" ht="33" customHeight="1" thickBot="1" x14ac:dyDescent="0.3">
      <c r="A110" s="8">
        <f t="shared" si="5"/>
        <v>98</v>
      </c>
      <c r="B110" s="38" t="s">
        <v>254</v>
      </c>
      <c r="C110" s="39" t="s">
        <v>224</v>
      </c>
      <c r="D110" s="39">
        <v>1</v>
      </c>
      <c r="E110" s="12"/>
      <c r="F110" s="12">
        <f t="shared" si="4"/>
        <v>0</v>
      </c>
    </row>
    <row r="111" spans="1:6" ht="33" customHeight="1" thickBot="1" x14ac:dyDescent="0.3">
      <c r="A111" s="8">
        <f t="shared" si="5"/>
        <v>99</v>
      </c>
      <c r="B111" s="38" t="s">
        <v>255</v>
      </c>
      <c r="C111" s="39" t="s">
        <v>224</v>
      </c>
      <c r="D111" s="39">
        <v>1</v>
      </c>
      <c r="E111" s="12"/>
      <c r="F111" s="12">
        <f t="shared" si="4"/>
        <v>0</v>
      </c>
    </row>
    <row r="112" spans="1:6" ht="33" customHeight="1" thickBot="1" x14ac:dyDescent="0.3">
      <c r="A112" s="24" t="s">
        <v>256</v>
      </c>
      <c r="B112" s="25"/>
      <c r="C112" s="25"/>
      <c r="D112" s="26"/>
      <c r="E112" s="29"/>
      <c r="F112" s="29"/>
    </row>
    <row r="113" spans="1:6" ht="57.75" customHeight="1" thickBot="1" x14ac:dyDescent="0.3">
      <c r="A113" s="8">
        <f>100</f>
        <v>100</v>
      </c>
      <c r="B113" s="38" t="s">
        <v>257</v>
      </c>
      <c r="C113" s="39" t="s">
        <v>226</v>
      </c>
      <c r="D113" s="39">
        <v>15</v>
      </c>
      <c r="E113" s="12"/>
      <c r="F113" s="12">
        <f t="shared" si="4"/>
        <v>0</v>
      </c>
    </row>
    <row r="114" spans="1:6" ht="61.5" customHeight="1" thickBot="1" x14ac:dyDescent="0.3">
      <c r="A114" s="8">
        <f t="shared" si="5"/>
        <v>101</v>
      </c>
      <c r="B114" s="38" t="s">
        <v>258</v>
      </c>
      <c r="C114" s="39" t="s">
        <v>226</v>
      </c>
      <c r="D114" s="39">
        <v>15</v>
      </c>
      <c r="E114" s="12"/>
      <c r="F114" s="12">
        <f t="shared" si="4"/>
        <v>0</v>
      </c>
    </row>
    <row r="115" spans="1:6" ht="63" customHeight="1" thickBot="1" x14ac:dyDescent="0.3">
      <c r="A115" s="8">
        <f t="shared" si="5"/>
        <v>102</v>
      </c>
      <c r="B115" s="38" t="s">
        <v>259</v>
      </c>
      <c r="C115" s="39" t="s">
        <v>226</v>
      </c>
      <c r="D115" s="39">
        <v>15</v>
      </c>
      <c r="E115" s="12"/>
      <c r="F115" s="12">
        <f t="shared" si="4"/>
        <v>0</v>
      </c>
    </row>
    <row r="116" spans="1:6" ht="33" customHeight="1" thickBot="1" x14ac:dyDescent="0.3">
      <c r="A116" s="8">
        <f t="shared" si="5"/>
        <v>103</v>
      </c>
      <c r="B116" s="38" t="s">
        <v>260</v>
      </c>
      <c r="C116" s="39" t="s">
        <v>224</v>
      </c>
      <c r="D116" s="39">
        <v>6</v>
      </c>
      <c r="E116" s="12"/>
      <c r="F116" s="12">
        <f t="shared" si="4"/>
        <v>0</v>
      </c>
    </row>
    <row r="117" spans="1:6" ht="33" customHeight="1" thickBot="1" x14ac:dyDescent="0.3">
      <c r="A117" s="8">
        <f t="shared" si="5"/>
        <v>104</v>
      </c>
      <c r="B117" s="38" t="s">
        <v>261</v>
      </c>
      <c r="C117" s="39" t="s">
        <v>226</v>
      </c>
      <c r="D117" s="39">
        <v>10</v>
      </c>
      <c r="E117" s="12"/>
      <c r="F117" s="12">
        <f t="shared" si="4"/>
        <v>0</v>
      </c>
    </row>
    <row r="118" spans="1:6" ht="33" customHeight="1" thickBot="1" x14ac:dyDescent="0.3">
      <c r="A118" s="8">
        <f t="shared" si="5"/>
        <v>105</v>
      </c>
      <c r="B118" s="38" t="s">
        <v>262</v>
      </c>
      <c r="C118" s="39" t="s">
        <v>224</v>
      </c>
      <c r="D118" s="39">
        <v>2</v>
      </c>
      <c r="E118" s="12"/>
      <c r="F118" s="12">
        <f t="shared" si="4"/>
        <v>0</v>
      </c>
    </row>
    <row r="119" spans="1:6" ht="33" customHeight="1" thickBot="1" x14ac:dyDescent="0.3">
      <c r="A119" s="8">
        <f t="shared" si="5"/>
        <v>106</v>
      </c>
      <c r="B119" s="38" t="s">
        <v>263</v>
      </c>
      <c r="C119" s="39" t="s">
        <v>226</v>
      </c>
      <c r="D119" s="39">
        <v>1.5</v>
      </c>
      <c r="E119" s="12"/>
      <c r="F119" s="12">
        <f t="shared" si="4"/>
        <v>0</v>
      </c>
    </row>
    <row r="120" spans="1:6" ht="33" customHeight="1" thickBot="1" x14ac:dyDescent="0.3">
      <c r="A120" s="8">
        <f t="shared" si="5"/>
        <v>107</v>
      </c>
      <c r="B120" s="38" t="s">
        <v>264</v>
      </c>
      <c r="C120" s="39" t="s">
        <v>224</v>
      </c>
      <c r="D120" s="39">
        <v>4</v>
      </c>
      <c r="E120" s="12"/>
      <c r="F120" s="12">
        <f t="shared" si="4"/>
        <v>0</v>
      </c>
    </row>
    <row r="121" spans="1:6" ht="33" customHeight="1" thickBot="1" x14ac:dyDescent="0.3">
      <c r="A121" s="8">
        <f t="shared" si="5"/>
        <v>108</v>
      </c>
      <c r="B121" s="38" t="s">
        <v>265</v>
      </c>
      <c r="C121" s="39" t="s">
        <v>224</v>
      </c>
      <c r="D121" s="39">
        <v>2</v>
      </c>
      <c r="E121" s="12"/>
      <c r="F121" s="12">
        <f t="shared" si="4"/>
        <v>0</v>
      </c>
    </row>
    <row r="122" spans="1:6" ht="33" customHeight="1" thickBot="1" x14ac:dyDescent="0.3">
      <c r="A122" s="8">
        <f t="shared" si="5"/>
        <v>109</v>
      </c>
      <c r="B122" s="38" t="s">
        <v>266</v>
      </c>
      <c r="C122" s="39" t="s">
        <v>224</v>
      </c>
      <c r="D122" s="39">
        <v>1</v>
      </c>
      <c r="E122" s="12"/>
      <c r="F122" s="12">
        <f t="shared" si="4"/>
        <v>0</v>
      </c>
    </row>
    <row r="123" spans="1:6" ht="33" customHeight="1" thickBot="1" x14ac:dyDescent="0.3">
      <c r="A123" s="8">
        <f t="shared" si="5"/>
        <v>110</v>
      </c>
      <c r="B123" s="38" t="s">
        <v>267</v>
      </c>
      <c r="C123" s="39" t="s">
        <v>224</v>
      </c>
      <c r="D123" s="39">
        <v>2</v>
      </c>
      <c r="E123" s="12"/>
      <c r="F123" s="12">
        <f t="shared" si="4"/>
        <v>0</v>
      </c>
    </row>
    <row r="124" spans="1:6" ht="33" customHeight="1" thickBot="1" x14ac:dyDescent="0.3">
      <c r="A124" s="8">
        <f t="shared" si="5"/>
        <v>111</v>
      </c>
      <c r="B124" s="38" t="s">
        <v>268</v>
      </c>
      <c r="C124" s="39" t="s">
        <v>226</v>
      </c>
      <c r="D124" s="39">
        <v>5</v>
      </c>
      <c r="E124" s="12"/>
      <c r="F124" s="12">
        <f t="shared" si="4"/>
        <v>0</v>
      </c>
    </row>
    <row r="125" spans="1:6" ht="33" customHeight="1" thickBot="1" x14ac:dyDescent="0.3">
      <c r="A125" s="24" t="s">
        <v>270</v>
      </c>
      <c r="B125" s="25"/>
      <c r="C125" s="25"/>
      <c r="D125" s="26"/>
      <c r="E125" s="29"/>
      <c r="F125" s="29"/>
    </row>
    <row r="126" spans="1:6" ht="40.5" customHeight="1" thickBot="1" x14ac:dyDescent="0.3">
      <c r="A126" s="8">
        <f>112</f>
        <v>112</v>
      </c>
      <c r="B126" s="38" t="s">
        <v>271</v>
      </c>
      <c r="C126" s="39" t="s">
        <v>272</v>
      </c>
      <c r="D126" s="39">
        <f>100*0.7*0.2+10*0.7*0.2</f>
        <v>15.4</v>
      </c>
      <c r="E126" s="12"/>
      <c r="F126" s="12">
        <f t="shared" si="4"/>
        <v>0</v>
      </c>
    </row>
    <row r="127" spans="1:6" ht="50.25" customHeight="1" thickBot="1" x14ac:dyDescent="0.3">
      <c r="A127" s="8">
        <f t="shared" si="5"/>
        <v>113</v>
      </c>
      <c r="B127" s="38" t="s">
        <v>273</v>
      </c>
      <c r="C127" s="39" t="s">
        <v>274</v>
      </c>
      <c r="D127" s="39">
        <f>100*0.2+10*0.2</f>
        <v>22</v>
      </c>
      <c r="E127" s="12"/>
      <c r="F127" s="12">
        <f t="shared" si="4"/>
        <v>0</v>
      </c>
    </row>
    <row r="128" spans="1:6" ht="52.5" customHeight="1" thickBot="1" x14ac:dyDescent="0.3">
      <c r="A128" s="8">
        <f t="shared" si="5"/>
        <v>114</v>
      </c>
      <c r="B128" s="38" t="s">
        <v>275</v>
      </c>
      <c r="C128" s="39" t="s">
        <v>272</v>
      </c>
      <c r="D128" s="39">
        <f>100*0.7*0.2+10*0.7*0.2</f>
        <v>15.4</v>
      </c>
      <c r="E128" s="12"/>
      <c r="F128" s="12">
        <f t="shared" si="4"/>
        <v>0</v>
      </c>
    </row>
    <row r="129" spans="1:9" ht="33" customHeight="1" thickBot="1" x14ac:dyDescent="0.3">
      <c r="A129" s="8">
        <f t="shared" si="5"/>
        <v>115</v>
      </c>
      <c r="B129" s="38" t="s">
        <v>276</v>
      </c>
      <c r="C129" s="39" t="s">
        <v>277</v>
      </c>
      <c r="D129" s="39">
        <v>4</v>
      </c>
      <c r="E129" s="12"/>
      <c r="F129" s="12">
        <f t="shared" si="4"/>
        <v>0</v>
      </c>
    </row>
    <row r="130" spans="1:9" ht="33" customHeight="1" thickBot="1" x14ac:dyDescent="0.3">
      <c r="A130" s="8">
        <f t="shared" si="5"/>
        <v>116</v>
      </c>
      <c r="B130" s="38" t="s">
        <v>278</v>
      </c>
      <c r="C130" s="39" t="s">
        <v>277</v>
      </c>
      <c r="D130" s="39">
        <v>8</v>
      </c>
      <c r="E130" s="12"/>
      <c r="F130" s="12">
        <f t="shared" si="4"/>
        <v>0</v>
      </c>
    </row>
    <row r="131" spans="1:9" ht="33" customHeight="1" thickBot="1" x14ac:dyDescent="0.3">
      <c r="A131" s="8">
        <f t="shared" si="5"/>
        <v>117</v>
      </c>
      <c r="B131" s="38" t="s">
        <v>279</v>
      </c>
      <c r="C131" s="39" t="s">
        <v>277</v>
      </c>
      <c r="D131" s="39">
        <f>4+8</f>
        <v>12</v>
      </c>
      <c r="E131" s="12"/>
      <c r="F131" s="12">
        <f t="shared" si="4"/>
        <v>0</v>
      </c>
    </row>
    <row r="132" spans="1:9" s="7" customFormat="1" ht="26.25" thickBot="1" x14ac:dyDescent="0.4">
      <c r="A132" s="44" t="s">
        <v>184</v>
      </c>
      <c r="B132" s="45"/>
      <c r="C132" s="45"/>
      <c r="D132" s="45"/>
      <c r="E132" s="46"/>
      <c r="F132" s="18">
        <f>SUM(F11:F131)</f>
        <v>0</v>
      </c>
      <c r="I132" s="21"/>
    </row>
  </sheetData>
  <mergeCells count="10">
    <mergeCell ref="A6:F6"/>
    <mergeCell ref="A5:F5"/>
    <mergeCell ref="F8:F9"/>
    <mergeCell ref="E8:E9"/>
    <mergeCell ref="A132:E132"/>
    <mergeCell ref="A10:D10"/>
    <mergeCell ref="A8:A9"/>
    <mergeCell ref="B8:B9"/>
    <mergeCell ref="C8:C9"/>
    <mergeCell ref="D8:D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5121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1219200</xdr:colOff>
                <xdr:row>2</xdr:row>
                <xdr:rowOff>171450</xdr:rowOff>
              </to>
            </anchor>
          </objectPr>
        </oleObject>
      </mc:Choice>
      <mc:Fallback>
        <oleObject shapeId="51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91"/>
  <sheetViews>
    <sheetView view="pageBreakPreview" topLeftCell="A85" zoomScale="80" zoomScaleNormal="30" zoomScaleSheetLayoutView="80" workbookViewId="0">
      <selection activeCell="A91" sqref="A91:E91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8</v>
      </c>
    </row>
    <row r="2" spans="1:6" x14ac:dyDescent="0.25">
      <c r="B2" s="2" t="s">
        <v>10</v>
      </c>
    </row>
    <row r="3" spans="1:6" x14ac:dyDescent="0.25">
      <c r="B3" s="2" t="s">
        <v>9</v>
      </c>
    </row>
    <row r="5" spans="1:6" x14ac:dyDescent="0.25">
      <c r="A5" s="48" t="s">
        <v>348</v>
      </c>
      <c r="B5" s="48"/>
      <c r="C5" s="48"/>
      <c r="D5" s="48"/>
      <c r="E5" s="48"/>
      <c r="F5" s="48"/>
    </row>
    <row r="6" spans="1:6" x14ac:dyDescent="0.25">
      <c r="A6" s="49" t="s">
        <v>185</v>
      </c>
      <c r="B6" s="49"/>
      <c r="C6" s="49"/>
      <c r="D6" s="49"/>
      <c r="E6" s="49"/>
      <c r="F6" s="49"/>
    </row>
    <row r="7" spans="1:6" ht="16.5" thickBot="1" x14ac:dyDescent="0.3"/>
    <row r="8" spans="1:6" ht="63.75" customHeight="1" thickBot="1" x14ac:dyDescent="0.3">
      <c r="A8" s="51" t="s">
        <v>0</v>
      </c>
      <c r="B8" s="51" t="s">
        <v>5</v>
      </c>
      <c r="C8" s="51" t="s">
        <v>1</v>
      </c>
      <c r="D8" s="52" t="s">
        <v>345</v>
      </c>
      <c r="E8" s="53" t="s">
        <v>346</v>
      </c>
      <c r="F8" s="50" t="s">
        <v>347</v>
      </c>
    </row>
    <row r="9" spans="1:6" ht="49.5" customHeight="1" thickBot="1" x14ac:dyDescent="0.3">
      <c r="A9" s="51"/>
      <c r="B9" s="51"/>
      <c r="C9" s="51"/>
      <c r="D9" s="51"/>
      <c r="E9" s="54"/>
      <c r="F9" s="50"/>
    </row>
    <row r="10" spans="1:6" ht="28.5" customHeight="1" thickBot="1" x14ac:dyDescent="0.3">
      <c r="A10" s="41" t="s">
        <v>220</v>
      </c>
      <c r="B10" s="42"/>
      <c r="C10" s="42"/>
      <c r="D10" s="43"/>
      <c r="E10" s="29"/>
      <c r="F10" s="29"/>
    </row>
    <row r="11" spans="1:6" ht="111.75" customHeight="1" thickBot="1" x14ac:dyDescent="0.3">
      <c r="A11" s="8">
        <f>1</f>
        <v>1</v>
      </c>
      <c r="B11" s="14" t="s">
        <v>169</v>
      </c>
      <c r="C11" s="13" t="s">
        <v>112</v>
      </c>
      <c r="D11" s="13">
        <v>450</v>
      </c>
      <c r="E11" s="12"/>
      <c r="F11" s="9">
        <f>D11*E11</f>
        <v>0</v>
      </c>
    </row>
    <row r="12" spans="1:6" ht="63.75" customHeight="1" thickBot="1" x14ac:dyDescent="0.3">
      <c r="A12" s="8">
        <f>A11+1</f>
        <v>2</v>
      </c>
      <c r="B12" s="14" t="s">
        <v>170</v>
      </c>
      <c r="C12" s="13" t="s">
        <v>113</v>
      </c>
      <c r="D12" s="13">
        <v>1440</v>
      </c>
      <c r="E12" s="12"/>
      <c r="F12" s="9">
        <f t="shared" ref="F12:F52" si="0">D12*E12</f>
        <v>0</v>
      </c>
    </row>
    <row r="13" spans="1:6" ht="21.75" customHeight="1" thickBot="1" x14ac:dyDescent="0.3">
      <c r="A13" s="8">
        <f t="shared" ref="A13:A52" si="1">A12+1</f>
        <v>3</v>
      </c>
      <c r="B13" s="14" t="s">
        <v>171</v>
      </c>
      <c r="C13" s="13" t="s">
        <v>115</v>
      </c>
      <c r="D13" s="13">
        <v>46</v>
      </c>
      <c r="E13" s="12"/>
      <c r="F13" s="9">
        <f t="shared" si="0"/>
        <v>0</v>
      </c>
    </row>
    <row r="14" spans="1:6" ht="27" customHeight="1" thickBot="1" x14ac:dyDescent="0.3">
      <c r="A14" s="8">
        <f t="shared" si="1"/>
        <v>4</v>
      </c>
      <c r="B14" s="14" t="s">
        <v>117</v>
      </c>
      <c r="C14" s="13" t="s">
        <v>112</v>
      </c>
      <c r="D14" s="15">
        <v>48</v>
      </c>
      <c r="E14" s="12"/>
      <c r="F14" s="9">
        <f t="shared" si="0"/>
        <v>0</v>
      </c>
    </row>
    <row r="15" spans="1:6" ht="24" customHeight="1" thickBot="1" x14ac:dyDescent="0.3">
      <c r="A15" s="8">
        <f t="shared" si="1"/>
        <v>5</v>
      </c>
      <c r="B15" s="10" t="s">
        <v>118</v>
      </c>
      <c r="C15" s="13" t="s">
        <v>112</v>
      </c>
      <c r="D15" s="15">
        <v>48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119</v>
      </c>
      <c r="C16" s="13" t="s">
        <v>112</v>
      </c>
      <c r="D16" s="13">
        <v>48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120</v>
      </c>
      <c r="C17" s="13" t="s">
        <v>112</v>
      </c>
      <c r="D17" s="13">
        <v>16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172</v>
      </c>
      <c r="C18" s="13" t="s">
        <v>112</v>
      </c>
      <c r="D18" s="13">
        <v>22</v>
      </c>
      <c r="E18" s="12"/>
      <c r="F18" s="9">
        <f t="shared" si="0"/>
        <v>0</v>
      </c>
    </row>
    <row r="19" spans="1:6" ht="31.5" customHeight="1" thickBot="1" x14ac:dyDescent="0.3">
      <c r="A19" s="8">
        <f t="shared" si="1"/>
        <v>9</v>
      </c>
      <c r="B19" s="10" t="s">
        <v>173</v>
      </c>
      <c r="C19" s="13" t="s">
        <v>112</v>
      </c>
      <c r="D19" s="13">
        <v>11</v>
      </c>
      <c r="E19" s="12"/>
      <c r="F19" s="9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174</v>
      </c>
      <c r="C20" s="13" t="s">
        <v>112</v>
      </c>
      <c r="D20" s="13">
        <v>19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218</v>
      </c>
      <c r="C21" s="13" t="s">
        <v>112</v>
      </c>
      <c r="D21" s="27">
        <v>31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176</v>
      </c>
      <c r="C22" s="13" t="s">
        <v>112</v>
      </c>
      <c r="D22" s="28">
        <v>12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127</v>
      </c>
      <c r="C23" s="13" t="s">
        <v>112</v>
      </c>
      <c r="D23" s="28">
        <v>1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128</v>
      </c>
      <c r="C24" s="13" t="s">
        <v>112</v>
      </c>
      <c r="D24" s="13">
        <v>1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129</v>
      </c>
      <c r="C25" s="13" t="s">
        <v>112</v>
      </c>
      <c r="D25" s="13">
        <v>9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130</v>
      </c>
      <c r="C26" s="13" t="s">
        <v>131</v>
      </c>
      <c r="D26" s="13">
        <v>1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132</v>
      </c>
      <c r="C27" s="13" t="s">
        <v>133</v>
      </c>
      <c r="D27" s="13">
        <v>1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177</v>
      </c>
      <c r="C28" s="13" t="s">
        <v>112</v>
      </c>
      <c r="D28" s="13">
        <v>4</v>
      </c>
      <c r="E28" s="12"/>
      <c r="F28" s="9">
        <f t="shared" si="0"/>
        <v>0</v>
      </c>
    </row>
    <row r="29" spans="1:6" ht="16.5" thickBot="1" x14ac:dyDescent="0.3">
      <c r="A29" s="8">
        <f t="shared" si="1"/>
        <v>19</v>
      </c>
      <c r="B29" s="10" t="s">
        <v>178</v>
      </c>
      <c r="C29" s="13" t="s">
        <v>112</v>
      </c>
      <c r="D29" s="13">
        <v>1</v>
      </c>
      <c r="E29" s="12"/>
      <c r="F29" s="9">
        <f t="shared" si="0"/>
        <v>0</v>
      </c>
    </row>
    <row r="30" spans="1:6" ht="24" customHeight="1" thickBot="1" x14ac:dyDescent="0.3">
      <c r="A30" s="8">
        <f t="shared" si="1"/>
        <v>20</v>
      </c>
      <c r="B30" s="10" t="s">
        <v>137</v>
      </c>
      <c r="C30" s="13" t="s">
        <v>112</v>
      </c>
      <c r="D30" s="13">
        <v>1</v>
      </c>
      <c r="E30" s="12"/>
      <c r="F30" s="9">
        <f t="shared" si="0"/>
        <v>0</v>
      </c>
    </row>
    <row r="31" spans="1:6" ht="22.5" customHeight="1" thickBot="1" x14ac:dyDescent="0.3">
      <c r="A31" s="8">
        <f t="shared" si="1"/>
        <v>21</v>
      </c>
      <c r="B31" s="10" t="s">
        <v>138</v>
      </c>
      <c r="C31" s="13" t="s">
        <v>112</v>
      </c>
      <c r="D31" s="13">
        <v>2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139</v>
      </c>
      <c r="C32" s="13" t="s">
        <v>112</v>
      </c>
      <c r="D32" s="13">
        <v>2</v>
      </c>
      <c r="E32" s="12"/>
      <c r="F32" s="9">
        <f t="shared" si="0"/>
        <v>0</v>
      </c>
    </row>
    <row r="33" spans="1:6" ht="21.75" customHeight="1" thickBot="1" x14ac:dyDescent="0.3">
      <c r="A33" s="8">
        <f t="shared" si="1"/>
        <v>23</v>
      </c>
      <c r="B33" s="10" t="s">
        <v>140</v>
      </c>
      <c r="C33" s="13" t="s">
        <v>113</v>
      </c>
      <c r="D33" s="13">
        <v>5</v>
      </c>
      <c r="E33" s="12"/>
      <c r="F33" s="9">
        <f t="shared" si="0"/>
        <v>0</v>
      </c>
    </row>
    <row r="34" spans="1:6" ht="24.75" customHeight="1" thickBot="1" x14ac:dyDescent="0.3">
      <c r="A34" s="8">
        <f t="shared" si="1"/>
        <v>24</v>
      </c>
      <c r="B34" s="10" t="s">
        <v>141</v>
      </c>
      <c r="C34" s="13" t="s">
        <v>112</v>
      </c>
      <c r="D34" s="13">
        <v>4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142</v>
      </c>
      <c r="C35" s="13" t="s">
        <v>112</v>
      </c>
      <c r="D35" s="13">
        <v>1</v>
      </c>
      <c r="E35" s="12"/>
      <c r="F35" s="9">
        <f t="shared" si="0"/>
        <v>0</v>
      </c>
    </row>
    <row r="36" spans="1:6" ht="25.5" customHeight="1" thickBot="1" x14ac:dyDescent="0.3">
      <c r="A36" s="8">
        <f t="shared" si="1"/>
        <v>26</v>
      </c>
      <c r="B36" s="10" t="s">
        <v>143</v>
      </c>
      <c r="C36" s="13" t="s">
        <v>112</v>
      </c>
      <c r="D36" s="13">
        <v>1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144</v>
      </c>
      <c r="C37" s="13" t="s">
        <v>112</v>
      </c>
      <c r="D37" s="13">
        <v>2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145</v>
      </c>
      <c r="C38" s="13" t="s">
        <v>112</v>
      </c>
      <c r="D38" s="13">
        <v>1</v>
      </c>
      <c r="E38" s="12"/>
      <c r="F38" s="9">
        <f t="shared" si="0"/>
        <v>0</v>
      </c>
    </row>
    <row r="39" spans="1:6" ht="25.5" customHeight="1" thickBot="1" x14ac:dyDescent="0.3">
      <c r="A39" s="8">
        <f t="shared" si="1"/>
        <v>29</v>
      </c>
      <c r="B39" s="10" t="s">
        <v>146</v>
      </c>
      <c r="C39" s="13" t="s">
        <v>112</v>
      </c>
      <c r="D39" s="13">
        <v>1</v>
      </c>
      <c r="E39" s="12"/>
      <c r="F39" s="9">
        <f t="shared" si="0"/>
        <v>0</v>
      </c>
    </row>
    <row r="40" spans="1:6" ht="27.75" customHeight="1" thickBot="1" x14ac:dyDescent="0.3">
      <c r="A40" s="8">
        <f t="shared" si="1"/>
        <v>30</v>
      </c>
      <c r="B40" s="10" t="s">
        <v>217</v>
      </c>
      <c r="C40" s="13" t="s">
        <v>112</v>
      </c>
      <c r="D40" s="13">
        <v>3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179</v>
      </c>
      <c r="C41" s="13" t="s">
        <v>112</v>
      </c>
      <c r="D41" s="13">
        <v>1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180</v>
      </c>
      <c r="C42" s="13" t="s">
        <v>112</v>
      </c>
      <c r="D42" s="13">
        <v>2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181</v>
      </c>
      <c r="C43" s="13" t="s">
        <v>112</v>
      </c>
      <c r="D43" s="13">
        <v>2</v>
      </c>
      <c r="E43" s="12"/>
      <c r="F43" s="9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182</v>
      </c>
      <c r="C44" s="13" t="s">
        <v>112</v>
      </c>
      <c r="D44" s="13">
        <v>4</v>
      </c>
      <c r="E44" s="12"/>
      <c r="F44" s="9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152</v>
      </c>
      <c r="C45" s="13" t="s">
        <v>112</v>
      </c>
      <c r="D45" s="13">
        <v>5</v>
      </c>
      <c r="E45" s="12"/>
      <c r="F45" s="9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153</v>
      </c>
      <c r="C46" s="13" t="s">
        <v>112</v>
      </c>
      <c r="D46" s="13">
        <v>1</v>
      </c>
      <c r="E46" s="12"/>
      <c r="F46" s="9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154</v>
      </c>
      <c r="C47" s="13" t="s">
        <v>112</v>
      </c>
      <c r="D47" s="13">
        <v>4</v>
      </c>
      <c r="E47" s="12"/>
      <c r="F47" s="9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155</v>
      </c>
      <c r="C48" s="13" t="s">
        <v>113</v>
      </c>
      <c r="D48" s="13">
        <v>3</v>
      </c>
      <c r="E48" s="12"/>
      <c r="F48" s="9">
        <f t="shared" si="0"/>
        <v>0</v>
      </c>
    </row>
    <row r="49" spans="1:7" ht="24" customHeight="1" thickBot="1" x14ac:dyDescent="0.3">
      <c r="A49" s="8">
        <f t="shared" si="1"/>
        <v>39</v>
      </c>
      <c r="B49" s="10" t="s">
        <v>156</v>
      </c>
      <c r="C49" s="13" t="s">
        <v>112</v>
      </c>
      <c r="D49" s="13">
        <v>3</v>
      </c>
      <c r="E49" s="12"/>
      <c r="F49" s="9">
        <f t="shared" si="0"/>
        <v>0</v>
      </c>
    </row>
    <row r="50" spans="1:7" ht="29.25" customHeight="1" thickBot="1" x14ac:dyDescent="0.3">
      <c r="A50" s="8">
        <f t="shared" si="1"/>
        <v>40</v>
      </c>
      <c r="B50" s="10" t="s">
        <v>158</v>
      </c>
      <c r="C50" s="13" t="s">
        <v>112</v>
      </c>
      <c r="D50" s="13">
        <v>1</v>
      </c>
      <c r="E50" s="12"/>
      <c r="F50" s="9">
        <f t="shared" si="0"/>
        <v>0</v>
      </c>
    </row>
    <row r="51" spans="1:7" ht="24.75" customHeight="1" thickBot="1" x14ac:dyDescent="0.3">
      <c r="A51" s="8">
        <f t="shared" si="1"/>
        <v>41</v>
      </c>
      <c r="B51" s="10" t="s">
        <v>157</v>
      </c>
      <c r="C51" s="13" t="s">
        <v>112</v>
      </c>
      <c r="D51" s="13">
        <v>3</v>
      </c>
      <c r="E51" s="12"/>
      <c r="F51" s="9">
        <f t="shared" si="0"/>
        <v>0</v>
      </c>
    </row>
    <row r="52" spans="1:7" ht="112.5" customHeight="1" thickBot="1" x14ac:dyDescent="0.3">
      <c r="A52" s="8">
        <f t="shared" si="1"/>
        <v>42</v>
      </c>
      <c r="B52" s="10" t="s">
        <v>183</v>
      </c>
      <c r="C52" s="13" t="s">
        <v>112</v>
      </c>
      <c r="D52" s="13">
        <v>1</v>
      </c>
      <c r="E52" s="12"/>
      <c r="F52" s="9">
        <f t="shared" si="0"/>
        <v>0</v>
      </c>
    </row>
    <row r="53" spans="1:7" s="7" customFormat="1" ht="24.75" customHeight="1" thickBot="1" x14ac:dyDescent="0.3">
      <c r="A53" s="24" t="s">
        <v>269</v>
      </c>
      <c r="B53" s="25"/>
      <c r="C53" s="25"/>
      <c r="D53" s="26"/>
      <c r="E53" s="29"/>
      <c r="F53" s="29"/>
    </row>
    <row r="54" spans="1:7" ht="30" customHeight="1" thickBot="1" x14ac:dyDescent="0.3">
      <c r="A54" s="8">
        <f>43</f>
        <v>43</v>
      </c>
      <c r="B54" s="10" t="s">
        <v>162</v>
      </c>
      <c r="C54" s="13" t="s">
        <v>112</v>
      </c>
      <c r="D54" s="13">
        <v>0.5</v>
      </c>
      <c r="E54" s="12"/>
      <c r="F54" s="9">
        <f t="shared" ref="F54:F62" si="2">D54*E54</f>
        <v>0</v>
      </c>
    </row>
    <row r="55" spans="1:7" ht="24.75" customHeight="1" thickBot="1" x14ac:dyDescent="0.3">
      <c r="A55" s="8">
        <f>A54+1</f>
        <v>44</v>
      </c>
      <c r="B55" s="10" t="s">
        <v>163</v>
      </c>
      <c r="C55" s="13" t="s">
        <v>112</v>
      </c>
      <c r="D55" s="13">
        <v>3</v>
      </c>
      <c r="E55" s="12"/>
      <c r="F55" s="9">
        <f t="shared" si="2"/>
        <v>0</v>
      </c>
    </row>
    <row r="56" spans="1:7" ht="25.5" customHeight="1" thickBot="1" x14ac:dyDescent="0.3">
      <c r="A56" s="8">
        <f t="shared" ref="A56:A62" si="3">A55+1</f>
        <v>45</v>
      </c>
      <c r="B56" s="10" t="s">
        <v>164</v>
      </c>
      <c r="C56" s="13" t="s">
        <v>112</v>
      </c>
      <c r="D56" s="13">
        <v>2</v>
      </c>
      <c r="E56" s="12"/>
      <c r="F56" s="9">
        <f t="shared" si="2"/>
        <v>0</v>
      </c>
    </row>
    <row r="57" spans="1:7" ht="27" customHeight="1" thickBot="1" x14ac:dyDescent="0.3">
      <c r="A57" s="8">
        <f t="shared" si="3"/>
        <v>46</v>
      </c>
      <c r="B57" s="10" t="s">
        <v>165</v>
      </c>
      <c r="C57" s="13" t="s">
        <v>112</v>
      </c>
      <c r="D57" s="13">
        <v>3</v>
      </c>
      <c r="E57" s="12"/>
      <c r="F57" s="9">
        <f t="shared" si="2"/>
        <v>0</v>
      </c>
    </row>
    <row r="58" spans="1:7" ht="26.25" customHeight="1" thickBot="1" x14ac:dyDescent="0.3">
      <c r="A58" s="8">
        <f t="shared" si="3"/>
        <v>47</v>
      </c>
      <c r="B58" s="10" t="s">
        <v>166</v>
      </c>
      <c r="C58" s="13" t="s">
        <v>112</v>
      </c>
      <c r="D58" s="13">
        <v>8</v>
      </c>
      <c r="E58" s="12"/>
      <c r="F58" s="9">
        <f t="shared" si="2"/>
        <v>0</v>
      </c>
    </row>
    <row r="59" spans="1:7" ht="26.25" customHeight="1" thickBot="1" x14ac:dyDescent="0.3">
      <c r="A59" s="8">
        <f t="shared" si="3"/>
        <v>48</v>
      </c>
      <c r="B59" s="10" t="s">
        <v>167</v>
      </c>
      <c r="C59" s="13" t="s">
        <v>131</v>
      </c>
      <c r="D59" s="13">
        <v>1</v>
      </c>
      <c r="E59" s="12"/>
      <c r="F59" s="9">
        <f t="shared" si="2"/>
        <v>0</v>
      </c>
    </row>
    <row r="60" spans="1:7" ht="47.25" customHeight="1" thickBot="1" x14ac:dyDescent="0.3">
      <c r="A60" s="8">
        <f t="shared" si="3"/>
        <v>49</v>
      </c>
      <c r="B60" s="10" t="s">
        <v>168</v>
      </c>
      <c r="C60" s="13" t="s">
        <v>112</v>
      </c>
      <c r="D60" s="13">
        <v>1</v>
      </c>
      <c r="E60" s="12"/>
      <c r="F60" s="9">
        <f t="shared" si="2"/>
        <v>0</v>
      </c>
    </row>
    <row r="61" spans="1:7" ht="58.5" customHeight="1" thickBot="1" x14ac:dyDescent="0.3">
      <c r="A61" s="8">
        <f t="shared" si="3"/>
        <v>50</v>
      </c>
      <c r="B61" s="10" t="s">
        <v>108</v>
      </c>
      <c r="C61" s="13" t="s">
        <v>109</v>
      </c>
      <c r="D61" s="13">
        <v>16</v>
      </c>
      <c r="E61" s="12"/>
      <c r="F61" s="9">
        <f t="shared" si="2"/>
        <v>0</v>
      </c>
    </row>
    <row r="62" spans="1:7" ht="78.75" customHeight="1" thickBot="1" x14ac:dyDescent="0.3">
      <c r="A62" s="8">
        <f t="shared" si="3"/>
        <v>51</v>
      </c>
      <c r="B62" s="10" t="s">
        <v>110</v>
      </c>
      <c r="C62" s="13" t="s">
        <v>109</v>
      </c>
      <c r="D62" s="13">
        <v>32</v>
      </c>
      <c r="E62" s="12"/>
      <c r="F62" s="9">
        <f t="shared" si="2"/>
        <v>0</v>
      </c>
      <c r="G62" s="20"/>
    </row>
    <row r="63" spans="1:7" ht="28.5" customHeight="1" thickBot="1" x14ac:dyDescent="0.3">
      <c r="A63" s="24" t="s">
        <v>221</v>
      </c>
      <c r="B63" s="25"/>
      <c r="C63" s="25"/>
      <c r="D63" s="26"/>
      <c r="E63" s="29"/>
      <c r="F63" s="29"/>
    </row>
    <row r="64" spans="1:7" ht="33" customHeight="1" thickBot="1" x14ac:dyDescent="0.3">
      <c r="A64" s="24" t="s">
        <v>222</v>
      </c>
      <c r="B64" s="25"/>
      <c r="C64" s="25"/>
      <c r="D64" s="26"/>
      <c r="E64" s="29"/>
      <c r="F64" s="29"/>
    </row>
    <row r="65" spans="1:6" ht="43.5" customHeight="1" thickBot="1" x14ac:dyDescent="0.3">
      <c r="A65" s="8">
        <f>A62+1</f>
        <v>52</v>
      </c>
      <c r="B65" s="38" t="s">
        <v>332</v>
      </c>
      <c r="C65" s="39" t="s">
        <v>224</v>
      </c>
      <c r="D65" s="39">
        <v>1</v>
      </c>
      <c r="E65" s="12"/>
      <c r="F65" s="9">
        <f t="shared" ref="F65:F67" si="4">D65*E65</f>
        <v>0</v>
      </c>
    </row>
    <row r="66" spans="1:6" ht="43.5" customHeight="1" thickBot="1" x14ac:dyDescent="0.3">
      <c r="A66" s="8">
        <f t="shared" ref="A66:A90" si="5">A65+1</f>
        <v>53</v>
      </c>
      <c r="B66" s="38" t="s">
        <v>280</v>
      </c>
      <c r="C66" s="39" t="s">
        <v>226</v>
      </c>
      <c r="D66" s="39">
        <v>1</v>
      </c>
      <c r="E66" s="12"/>
      <c r="F66" s="9">
        <f t="shared" si="4"/>
        <v>0</v>
      </c>
    </row>
    <row r="67" spans="1:6" ht="43.5" customHeight="1" thickBot="1" x14ac:dyDescent="0.3">
      <c r="A67" s="8">
        <f t="shared" si="5"/>
        <v>54</v>
      </c>
      <c r="B67" s="38" t="s">
        <v>333</v>
      </c>
      <c r="C67" s="39" t="s">
        <v>226</v>
      </c>
      <c r="D67" s="39">
        <v>1</v>
      </c>
      <c r="E67" s="12"/>
      <c r="F67" s="9">
        <f t="shared" si="4"/>
        <v>0</v>
      </c>
    </row>
    <row r="68" spans="1:6" ht="31.5" customHeight="1" thickBot="1" x14ac:dyDescent="0.3">
      <c r="A68" s="40" t="s">
        <v>331</v>
      </c>
      <c r="B68" s="40"/>
      <c r="C68" s="40"/>
      <c r="D68" s="40"/>
      <c r="E68" s="29"/>
      <c r="F68" s="29"/>
    </row>
    <row r="69" spans="1:6" ht="60" customHeight="1" thickBot="1" x14ac:dyDescent="0.3">
      <c r="A69" s="8">
        <f>A67+1</f>
        <v>55</v>
      </c>
      <c r="B69" s="38" t="s">
        <v>334</v>
      </c>
      <c r="C69" s="39" t="s">
        <v>226</v>
      </c>
      <c r="D69" s="39">
        <v>50</v>
      </c>
      <c r="E69" s="12"/>
      <c r="F69" s="9">
        <f t="shared" ref="F69:F75" si="6">D69*E69</f>
        <v>0</v>
      </c>
    </row>
    <row r="70" spans="1:6" ht="67.5" customHeight="1" thickBot="1" x14ac:dyDescent="0.3">
      <c r="A70" s="8">
        <f t="shared" si="5"/>
        <v>56</v>
      </c>
      <c r="B70" s="38" t="s">
        <v>335</v>
      </c>
      <c r="C70" s="39" t="s">
        <v>226</v>
      </c>
      <c r="D70" s="39">
        <v>50</v>
      </c>
      <c r="E70" s="12"/>
      <c r="F70" s="9">
        <f t="shared" si="6"/>
        <v>0</v>
      </c>
    </row>
    <row r="71" spans="1:6" ht="66" customHeight="1" thickBot="1" x14ac:dyDescent="0.3">
      <c r="A71" s="8">
        <f t="shared" si="5"/>
        <v>57</v>
      </c>
      <c r="B71" s="38" t="s">
        <v>336</v>
      </c>
      <c r="C71" s="39" t="s">
        <v>226</v>
      </c>
      <c r="D71" s="39">
        <v>50</v>
      </c>
      <c r="E71" s="12"/>
      <c r="F71" s="9">
        <f t="shared" si="6"/>
        <v>0</v>
      </c>
    </row>
    <row r="72" spans="1:6" ht="32.25" customHeight="1" thickBot="1" x14ac:dyDescent="0.3">
      <c r="A72" s="8">
        <f t="shared" si="5"/>
        <v>58</v>
      </c>
      <c r="B72" s="38" t="s">
        <v>337</v>
      </c>
      <c r="C72" s="39" t="s">
        <v>224</v>
      </c>
      <c r="D72" s="39">
        <v>50</v>
      </c>
      <c r="E72" s="12"/>
      <c r="F72" s="9">
        <f t="shared" si="6"/>
        <v>0</v>
      </c>
    </row>
    <row r="73" spans="1:6" ht="30" customHeight="1" thickBot="1" x14ac:dyDescent="0.3">
      <c r="A73" s="8">
        <f t="shared" si="5"/>
        <v>59</v>
      </c>
      <c r="B73" s="38" t="s">
        <v>249</v>
      </c>
      <c r="C73" s="39" t="s">
        <v>226</v>
      </c>
      <c r="D73" s="39">
        <v>3</v>
      </c>
      <c r="E73" s="12"/>
      <c r="F73" s="9">
        <f t="shared" si="6"/>
        <v>0</v>
      </c>
    </row>
    <row r="74" spans="1:6" ht="43.5" customHeight="1" thickBot="1" x14ac:dyDescent="0.3">
      <c r="A74" s="8">
        <f t="shared" si="5"/>
        <v>60</v>
      </c>
      <c r="B74" s="38" t="s">
        <v>338</v>
      </c>
      <c r="C74" s="39" t="s">
        <v>224</v>
      </c>
      <c r="D74" s="39">
        <v>2</v>
      </c>
      <c r="E74" s="12"/>
      <c r="F74" s="9">
        <f t="shared" si="6"/>
        <v>0</v>
      </c>
    </row>
    <row r="75" spans="1:6" ht="43.5" customHeight="1" thickBot="1" x14ac:dyDescent="0.3">
      <c r="A75" s="8">
        <f t="shared" si="5"/>
        <v>61</v>
      </c>
      <c r="B75" s="38" t="s">
        <v>339</v>
      </c>
      <c r="C75" s="39" t="s">
        <v>226</v>
      </c>
      <c r="D75" s="39">
        <v>1</v>
      </c>
      <c r="E75" s="12"/>
      <c r="F75" s="9">
        <f t="shared" si="6"/>
        <v>0</v>
      </c>
    </row>
    <row r="76" spans="1:6" ht="28.5" customHeight="1" thickBot="1" x14ac:dyDescent="0.3">
      <c r="A76" s="40" t="s">
        <v>256</v>
      </c>
      <c r="B76" s="40"/>
      <c r="C76" s="40"/>
      <c r="D76" s="40"/>
      <c r="E76" s="29"/>
      <c r="F76" s="29"/>
    </row>
    <row r="77" spans="1:6" ht="66" customHeight="1" thickBot="1" x14ac:dyDescent="0.3">
      <c r="A77" s="8">
        <f>A75+1</f>
        <v>62</v>
      </c>
      <c r="B77" s="38" t="s">
        <v>281</v>
      </c>
      <c r="C77" s="39" t="s">
        <v>226</v>
      </c>
      <c r="D77" s="39">
        <v>10</v>
      </c>
      <c r="E77" s="12"/>
      <c r="F77" s="9">
        <f t="shared" ref="F77:F84" si="7">D77*E77</f>
        <v>0</v>
      </c>
    </row>
    <row r="78" spans="1:6" ht="63.75" customHeight="1" thickBot="1" x14ac:dyDescent="0.3">
      <c r="A78" s="8">
        <f t="shared" si="5"/>
        <v>63</v>
      </c>
      <c r="B78" s="38" t="s">
        <v>282</v>
      </c>
      <c r="C78" s="39" t="s">
        <v>226</v>
      </c>
      <c r="D78" s="39">
        <v>1</v>
      </c>
      <c r="E78" s="12"/>
      <c r="F78" s="9">
        <f t="shared" si="7"/>
        <v>0</v>
      </c>
    </row>
    <row r="79" spans="1:6" ht="60" customHeight="1" thickBot="1" x14ac:dyDescent="0.3">
      <c r="A79" s="8">
        <f t="shared" si="5"/>
        <v>64</v>
      </c>
      <c r="B79" s="38" t="s">
        <v>283</v>
      </c>
      <c r="C79" s="39" t="s">
        <v>226</v>
      </c>
      <c r="D79" s="39">
        <v>2</v>
      </c>
      <c r="E79" s="12"/>
      <c r="F79" s="9">
        <f t="shared" si="7"/>
        <v>0</v>
      </c>
    </row>
    <row r="80" spans="1:6" ht="43.5" customHeight="1" thickBot="1" x14ac:dyDescent="0.3">
      <c r="A80" s="8">
        <f t="shared" si="5"/>
        <v>65</v>
      </c>
      <c r="B80" s="38" t="s">
        <v>260</v>
      </c>
      <c r="C80" s="39" t="s">
        <v>224</v>
      </c>
      <c r="D80" s="39">
        <v>3</v>
      </c>
      <c r="E80" s="12"/>
      <c r="F80" s="9">
        <f t="shared" si="7"/>
        <v>0</v>
      </c>
    </row>
    <row r="81" spans="1:9" ht="43.5" customHeight="1" thickBot="1" x14ac:dyDescent="0.3">
      <c r="A81" s="8">
        <f t="shared" si="5"/>
        <v>66</v>
      </c>
      <c r="B81" s="38" t="s">
        <v>261</v>
      </c>
      <c r="C81" s="39" t="s">
        <v>226</v>
      </c>
      <c r="D81" s="39">
        <v>10</v>
      </c>
      <c r="E81" s="12"/>
      <c r="F81" s="9">
        <f t="shared" si="7"/>
        <v>0</v>
      </c>
    </row>
    <row r="82" spans="1:9" ht="43.5" customHeight="1" thickBot="1" x14ac:dyDescent="0.3">
      <c r="A82" s="8">
        <f t="shared" si="5"/>
        <v>67</v>
      </c>
      <c r="B82" s="38" t="s">
        <v>265</v>
      </c>
      <c r="C82" s="39" t="s">
        <v>224</v>
      </c>
      <c r="D82" s="39">
        <v>1</v>
      </c>
      <c r="E82" s="12"/>
      <c r="F82" s="9">
        <f t="shared" si="7"/>
        <v>0</v>
      </c>
    </row>
    <row r="83" spans="1:9" ht="43.5" customHeight="1" thickBot="1" x14ac:dyDescent="0.3">
      <c r="A83" s="8">
        <f t="shared" si="5"/>
        <v>68</v>
      </c>
      <c r="B83" s="38" t="s">
        <v>266</v>
      </c>
      <c r="C83" s="39" t="s">
        <v>226</v>
      </c>
      <c r="D83" s="39">
        <v>2</v>
      </c>
      <c r="E83" s="12"/>
      <c r="F83" s="9">
        <f t="shared" si="7"/>
        <v>0</v>
      </c>
    </row>
    <row r="84" spans="1:9" ht="43.5" customHeight="1" thickBot="1" x14ac:dyDescent="0.3">
      <c r="A84" s="8">
        <f t="shared" si="5"/>
        <v>69</v>
      </c>
      <c r="B84" s="38" t="s">
        <v>267</v>
      </c>
      <c r="C84" s="39" t="s">
        <v>224</v>
      </c>
      <c r="D84" s="39">
        <v>1</v>
      </c>
      <c r="E84" s="12"/>
      <c r="F84" s="9">
        <f t="shared" si="7"/>
        <v>0</v>
      </c>
    </row>
    <row r="85" spans="1:9" ht="29.25" customHeight="1" thickBot="1" x14ac:dyDescent="0.3">
      <c r="A85" s="40" t="s">
        <v>270</v>
      </c>
      <c r="B85" s="40"/>
      <c r="C85" s="40"/>
      <c r="D85" s="40"/>
      <c r="E85" s="29"/>
      <c r="F85" s="29"/>
    </row>
    <row r="86" spans="1:9" ht="43.5" customHeight="1" thickBot="1" x14ac:dyDescent="0.3">
      <c r="A86" s="8">
        <f>A84+1</f>
        <v>70</v>
      </c>
      <c r="B86" s="38" t="s">
        <v>271</v>
      </c>
      <c r="C86" s="39" t="s">
        <v>272</v>
      </c>
      <c r="D86" s="39">
        <v>8.4</v>
      </c>
      <c r="E86" s="12"/>
      <c r="F86" s="9">
        <f t="shared" ref="F86:F90" si="8">D86*E86</f>
        <v>0</v>
      </c>
    </row>
    <row r="87" spans="1:9" ht="43.5" customHeight="1" thickBot="1" x14ac:dyDescent="0.3">
      <c r="A87" s="8">
        <f t="shared" si="5"/>
        <v>71</v>
      </c>
      <c r="B87" s="38" t="s">
        <v>273</v>
      </c>
      <c r="C87" s="39" t="s">
        <v>274</v>
      </c>
      <c r="D87" s="39">
        <v>12</v>
      </c>
      <c r="E87" s="12"/>
      <c r="F87" s="9">
        <f t="shared" si="8"/>
        <v>0</v>
      </c>
    </row>
    <row r="88" spans="1:9" ht="66" customHeight="1" thickBot="1" x14ac:dyDescent="0.3">
      <c r="A88" s="8">
        <f t="shared" si="5"/>
        <v>72</v>
      </c>
      <c r="B88" s="38" t="s">
        <v>275</v>
      </c>
      <c r="C88" s="39" t="s">
        <v>272</v>
      </c>
      <c r="D88" s="39">
        <v>8.4</v>
      </c>
      <c r="E88" s="12"/>
      <c r="F88" s="9">
        <f t="shared" si="8"/>
        <v>0</v>
      </c>
    </row>
    <row r="89" spans="1:9" ht="28.5" customHeight="1" thickBot="1" x14ac:dyDescent="0.3">
      <c r="A89" s="8">
        <f t="shared" si="5"/>
        <v>73</v>
      </c>
      <c r="B89" s="38" t="s">
        <v>278</v>
      </c>
      <c r="C89" s="39" t="s">
        <v>277</v>
      </c>
      <c r="D89" s="39">
        <v>4</v>
      </c>
      <c r="E89" s="12"/>
      <c r="F89" s="9">
        <f t="shared" si="8"/>
        <v>0</v>
      </c>
    </row>
    <row r="90" spans="1:9" ht="43.5" customHeight="1" thickBot="1" x14ac:dyDescent="0.3">
      <c r="A90" s="8">
        <f t="shared" si="5"/>
        <v>74</v>
      </c>
      <c r="B90" s="38" t="s">
        <v>279</v>
      </c>
      <c r="C90" s="39" t="s">
        <v>277</v>
      </c>
      <c r="D90" s="39">
        <v>4</v>
      </c>
      <c r="E90" s="12"/>
      <c r="F90" s="9">
        <f t="shared" si="8"/>
        <v>0</v>
      </c>
    </row>
    <row r="91" spans="1:9" s="7" customFormat="1" ht="26.25" thickBot="1" x14ac:dyDescent="0.4">
      <c r="A91" s="55" t="s">
        <v>184</v>
      </c>
      <c r="B91" s="55"/>
      <c r="C91" s="55"/>
      <c r="D91" s="55"/>
      <c r="E91" s="55"/>
      <c r="F91" s="18">
        <f>SUM(F11:F90)</f>
        <v>0</v>
      </c>
      <c r="I91" s="21"/>
    </row>
  </sheetData>
  <mergeCells count="10">
    <mergeCell ref="A10:D10"/>
    <mergeCell ref="A91:E91"/>
    <mergeCell ref="F8:F9"/>
    <mergeCell ref="A5:F5"/>
    <mergeCell ref="A6:F6"/>
    <mergeCell ref="A8:A9"/>
    <mergeCell ref="B8:B9"/>
    <mergeCell ref="C8:C9"/>
    <mergeCell ref="D8:D9"/>
    <mergeCell ref="E8:E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5" orientation="landscape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1126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1285875</xdr:colOff>
                <xdr:row>2</xdr:row>
                <xdr:rowOff>171450</xdr:rowOff>
              </to>
            </anchor>
          </objectPr>
        </oleObject>
      </mc:Choice>
      <mc:Fallback>
        <oleObject shapeId="1126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32"/>
  <sheetViews>
    <sheetView view="pageBreakPreview" topLeftCell="A127" zoomScale="80" zoomScaleNormal="30" zoomScaleSheetLayoutView="80" workbookViewId="0">
      <selection activeCell="A132" sqref="A132:F132"/>
    </sheetView>
  </sheetViews>
  <sheetFormatPr defaultRowHeight="15.75" x14ac:dyDescent="0.25"/>
  <cols>
    <col min="1" max="1" width="14.42578125" style="1" customWidth="1"/>
    <col min="2" max="2" width="24.85546875" style="1" bestFit="1" customWidth="1"/>
    <col min="3" max="3" width="75.28515625" style="3" customWidth="1"/>
    <col min="4" max="4" width="14.42578125" style="3" customWidth="1"/>
    <col min="5" max="5" width="12.7109375" style="3" customWidth="1"/>
    <col min="6" max="6" width="33.5703125" style="5" customWidth="1"/>
    <col min="7" max="7" width="33.5703125" style="3" customWidth="1"/>
    <col min="8" max="16384" width="9.140625" style="3"/>
  </cols>
  <sheetData>
    <row r="1" spans="1:7" x14ac:dyDescent="0.25">
      <c r="C1" s="2" t="s">
        <v>8</v>
      </c>
    </row>
    <row r="2" spans="1:7" x14ac:dyDescent="0.25">
      <c r="C2" s="2" t="s">
        <v>10</v>
      </c>
    </row>
    <row r="3" spans="1:7" x14ac:dyDescent="0.25">
      <c r="C3" s="2" t="s">
        <v>9</v>
      </c>
    </row>
    <row r="5" spans="1:7" x14ac:dyDescent="0.25">
      <c r="A5" s="48" t="s">
        <v>348</v>
      </c>
      <c r="B5" s="48"/>
      <c r="C5" s="48"/>
      <c r="D5" s="48"/>
      <c r="E5" s="48"/>
      <c r="F5" s="48"/>
      <c r="G5" s="48"/>
    </row>
    <row r="6" spans="1:7" x14ac:dyDescent="0.25">
      <c r="A6" s="49" t="s">
        <v>187</v>
      </c>
      <c r="B6" s="49"/>
      <c r="C6" s="49"/>
      <c r="D6" s="49"/>
      <c r="E6" s="49"/>
      <c r="F6" s="49"/>
      <c r="G6" s="49"/>
    </row>
    <row r="7" spans="1:7" ht="16.5" thickBot="1" x14ac:dyDescent="0.3"/>
    <row r="8" spans="1:7" ht="63.75" customHeight="1" thickBot="1" x14ac:dyDescent="0.3">
      <c r="A8" s="51" t="s">
        <v>0</v>
      </c>
      <c r="B8" s="51" t="s">
        <v>4</v>
      </c>
      <c r="C8" s="51" t="s">
        <v>5</v>
      </c>
      <c r="D8" s="51" t="s">
        <v>1</v>
      </c>
      <c r="E8" s="52" t="s">
        <v>345</v>
      </c>
      <c r="F8" s="53" t="s">
        <v>346</v>
      </c>
      <c r="G8" s="50" t="s">
        <v>347</v>
      </c>
    </row>
    <row r="9" spans="1:7" ht="49.5" customHeight="1" thickBot="1" x14ac:dyDescent="0.3">
      <c r="A9" s="51"/>
      <c r="B9" s="51"/>
      <c r="C9" s="51"/>
      <c r="D9" s="51"/>
      <c r="E9" s="51"/>
      <c r="F9" s="54"/>
      <c r="G9" s="50"/>
    </row>
    <row r="10" spans="1:7" ht="28.5" customHeight="1" thickBot="1" x14ac:dyDescent="0.3">
      <c r="A10" s="41" t="s">
        <v>220</v>
      </c>
      <c r="B10" s="42"/>
      <c r="C10" s="42"/>
      <c r="D10" s="42"/>
      <c r="E10" s="43"/>
      <c r="F10" s="29"/>
      <c r="G10" s="29"/>
    </row>
    <row r="11" spans="1:7" ht="87.75" customHeight="1" thickBot="1" x14ac:dyDescent="0.3">
      <c r="A11" s="8">
        <f>1</f>
        <v>1</v>
      </c>
      <c r="B11" s="8"/>
      <c r="C11" s="14" t="s">
        <v>188</v>
      </c>
      <c r="D11" s="13" t="s">
        <v>113</v>
      </c>
      <c r="E11" s="13">
        <v>14400</v>
      </c>
      <c r="F11" s="12"/>
      <c r="G11" s="9">
        <f>E11*F11</f>
        <v>0</v>
      </c>
    </row>
    <row r="12" spans="1:7" ht="23.25" customHeight="1" thickBot="1" x14ac:dyDescent="0.3">
      <c r="A12" s="8">
        <f>A11+1</f>
        <v>2</v>
      </c>
      <c r="B12" s="8">
        <v>8369</v>
      </c>
      <c r="C12" s="14" t="s">
        <v>114</v>
      </c>
      <c r="D12" s="13" t="s">
        <v>115</v>
      </c>
      <c r="E12" s="13">
        <v>33</v>
      </c>
      <c r="F12" s="12"/>
      <c r="G12" s="9">
        <f t="shared" ref="G12:G57" si="0">E12*F12</f>
        <v>0</v>
      </c>
    </row>
    <row r="13" spans="1:7" ht="21.75" customHeight="1" thickBot="1" x14ac:dyDescent="0.3">
      <c r="A13" s="8">
        <f t="shared" ref="A13:A57" si="1">A12+1</f>
        <v>3</v>
      </c>
      <c r="B13" s="8">
        <v>9501</v>
      </c>
      <c r="C13" s="14" t="s">
        <v>116</v>
      </c>
      <c r="D13" s="13" t="s">
        <v>115</v>
      </c>
      <c r="E13" s="13">
        <v>34</v>
      </c>
      <c r="F13" s="12"/>
      <c r="G13" s="9">
        <f t="shared" si="0"/>
        <v>0</v>
      </c>
    </row>
    <row r="14" spans="1:7" ht="39.75" customHeight="1" thickBot="1" x14ac:dyDescent="0.3">
      <c r="A14" s="8">
        <f t="shared" si="1"/>
        <v>4</v>
      </c>
      <c r="B14" s="8"/>
      <c r="C14" s="14" t="s">
        <v>189</v>
      </c>
      <c r="D14" s="13" t="s">
        <v>112</v>
      </c>
      <c r="E14" s="15">
        <v>288</v>
      </c>
      <c r="F14" s="12"/>
      <c r="G14" s="9">
        <f t="shared" si="0"/>
        <v>0</v>
      </c>
    </row>
    <row r="15" spans="1:7" ht="24" customHeight="1" thickBot="1" x14ac:dyDescent="0.3">
      <c r="A15" s="8">
        <f t="shared" si="1"/>
        <v>5</v>
      </c>
      <c r="B15" s="8"/>
      <c r="C15" s="10" t="s">
        <v>190</v>
      </c>
      <c r="D15" s="13" t="s">
        <v>112</v>
      </c>
      <c r="E15" s="15">
        <v>228</v>
      </c>
      <c r="F15" s="12"/>
      <c r="G15" s="9">
        <f t="shared" si="0"/>
        <v>0</v>
      </c>
    </row>
    <row r="16" spans="1:7" ht="24.75" customHeight="1" thickBot="1" x14ac:dyDescent="0.3">
      <c r="A16" s="8">
        <f t="shared" si="1"/>
        <v>6</v>
      </c>
      <c r="B16" s="8"/>
      <c r="C16" s="10" t="s">
        <v>191</v>
      </c>
      <c r="D16" s="13" t="s">
        <v>112</v>
      </c>
      <c r="E16" s="13">
        <v>228</v>
      </c>
      <c r="F16" s="12"/>
      <c r="G16" s="9">
        <f t="shared" si="0"/>
        <v>0</v>
      </c>
    </row>
    <row r="17" spans="1:7" ht="22.5" customHeight="1" thickBot="1" x14ac:dyDescent="0.3">
      <c r="A17" s="8">
        <f t="shared" si="1"/>
        <v>7</v>
      </c>
      <c r="B17" s="8">
        <v>9519</v>
      </c>
      <c r="C17" s="10" t="s">
        <v>120</v>
      </c>
      <c r="D17" s="13" t="s">
        <v>112</v>
      </c>
      <c r="E17" s="13">
        <v>16</v>
      </c>
      <c r="F17" s="12"/>
      <c r="G17" s="9">
        <f t="shared" si="0"/>
        <v>0</v>
      </c>
    </row>
    <row r="18" spans="1:7" ht="24.75" customHeight="1" thickBot="1" x14ac:dyDescent="0.3">
      <c r="A18" s="8">
        <f t="shared" si="1"/>
        <v>8</v>
      </c>
      <c r="B18" s="8">
        <v>9512</v>
      </c>
      <c r="C18" s="10" t="s">
        <v>121</v>
      </c>
      <c r="D18" s="13" t="s">
        <v>112</v>
      </c>
      <c r="E18" s="13">
        <v>16</v>
      </c>
      <c r="F18" s="12"/>
      <c r="G18" s="9">
        <f t="shared" si="0"/>
        <v>0</v>
      </c>
    </row>
    <row r="19" spans="1:7" ht="21.75" customHeight="1" thickBot="1" x14ac:dyDescent="0.3">
      <c r="A19" s="8">
        <f t="shared" si="1"/>
        <v>9</v>
      </c>
      <c r="B19" s="8" t="s">
        <v>300</v>
      </c>
      <c r="C19" s="10" t="s">
        <v>147</v>
      </c>
      <c r="D19" s="13" t="s">
        <v>112</v>
      </c>
      <c r="E19" s="13">
        <v>1</v>
      </c>
      <c r="F19" s="12"/>
      <c r="G19" s="9">
        <f t="shared" si="0"/>
        <v>0</v>
      </c>
    </row>
    <row r="20" spans="1:7" ht="24.75" customHeight="1" thickBot="1" x14ac:dyDescent="0.3">
      <c r="A20" s="8">
        <f t="shared" si="1"/>
        <v>10</v>
      </c>
      <c r="B20" s="8">
        <v>9504</v>
      </c>
      <c r="C20" s="10" t="s">
        <v>122</v>
      </c>
      <c r="D20" s="13" t="s">
        <v>112</v>
      </c>
      <c r="E20" s="13">
        <v>15</v>
      </c>
      <c r="F20" s="12"/>
      <c r="G20" s="9">
        <f t="shared" si="0"/>
        <v>0</v>
      </c>
    </row>
    <row r="21" spans="1:7" ht="25.5" customHeight="1" thickBot="1" x14ac:dyDescent="0.3">
      <c r="A21" s="8">
        <f t="shared" si="1"/>
        <v>11</v>
      </c>
      <c r="B21" s="8" t="s">
        <v>327</v>
      </c>
      <c r="C21" s="10" t="s">
        <v>192</v>
      </c>
      <c r="D21" s="13" t="s">
        <v>112</v>
      </c>
      <c r="E21" s="27">
        <v>1</v>
      </c>
      <c r="F21" s="12"/>
      <c r="G21" s="9">
        <f t="shared" si="0"/>
        <v>0</v>
      </c>
    </row>
    <row r="22" spans="1:7" ht="24" customHeight="1" thickBot="1" x14ac:dyDescent="0.3">
      <c r="A22" s="8">
        <f t="shared" si="1"/>
        <v>12</v>
      </c>
      <c r="B22" s="8">
        <v>14075</v>
      </c>
      <c r="C22" s="10" t="s">
        <v>123</v>
      </c>
      <c r="D22" s="13" t="s">
        <v>112</v>
      </c>
      <c r="E22" s="28">
        <v>11</v>
      </c>
      <c r="F22" s="12"/>
      <c r="G22" s="9">
        <f t="shared" si="0"/>
        <v>0</v>
      </c>
    </row>
    <row r="23" spans="1:7" ht="23.25" customHeight="1" thickBot="1" x14ac:dyDescent="0.3">
      <c r="A23" s="8">
        <f t="shared" si="1"/>
        <v>13</v>
      </c>
      <c r="B23" s="8" t="s">
        <v>328</v>
      </c>
      <c r="C23" s="10" t="s">
        <v>124</v>
      </c>
      <c r="D23" s="13" t="s">
        <v>112</v>
      </c>
      <c r="E23" s="28">
        <v>32</v>
      </c>
      <c r="F23" s="12"/>
      <c r="G23" s="9">
        <f t="shared" si="0"/>
        <v>0</v>
      </c>
    </row>
    <row r="24" spans="1:7" ht="21" customHeight="1" thickBot="1" x14ac:dyDescent="0.3">
      <c r="A24" s="8">
        <f t="shared" si="1"/>
        <v>14</v>
      </c>
      <c r="B24" s="8">
        <v>14073</v>
      </c>
      <c r="C24" s="10" t="s">
        <v>125</v>
      </c>
      <c r="D24" s="13" t="s">
        <v>112</v>
      </c>
      <c r="E24" s="13">
        <v>3</v>
      </c>
      <c r="F24" s="12"/>
      <c r="G24" s="9">
        <f t="shared" si="0"/>
        <v>0</v>
      </c>
    </row>
    <row r="25" spans="1:7" ht="28.5" customHeight="1" thickBot="1" x14ac:dyDescent="0.3">
      <c r="A25" s="8">
        <f t="shared" si="1"/>
        <v>15</v>
      </c>
      <c r="B25" s="8">
        <v>8014</v>
      </c>
      <c r="C25" s="10" t="s">
        <v>126</v>
      </c>
      <c r="D25" s="13" t="s">
        <v>112</v>
      </c>
      <c r="E25" s="13">
        <v>12</v>
      </c>
      <c r="F25" s="12"/>
      <c r="G25" s="9">
        <f t="shared" si="0"/>
        <v>0</v>
      </c>
    </row>
    <row r="26" spans="1:7" ht="22.5" customHeight="1" thickBot="1" x14ac:dyDescent="0.3">
      <c r="A26" s="8">
        <f t="shared" si="1"/>
        <v>16</v>
      </c>
      <c r="B26" s="8" t="s">
        <v>216</v>
      </c>
      <c r="C26" s="10" t="s">
        <v>127</v>
      </c>
      <c r="D26" s="13" t="s">
        <v>112</v>
      </c>
      <c r="E26" s="13">
        <v>1</v>
      </c>
      <c r="F26" s="12"/>
      <c r="G26" s="9">
        <f t="shared" si="0"/>
        <v>0</v>
      </c>
    </row>
    <row r="27" spans="1:7" ht="23.25" customHeight="1" thickBot="1" x14ac:dyDescent="0.3">
      <c r="A27" s="8">
        <f t="shared" si="1"/>
        <v>17</v>
      </c>
      <c r="B27" s="8" t="s">
        <v>326</v>
      </c>
      <c r="C27" s="10" t="s">
        <v>128</v>
      </c>
      <c r="D27" s="13" t="s">
        <v>112</v>
      </c>
      <c r="E27" s="13">
        <v>1</v>
      </c>
      <c r="F27" s="12"/>
      <c r="G27" s="9">
        <f t="shared" si="0"/>
        <v>0</v>
      </c>
    </row>
    <row r="28" spans="1:7" ht="24.75" customHeight="1" thickBot="1" x14ac:dyDescent="0.3">
      <c r="A28" s="8">
        <f t="shared" si="1"/>
        <v>18</v>
      </c>
      <c r="B28" s="8" t="s">
        <v>297</v>
      </c>
      <c r="C28" s="10" t="s">
        <v>129</v>
      </c>
      <c r="D28" s="13" t="s">
        <v>112</v>
      </c>
      <c r="E28" s="13">
        <v>9</v>
      </c>
      <c r="F28" s="12"/>
      <c r="G28" s="9">
        <f t="shared" si="0"/>
        <v>0</v>
      </c>
    </row>
    <row r="29" spans="1:7" ht="16.5" thickBot="1" x14ac:dyDescent="0.3">
      <c r="A29" s="8">
        <f t="shared" si="1"/>
        <v>19</v>
      </c>
      <c r="B29" s="8" t="s">
        <v>298</v>
      </c>
      <c r="C29" s="10" t="s">
        <v>130</v>
      </c>
      <c r="D29" s="13" t="s">
        <v>131</v>
      </c>
      <c r="E29" s="13">
        <v>1</v>
      </c>
      <c r="F29" s="12"/>
      <c r="G29" s="9">
        <f t="shared" si="0"/>
        <v>0</v>
      </c>
    </row>
    <row r="30" spans="1:7" ht="24" customHeight="1" thickBot="1" x14ac:dyDescent="0.3">
      <c r="A30" s="8">
        <f t="shared" si="1"/>
        <v>20</v>
      </c>
      <c r="B30" s="8" t="s">
        <v>299</v>
      </c>
      <c r="C30" s="10" t="s">
        <v>132</v>
      </c>
      <c r="D30" s="13" t="s">
        <v>133</v>
      </c>
      <c r="E30" s="13">
        <v>1</v>
      </c>
      <c r="F30" s="12"/>
      <c r="G30" s="9">
        <f t="shared" si="0"/>
        <v>0</v>
      </c>
    </row>
    <row r="31" spans="1:7" ht="22.5" customHeight="1" thickBot="1" x14ac:dyDescent="0.3">
      <c r="A31" s="8">
        <f t="shared" si="1"/>
        <v>21</v>
      </c>
      <c r="B31" s="8"/>
      <c r="C31" s="10" t="s">
        <v>134</v>
      </c>
      <c r="D31" s="13" t="s">
        <v>112</v>
      </c>
      <c r="E31" s="13">
        <v>1</v>
      </c>
      <c r="F31" s="12"/>
      <c r="G31" s="9">
        <f t="shared" si="0"/>
        <v>0</v>
      </c>
    </row>
    <row r="32" spans="1:7" ht="20.25" customHeight="1" thickBot="1" x14ac:dyDescent="0.3">
      <c r="A32" s="8">
        <f t="shared" si="1"/>
        <v>22</v>
      </c>
      <c r="B32" s="8"/>
      <c r="C32" s="10" t="s">
        <v>135</v>
      </c>
      <c r="D32" s="13" t="s">
        <v>112</v>
      </c>
      <c r="E32" s="13">
        <v>6</v>
      </c>
      <c r="F32" s="12"/>
      <c r="G32" s="9">
        <f t="shared" si="0"/>
        <v>0</v>
      </c>
    </row>
    <row r="33" spans="1:7" ht="21.75" customHeight="1" thickBot="1" x14ac:dyDescent="0.3">
      <c r="A33" s="8">
        <f t="shared" si="1"/>
        <v>23</v>
      </c>
      <c r="B33" s="8" t="s">
        <v>329</v>
      </c>
      <c r="C33" s="10" t="s">
        <v>136</v>
      </c>
      <c r="D33" s="13" t="s">
        <v>112</v>
      </c>
      <c r="E33" s="13">
        <v>1</v>
      </c>
      <c r="F33" s="12"/>
      <c r="G33" s="9">
        <f t="shared" si="0"/>
        <v>0</v>
      </c>
    </row>
    <row r="34" spans="1:7" ht="24.75" customHeight="1" thickBot="1" x14ac:dyDescent="0.3">
      <c r="A34" s="8">
        <f t="shared" si="1"/>
        <v>24</v>
      </c>
      <c r="B34" s="8"/>
      <c r="C34" s="10" t="s">
        <v>137</v>
      </c>
      <c r="D34" s="13" t="s">
        <v>112</v>
      </c>
      <c r="E34" s="13">
        <v>1</v>
      </c>
      <c r="F34" s="12"/>
      <c r="G34" s="9">
        <f t="shared" si="0"/>
        <v>0</v>
      </c>
    </row>
    <row r="35" spans="1:7" ht="22.5" customHeight="1" thickBot="1" x14ac:dyDescent="0.3">
      <c r="A35" s="8">
        <f t="shared" si="1"/>
        <v>25</v>
      </c>
      <c r="B35" s="8"/>
      <c r="C35" s="10" t="s">
        <v>138</v>
      </c>
      <c r="D35" s="13" t="s">
        <v>112</v>
      </c>
      <c r="E35" s="13">
        <v>2</v>
      </c>
      <c r="F35" s="12"/>
      <c r="G35" s="9">
        <f t="shared" si="0"/>
        <v>0</v>
      </c>
    </row>
    <row r="36" spans="1:7" ht="25.5" customHeight="1" thickBot="1" x14ac:dyDescent="0.3">
      <c r="A36" s="8">
        <f t="shared" si="1"/>
        <v>26</v>
      </c>
      <c r="B36" s="8"/>
      <c r="C36" s="10" t="s">
        <v>139</v>
      </c>
      <c r="D36" s="13" t="s">
        <v>112</v>
      </c>
      <c r="E36" s="13">
        <v>2</v>
      </c>
      <c r="F36" s="12"/>
      <c r="G36" s="9">
        <f t="shared" si="0"/>
        <v>0</v>
      </c>
    </row>
    <row r="37" spans="1:7" ht="22.5" customHeight="1" thickBot="1" x14ac:dyDescent="0.3">
      <c r="A37" s="8">
        <f t="shared" si="1"/>
        <v>27</v>
      </c>
      <c r="B37" s="8"/>
      <c r="C37" s="10" t="s">
        <v>140</v>
      </c>
      <c r="D37" s="13" t="s">
        <v>113</v>
      </c>
      <c r="E37" s="13">
        <v>5</v>
      </c>
      <c r="F37" s="12"/>
      <c r="G37" s="9">
        <f t="shared" si="0"/>
        <v>0</v>
      </c>
    </row>
    <row r="38" spans="1:7" ht="24.75" customHeight="1" thickBot="1" x14ac:dyDescent="0.3">
      <c r="A38" s="8">
        <f t="shared" si="1"/>
        <v>28</v>
      </c>
      <c r="B38" s="8">
        <v>13184</v>
      </c>
      <c r="C38" s="10" t="s">
        <v>141</v>
      </c>
      <c r="D38" s="13" t="s">
        <v>112</v>
      </c>
      <c r="E38" s="13">
        <v>8</v>
      </c>
      <c r="F38" s="12"/>
      <c r="G38" s="9">
        <f t="shared" si="0"/>
        <v>0</v>
      </c>
    </row>
    <row r="39" spans="1:7" ht="35.25" customHeight="1" thickBot="1" x14ac:dyDescent="0.3">
      <c r="A39" s="8">
        <f t="shared" si="1"/>
        <v>29</v>
      </c>
      <c r="B39" s="8"/>
      <c r="C39" s="10" t="s">
        <v>142</v>
      </c>
      <c r="D39" s="13" t="s">
        <v>112</v>
      </c>
      <c r="E39" s="13">
        <v>1</v>
      </c>
      <c r="F39" s="12"/>
      <c r="G39" s="9">
        <f t="shared" si="0"/>
        <v>0</v>
      </c>
    </row>
    <row r="40" spans="1:7" ht="27.75" customHeight="1" thickBot="1" x14ac:dyDescent="0.3">
      <c r="A40" s="8">
        <f t="shared" si="1"/>
        <v>30</v>
      </c>
      <c r="B40" s="8"/>
      <c r="C40" s="10" t="s">
        <v>143</v>
      </c>
      <c r="D40" s="13" t="s">
        <v>112</v>
      </c>
      <c r="E40" s="13">
        <v>1</v>
      </c>
      <c r="F40" s="12"/>
      <c r="G40" s="9">
        <f t="shared" si="0"/>
        <v>0</v>
      </c>
    </row>
    <row r="41" spans="1:7" ht="26.25" customHeight="1" thickBot="1" x14ac:dyDescent="0.3">
      <c r="A41" s="8">
        <f t="shared" si="1"/>
        <v>31</v>
      </c>
      <c r="B41" s="8"/>
      <c r="C41" s="10" t="s">
        <v>144</v>
      </c>
      <c r="D41" s="13" t="s">
        <v>112</v>
      </c>
      <c r="E41" s="13">
        <v>2</v>
      </c>
      <c r="F41" s="12"/>
      <c r="G41" s="9">
        <f t="shared" si="0"/>
        <v>0</v>
      </c>
    </row>
    <row r="42" spans="1:7" ht="27.75" customHeight="1" thickBot="1" x14ac:dyDescent="0.3">
      <c r="A42" s="8">
        <f t="shared" si="1"/>
        <v>32</v>
      </c>
      <c r="B42" s="8"/>
      <c r="C42" s="10" t="s">
        <v>145</v>
      </c>
      <c r="D42" s="13" t="s">
        <v>112</v>
      </c>
      <c r="E42" s="13">
        <v>1</v>
      </c>
      <c r="F42" s="12"/>
      <c r="G42" s="9">
        <f t="shared" si="0"/>
        <v>0</v>
      </c>
    </row>
    <row r="43" spans="1:7" ht="27" customHeight="1" thickBot="1" x14ac:dyDescent="0.3">
      <c r="A43" s="8">
        <f t="shared" si="1"/>
        <v>33</v>
      </c>
      <c r="B43" s="8"/>
      <c r="C43" s="10" t="s">
        <v>146</v>
      </c>
      <c r="D43" s="13" t="s">
        <v>112</v>
      </c>
      <c r="E43" s="13">
        <v>1</v>
      </c>
      <c r="F43" s="12"/>
      <c r="G43" s="9">
        <f t="shared" si="0"/>
        <v>0</v>
      </c>
    </row>
    <row r="44" spans="1:7" ht="25.5" customHeight="1" thickBot="1" x14ac:dyDescent="0.3">
      <c r="A44" s="8">
        <f t="shared" si="1"/>
        <v>34</v>
      </c>
      <c r="B44" s="8"/>
      <c r="C44" s="10" t="s">
        <v>193</v>
      </c>
      <c r="D44" s="13" t="s">
        <v>112</v>
      </c>
      <c r="E44" s="13">
        <v>2</v>
      </c>
      <c r="F44" s="12"/>
      <c r="G44" s="9">
        <f t="shared" si="0"/>
        <v>0</v>
      </c>
    </row>
    <row r="45" spans="1:7" ht="26.25" customHeight="1" thickBot="1" x14ac:dyDescent="0.3">
      <c r="A45" s="8">
        <f t="shared" si="1"/>
        <v>35</v>
      </c>
      <c r="B45" s="8"/>
      <c r="C45" s="10" t="s">
        <v>149</v>
      </c>
      <c r="D45" s="13" t="s">
        <v>112</v>
      </c>
      <c r="E45" s="13">
        <v>2</v>
      </c>
      <c r="F45" s="12"/>
      <c r="G45" s="9">
        <f t="shared" si="0"/>
        <v>0</v>
      </c>
    </row>
    <row r="46" spans="1:7" ht="23.25" customHeight="1" thickBot="1" x14ac:dyDescent="0.3">
      <c r="A46" s="8">
        <f t="shared" si="1"/>
        <v>36</v>
      </c>
      <c r="B46" s="8"/>
      <c r="C46" s="10" t="s">
        <v>150</v>
      </c>
      <c r="D46" s="13" t="s">
        <v>112</v>
      </c>
      <c r="E46" s="13">
        <v>2</v>
      </c>
      <c r="F46" s="12"/>
      <c r="G46" s="9">
        <f t="shared" si="0"/>
        <v>0</v>
      </c>
    </row>
    <row r="47" spans="1:7" ht="24.75" customHeight="1" thickBot="1" x14ac:dyDescent="0.3">
      <c r="A47" s="8">
        <f t="shared" si="1"/>
        <v>37</v>
      </c>
      <c r="B47" s="8"/>
      <c r="C47" s="10" t="s">
        <v>194</v>
      </c>
      <c r="D47" s="13" t="s">
        <v>112</v>
      </c>
      <c r="E47" s="13">
        <v>2</v>
      </c>
      <c r="F47" s="12"/>
      <c r="G47" s="9">
        <f t="shared" si="0"/>
        <v>0</v>
      </c>
    </row>
    <row r="48" spans="1:7" ht="27" customHeight="1" thickBot="1" x14ac:dyDescent="0.3">
      <c r="A48" s="8">
        <f t="shared" si="1"/>
        <v>38</v>
      </c>
      <c r="B48" s="8" t="s">
        <v>301</v>
      </c>
      <c r="C48" s="10" t="s">
        <v>152</v>
      </c>
      <c r="D48" s="13" t="s">
        <v>112</v>
      </c>
      <c r="E48" s="13">
        <v>5</v>
      </c>
      <c r="F48" s="12"/>
      <c r="G48" s="9">
        <f t="shared" si="0"/>
        <v>0</v>
      </c>
    </row>
    <row r="49" spans="1:7" ht="24" customHeight="1" thickBot="1" x14ac:dyDescent="0.3">
      <c r="A49" s="8">
        <f t="shared" si="1"/>
        <v>39</v>
      </c>
      <c r="B49" s="8"/>
      <c r="C49" s="10" t="s">
        <v>153</v>
      </c>
      <c r="D49" s="13" t="s">
        <v>112</v>
      </c>
      <c r="E49" s="13">
        <v>1</v>
      </c>
      <c r="F49" s="12"/>
      <c r="G49" s="9">
        <f t="shared" si="0"/>
        <v>0</v>
      </c>
    </row>
    <row r="50" spans="1:7" ht="29.25" customHeight="1" thickBot="1" x14ac:dyDescent="0.3">
      <c r="A50" s="8">
        <f t="shared" si="1"/>
        <v>40</v>
      </c>
      <c r="B50" s="8" t="s">
        <v>302</v>
      </c>
      <c r="C50" s="10" t="s">
        <v>154</v>
      </c>
      <c r="D50" s="13" t="s">
        <v>112</v>
      </c>
      <c r="E50" s="13">
        <v>4</v>
      </c>
      <c r="F50" s="12"/>
      <c r="G50" s="9">
        <f t="shared" si="0"/>
        <v>0</v>
      </c>
    </row>
    <row r="51" spans="1:7" ht="24.75" customHeight="1" thickBot="1" x14ac:dyDescent="0.3">
      <c r="A51" s="8">
        <f t="shared" si="1"/>
        <v>41</v>
      </c>
      <c r="B51" s="8"/>
      <c r="C51" s="10" t="s">
        <v>155</v>
      </c>
      <c r="D51" s="13" t="s">
        <v>113</v>
      </c>
      <c r="E51" s="13">
        <v>3</v>
      </c>
      <c r="F51" s="12"/>
      <c r="G51" s="9">
        <f t="shared" si="0"/>
        <v>0</v>
      </c>
    </row>
    <row r="52" spans="1:7" ht="24.75" customHeight="1" thickBot="1" x14ac:dyDescent="0.3">
      <c r="A52" s="8">
        <f t="shared" si="1"/>
        <v>42</v>
      </c>
      <c r="B52" s="8"/>
      <c r="C52" s="10" t="s">
        <v>157</v>
      </c>
      <c r="D52" s="13" t="s">
        <v>112</v>
      </c>
      <c r="E52" s="13">
        <v>3</v>
      </c>
      <c r="F52" s="12"/>
      <c r="G52" s="9">
        <f t="shared" si="0"/>
        <v>0</v>
      </c>
    </row>
    <row r="53" spans="1:7" ht="24.75" customHeight="1" thickBot="1" x14ac:dyDescent="0.3">
      <c r="A53" s="8">
        <f t="shared" si="1"/>
        <v>43</v>
      </c>
      <c r="B53" s="8" t="s">
        <v>303</v>
      </c>
      <c r="C53" s="10" t="s">
        <v>156</v>
      </c>
      <c r="D53" s="13" t="s">
        <v>112</v>
      </c>
      <c r="E53" s="13">
        <v>3</v>
      </c>
      <c r="F53" s="12"/>
      <c r="G53" s="9">
        <f t="shared" si="0"/>
        <v>0</v>
      </c>
    </row>
    <row r="54" spans="1:7" ht="24.75" customHeight="1" thickBot="1" x14ac:dyDescent="0.3">
      <c r="A54" s="8">
        <f t="shared" si="1"/>
        <v>44</v>
      </c>
      <c r="B54" s="8" t="s">
        <v>304</v>
      </c>
      <c r="C54" s="10" t="s">
        <v>158</v>
      </c>
      <c r="D54" s="13" t="s">
        <v>112</v>
      </c>
      <c r="E54" s="13">
        <v>1</v>
      </c>
      <c r="F54" s="12"/>
      <c r="G54" s="9">
        <f t="shared" si="0"/>
        <v>0</v>
      </c>
    </row>
    <row r="55" spans="1:7" ht="24.75" customHeight="1" thickBot="1" x14ac:dyDescent="0.3">
      <c r="A55" s="8">
        <f t="shared" si="1"/>
        <v>45</v>
      </c>
      <c r="B55" s="8"/>
      <c r="C55" s="10" t="s">
        <v>159</v>
      </c>
      <c r="D55" s="13" t="s">
        <v>112</v>
      </c>
      <c r="E55" s="13">
        <v>2</v>
      </c>
      <c r="F55" s="12"/>
      <c r="G55" s="9">
        <f t="shared" si="0"/>
        <v>0</v>
      </c>
    </row>
    <row r="56" spans="1:7" ht="69" customHeight="1" thickBot="1" x14ac:dyDescent="0.3">
      <c r="A56" s="8">
        <f t="shared" si="1"/>
        <v>46</v>
      </c>
      <c r="B56" s="8"/>
      <c r="C56" s="10" t="s">
        <v>195</v>
      </c>
      <c r="D56" s="13" t="s">
        <v>112</v>
      </c>
      <c r="E56" s="13">
        <v>1</v>
      </c>
      <c r="F56" s="12"/>
      <c r="G56" s="9">
        <f t="shared" si="0"/>
        <v>0</v>
      </c>
    </row>
    <row r="57" spans="1:7" ht="82.5" customHeight="1" thickBot="1" x14ac:dyDescent="0.3">
      <c r="A57" s="8">
        <f t="shared" si="1"/>
        <v>47</v>
      </c>
      <c r="B57" s="8" t="s">
        <v>305</v>
      </c>
      <c r="C57" s="10" t="s">
        <v>183</v>
      </c>
      <c r="D57" s="13" t="s">
        <v>112</v>
      </c>
      <c r="E57" s="13">
        <v>1</v>
      </c>
      <c r="F57" s="12"/>
      <c r="G57" s="9">
        <f t="shared" si="0"/>
        <v>0</v>
      </c>
    </row>
    <row r="58" spans="1:7" s="7" customFormat="1" ht="26.25" customHeight="1" thickBot="1" x14ac:dyDescent="0.3">
      <c r="A58" s="24" t="s">
        <v>269</v>
      </c>
      <c r="B58" s="25"/>
      <c r="C58" s="25"/>
      <c r="D58" s="25"/>
      <c r="E58" s="26"/>
      <c r="F58" s="29"/>
      <c r="G58" s="29"/>
    </row>
    <row r="59" spans="1:7" ht="30" customHeight="1" thickBot="1" x14ac:dyDescent="0.3">
      <c r="A59" s="8">
        <f>43</f>
        <v>43</v>
      </c>
      <c r="B59" s="17" t="s">
        <v>308</v>
      </c>
      <c r="C59" s="10" t="s">
        <v>162</v>
      </c>
      <c r="D59" s="13" t="s">
        <v>112</v>
      </c>
      <c r="E59" s="13">
        <v>1</v>
      </c>
      <c r="F59" s="12"/>
      <c r="G59" s="9">
        <f t="shared" ref="G59:G67" si="2">E59*F59</f>
        <v>0</v>
      </c>
    </row>
    <row r="60" spans="1:7" ht="24.75" customHeight="1" thickBot="1" x14ac:dyDescent="0.3">
      <c r="A60" s="8">
        <f>A59+1</f>
        <v>44</v>
      </c>
      <c r="B60" s="17" t="s">
        <v>309</v>
      </c>
      <c r="C60" s="10" t="s">
        <v>163</v>
      </c>
      <c r="D60" s="13" t="s">
        <v>112</v>
      </c>
      <c r="E60" s="13">
        <v>5</v>
      </c>
      <c r="F60" s="12"/>
      <c r="G60" s="9">
        <f t="shared" si="2"/>
        <v>0</v>
      </c>
    </row>
    <row r="61" spans="1:7" ht="25.5" customHeight="1" thickBot="1" x14ac:dyDescent="0.3">
      <c r="A61" s="8">
        <f t="shared" ref="A61:A67" si="3">A60+1</f>
        <v>45</v>
      </c>
      <c r="B61" s="17" t="s">
        <v>310</v>
      </c>
      <c r="C61" s="10" t="s">
        <v>164</v>
      </c>
      <c r="D61" s="13" t="s">
        <v>112</v>
      </c>
      <c r="E61" s="13">
        <v>4</v>
      </c>
      <c r="F61" s="12"/>
      <c r="G61" s="9">
        <f t="shared" si="2"/>
        <v>0</v>
      </c>
    </row>
    <row r="62" spans="1:7" ht="27" customHeight="1" thickBot="1" x14ac:dyDescent="0.3">
      <c r="A62" s="8">
        <f t="shared" si="3"/>
        <v>46</v>
      </c>
      <c r="B62" s="17"/>
      <c r="C62" s="10" t="s">
        <v>165</v>
      </c>
      <c r="D62" s="13" t="s">
        <v>112</v>
      </c>
      <c r="E62" s="13">
        <v>3</v>
      </c>
      <c r="F62" s="12"/>
      <c r="G62" s="9">
        <f t="shared" si="2"/>
        <v>0</v>
      </c>
    </row>
    <row r="63" spans="1:7" ht="26.25" customHeight="1" thickBot="1" x14ac:dyDescent="0.3">
      <c r="A63" s="8">
        <f t="shared" si="3"/>
        <v>47</v>
      </c>
      <c r="B63" s="17"/>
      <c r="C63" s="10" t="s">
        <v>166</v>
      </c>
      <c r="D63" s="13" t="s">
        <v>112</v>
      </c>
      <c r="E63" s="13">
        <v>8</v>
      </c>
      <c r="F63" s="12"/>
      <c r="G63" s="9">
        <f t="shared" si="2"/>
        <v>0</v>
      </c>
    </row>
    <row r="64" spans="1:7" ht="26.25" customHeight="1" thickBot="1" x14ac:dyDescent="0.3">
      <c r="A64" s="8">
        <f t="shared" si="3"/>
        <v>48</v>
      </c>
      <c r="B64" s="17" t="s">
        <v>311</v>
      </c>
      <c r="C64" s="10" t="s">
        <v>167</v>
      </c>
      <c r="D64" s="13" t="s">
        <v>131</v>
      </c>
      <c r="E64" s="13">
        <v>1</v>
      </c>
      <c r="F64" s="12"/>
      <c r="G64" s="9">
        <f t="shared" si="2"/>
        <v>0</v>
      </c>
    </row>
    <row r="65" spans="1:8" ht="47.25" customHeight="1" thickBot="1" x14ac:dyDescent="0.3">
      <c r="A65" s="8">
        <f t="shared" si="3"/>
        <v>49</v>
      </c>
      <c r="B65" s="17" t="s">
        <v>312</v>
      </c>
      <c r="C65" s="10" t="s">
        <v>168</v>
      </c>
      <c r="D65" s="13" t="s">
        <v>112</v>
      </c>
      <c r="E65" s="13">
        <v>1</v>
      </c>
      <c r="F65" s="12"/>
      <c r="G65" s="9">
        <f t="shared" si="2"/>
        <v>0</v>
      </c>
    </row>
    <row r="66" spans="1:8" ht="58.5" customHeight="1" thickBot="1" x14ac:dyDescent="0.3">
      <c r="A66" s="8">
        <f t="shared" si="3"/>
        <v>50</v>
      </c>
      <c r="B66" s="36" t="s">
        <v>213</v>
      </c>
      <c r="C66" s="10" t="s">
        <v>108</v>
      </c>
      <c r="D66" s="13" t="s">
        <v>109</v>
      </c>
      <c r="E66" s="13">
        <v>24</v>
      </c>
      <c r="F66" s="12"/>
      <c r="G66" s="9">
        <f t="shared" si="2"/>
        <v>0</v>
      </c>
    </row>
    <row r="67" spans="1:8" ht="61.5" customHeight="1" thickBot="1" x14ac:dyDescent="0.3">
      <c r="A67" s="8">
        <f t="shared" si="3"/>
        <v>51</v>
      </c>
      <c r="B67" s="36" t="s">
        <v>214</v>
      </c>
      <c r="C67" s="10" t="s">
        <v>110</v>
      </c>
      <c r="D67" s="13" t="s">
        <v>109</v>
      </c>
      <c r="E67" s="13">
        <v>48</v>
      </c>
      <c r="F67" s="12"/>
      <c r="G67" s="9">
        <f t="shared" si="2"/>
        <v>0</v>
      </c>
      <c r="H67" s="20"/>
    </row>
    <row r="68" spans="1:8" ht="20.25" customHeight="1" thickBot="1" x14ac:dyDescent="0.3">
      <c r="A68" s="40" t="s">
        <v>221</v>
      </c>
      <c r="B68" s="40"/>
      <c r="C68" s="40"/>
      <c r="D68" s="40"/>
      <c r="E68" s="40"/>
      <c r="F68" s="29"/>
      <c r="G68" s="29"/>
      <c r="H68" s="20"/>
    </row>
    <row r="69" spans="1:8" ht="18.75" customHeight="1" thickBot="1" x14ac:dyDescent="0.3">
      <c r="A69" s="40" t="s">
        <v>222</v>
      </c>
      <c r="B69" s="40"/>
      <c r="C69" s="40"/>
      <c r="D69" s="40"/>
      <c r="E69" s="40"/>
      <c r="F69" s="29"/>
      <c r="G69" s="29"/>
      <c r="H69" s="20"/>
    </row>
    <row r="70" spans="1:8" ht="38.25" customHeight="1" thickBot="1" x14ac:dyDescent="0.3">
      <c r="A70" s="8">
        <f>A67+1</f>
        <v>52</v>
      </c>
      <c r="B70" s="17"/>
      <c r="C70" s="38" t="s">
        <v>223</v>
      </c>
      <c r="D70" s="39" t="s">
        <v>224</v>
      </c>
      <c r="E70" s="39">
        <v>1</v>
      </c>
      <c r="F70" s="12"/>
      <c r="G70" s="9">
        <f t="shared" ref="G70:G98" si="4">E70*F70</f>
        <v>0</v>
      </c>
      <c r="H70" s="20"/>
    </row>
    <row r="71" spans="1:8" ht="49.5" customHeight="1" thickBot="1" x14ac:dyDescent="0.3">
      <c r="A71" s="8">
        <f t="shared" ref="A71:A131" si="5">A70+1</f>
        <v>53</v>
      </c>
      <c r="B71" s="17"/>
      <c r="C71" s="38" t="s">
        <v>225</v>
      </c>
      <c r="D71" s="39" t="s">
        <v>226</v>
      </c>
      <c r="E71" s="39">
        <v>0.5</v>
      </c>
      <c r="F71" s="12"/>
      <c r="G71" s="9">
        <f t="shared" si="4"/>
        <v>0</v>
      </c>
      <c r="H71" s="20"/>
    </row>
    <row r="72" spans="1:8" ht="44.25" customHeight="1" thickBot="1" x14ac:dyDescent="0.3">
      <c r="A72" s="8">
        <f t="shared" si="5"/>
        <v>54</v>
      </c>
      <c r="B72" s="17"/>
      <c r="C72" s="38" t="s">
        <v>227</v>
      </c>
      <c r="D72" s="39" t="s">
        <v>226</v>
      </c>
      <c r="E72" s="39">
        <v>0.3</v>
      </c>
      <c r="F72" s="12"/>
      <c r="G72" s="9">
        <f t="shared" si="4"/>
        <v>0</v>
      </c>
      <c r="H72" s="20"/>
    </row>
    <row r="73" spans="1:8" ht="20.25" customHeight="1" thickBot="1" x14ac:dyDescent="0.3">
      <c r="A73" s="8">
        <f t="shared" si="5"/>
        <v>55</v>
      </c>
      <c r="B73" s="17"/>
      <c r="C73" s="38" t="s">
        <v>228</v>
      </c>
      <c r="D73" s="39" t="s">
        <v>226</v>
      </c>
      <c r="E73" s="39">
        <v>0.4</v>
      </c>
      <c r="F73" s="12"/>
      <c r="G73" s="9">
        <f t="shared" si="4"/>
        <v>0</v>
      </c>
      <c r="H73" s="20"/>
    </row>
    <row r="74" spans="1:8" ht="36.75" customHeight="1" thickBot="1" x14ac:dyDescent="0.3">
      <c r="A74" s="8">
        <f t="shared" si="5"/>
        <v>56</v>
      </c>
      <c r="B74" s="17"/>
      <c r="C74" s="38" t="s">
        <v>229</v>
      </c>
      <c r="D74" s="39" t="s">
        <v>224</v>
      </c>
      <c r="E74" s="39">
        <v>2</v>
      </c>
      <c r="F74" s="12"/>
      <c r="G74" s="9">
        <f t="shared" si="4"/>
        <v>0</v>
      </c>
      <c r="H74" s="20"/>
    </row>
    <row r="75" spans="1:8" ht="57.75" customHeight="1" thickBot="1" x14ac:dyDescent="0.3">
      <c r="A75" s="8">
        <f t="shared" si="5"/>
        <v>57</v>
      </c>
      <c r="B75" s="17"/>
      <c r="C75" s="38" t="s">
        <v>230</v>
      </c>
      <c r="D75" s="39" t="s">
        <v>224</v>
      </c>
      <c r="E75" s="39">
        <v>1</v>
      </c>
      <c r="F75" s="12"/>
      <c r="G75" s="9">
        <f t="shared" si="4"/>
        <v>0</v>
      </c>
      <c r="H75" s="20"/>
    </row>
    <row r="76" spans="1:8" ht="61.5" customHeight="1" thickBot="1" x14ac:dyDescent="0.3">
      <c r="A76" s="8">
        <f t="shared" si="5"/>
        <v>58</v>
      </c>
      <c r="B76" s="17"/>
      <c r="C76" s="38" t="s">
        <v>231</v>
      </c>
      <c r="D76" s="39" t="s">
        <v>224</v>
      </c>
      <c r="E76" s="39">
        <v>1</v>
      </c>
      <c r="F76" s="12"/>
      <c r="G76" s="9">
        <f t="shared" si="4"/>
        <v>0</v>
      </c>
      <c r="H76" s="20"/>
    </row>
    <row r="77" spans="1:8" ht="61.5" customHeight="1" thickBot="1" x14ac:dyDescent="0.3">
      <c r="A77" s="8">
        <f t="shared" si="5"/>
        <v>59</v>
      </c>
      <c r="B77" s="36" t="s">
        <v>306</v>
      </c>
      <c r="C77" s="38" t="s">
        <v>232</v>
      </c>
      <c r="D77" s="39" t="s">
        <v>224</v>
      </c>
      <c r="E77" s="39">
        <v>2</v>
      </c>
      <c r="F77" s="12"/>
      <c r="G77" s="9">
        <f t="shared" si="4"/>
        <v>0</v>
      </c>
      <c r="H77" s="20"/>
    </row>
    <row r="78" spans="1:8" ht="39.75" customHeight="1" thickBot="1" x14ac:dyDescent="0.3">
      <c r="A78" s="8">
        <f t="shared" si="5"/>
        <v>60</v>
      </c>
      <c r="B78" s="36" t="s">
        <v>307</v>
      </c>
      <c r="C78" s="38" t="s">
        <v>233</v>
      </c>
      <c r="D78" s="39" t="s">
        <v>224</v>
      </c>
      <c r="E78" s="39">
        <v>1</v>
      </c>
      <c r="F78" s="12"/>
      <c r="G78" s="9">
        <f t="shared" si="4"/>
        <v>0</v>
      </c>
      <c r="H78" s="20"/>
    </row>
    <row r="79" spans="1:8" ht="45.75" customHeight="1" thickBot="1" x14ac:dyDescent="0.3">
      <c r="A79" s="8">
        <f t="shared" si="5"/>
        <v>61</v>
      </c>
      <c r="B79" s="36" t="s">
        <v>325</v>
      </c>
      <c r="C79" s="38" t="s">
        <v>284</v>
      </c>
      <c r="D79" s="39" t="s">
        <v>224</v>
      </c>
      <c r="E79" s="39">
        <v>1</v>
      </c>
      <c r="F79" s="12"/>
      <c r="G79" s="9">
        <f t="shared" si="4"/>
        <v>0</v>
      </c>
      <c r="H79" s="20"/>
    </row>
    <row r="80" spans="1:8" ht="39.75" customHeight="1" thickBot="1" x14ac:dyDescent="0.3">
      <c r="A80" s="8">
        <f t="shared" si="5"/>
        <v>62</v>
      </c>
      <c r="B80" s="36" t="s">
        <v>307</v>
      </c>
      <c r="C80" s="38" t="s">
        <v>234</v>
      </c>
      <c r="D80" s="39" t="s">
        <v>224</v>
      </c>
      <c r="E80" s="39">
        <v>3</v>
      </c>
      <c r="F80" s="12"/>
      <c r="G80" s="9">
        <f t="shared" si="4"/>
        <v>0</v>
      </c>
      <c r="H80" s="20"/>
    </row>
    <row r="81" spans="1:8" ht="43.5" customHeight="1" thickBot="1" x14ac:dyDescent="0.3">
      <c r="A81" s="8">
        <f t="shared" si="5"/>
        <v>63</v>
      </c>
      <c r="B81" s="17"/>
      <c r="C81" s="38" t="s">
        <v>285</v>
      </c>
      <c r="D81" s="39" t="s">
        <v>224</v>
      </c>
      <c r="E81" s="39">
        <v>2</v>
      </c>
      <c r="F81" s="12"/>
      <c r="G81" s="9">
        <f t="shared" si="4"/>
        <v>0</v>
      </c>
      <c r="H81" s="20"/>
    </row>
    <row r="82" spans="1:8" ht="43.5" customHeight="1" thickBot="1" x14ac:dyDescent="0.3">
      <c r="A82" s="8">
        <f t="shared" si="5"/>
        <v>64</v>
      </c>
      <c r="B82" s="17"/>
      <c r="C82" s="38" t="s">
        <v>235</v>
      </c>
      <c r="D82" s="39" t="s">
        <v>224</v>
      </c>
      <c r="E82" s="39">
        <v>1</v>
      </c>
      <c r="F82" s="12"/>
      <c r="G82" s="9">
        <f t="shared" si="4"/>
        <v>0</v>
      </c>
      <c r="H82" s="20"/>
    </row>
    <row r="83" spans="1:8" ht="35.25" customHeight="1" thickBot="1" x14ac:dyDescent="0.3">
      <c r="A83" s="8">
        <f t="shared" si="5"/>
        <v>65</v>
      </c>
      <c r="B83" s="17"/>
      <c r="C83" s="38" t="s">
        <v>286</v>
      </c>
      <c r="D83" s="39" t="s">
        <v>224</v>
      </c>
      <c r="E83" s="39">
        <v>1</v>
      </c>
      <c r="F83" s="12"/>
      <c r="G83" s="9">
        <f t="shared" si="4"/>
        <v>0</v>
      </c>
      <c r="H83" s="20"/>
    </row>
    <row r="84" spans="1:8" ht="38.25" customHeight="1" thickBot="1" x14ac:dyDescent="0.3">
      <c r="A84" s="8">
        <f t="shared" si="5"/>
        <v>66</v>
      </c>
      <c r="B84" s="17"/>
      <c r="C84" s="38" t="s">
        <v>287</v>
      </c>
      <c r="D84" s="39" t="s">
        <v>224</v>
      </c>
      <c r="E84" s="39">
        <v>1</v>
      </c>
      <c r="F84" s="12"/>
      <c r="G84" s="9">
        <f t="shared" si="4"/>
        <v>0</v>
      </c>
      <c r="H84" s="20"/>
    </row>
    <row r="85" spans="1:8" ht="44.25" customHeight="1" thickBot="1" x14ac:dyDescent="0.3">
      <c r="A85" s="8">
        <f t="shared" si="5"/>
        <v>67</v>
      </c>
      <c r="B85" s="17"/>
      <c r="C85" s="38" t="s">
        <v>288</v>
      </c>
      <c r="D85" s="39" t="s">
        <v>224</v>
      </c>
      <c r="E85" s="39">
        <v>1</v>
      </c>
      <c r="F85" s="12"/>
      <c r="G85" s="9">
        <f t="shared" si="4"/>
        <v>0</v>
      </c>
      <c r="H85" s="20"/>
    </row>
    <row r="86" spans="1:8" ht="61.5" customHeight="1" thickBot="1" x14ac:dyDescent="0.3">
      <c r="A86" s="8">
        <f t="shared" si="5"/>
        <v>68</v>
      </c>
      <c r="B86" s="17"/>
      <c r="C86" s="38" t="s">
        <v>289</v>
      </c>
      <c r="D86" s="39" t="s">
        <v>224</v>
      </c>
      <c r="E86" s="39">
        <v>1</v>
      </c>
      <c r="F86" s="12"/>
      <c r="G86" s="9">
        <f t="shared" si="4"/>
        <v>0</v>
      </c>
      <c r="H86" s="20"/>
    </row>
    <row r="87" spans="1:8" ht="61.5" customHeight="1" thickBot="1" x14ac:dyDescent="0.3">
      <c r="A87" s="8">
        <f t="shared" si="5"/>
        <v>69</v>
      </c>
      <c r="B87" s="17"/>
      <c r="C87" s="38" t="s">
        <v>236</v>
      </c>
      <c r="D87" s="39" t="s">
        <v>224</v>
      </c>
      <c r="E87" s="39">
        <v>1</v>
      </c>
      <c r="F87" s="12"/>
      <c r="G87" s="9">
        <f t="shared" si="4"/>
        <v>0</v>
      </c>
      <c r="H87" s="20"/>
    </row>
    <row r="88" spans="1:8" ht="61.5" customHeight="1" thickBot="1" x14ac:dyDescent="0.3">
      <c r="A88" s="8">
        <f t="shared" si="5"/>
        <v>70</v>
      </c>
      <c r="B88" s="17"/>
      <c r="C88" s="38" t="s">
        <v>237</v>
      </c>
      <c r="D88" s="39" t="s">
        <v>224</v>
      </c>
      <c r="E88" s="39">
        <v>1</v>
      </c>
      <c r="F88" s="12"/>
      <c r="G88" s="9">
        <f t="shared" si="4"/>
        <v>0</v>
      </c>
      <c r="H88" s="20"/>
    </row>
    <row r="89" spans="1:8" ht="61.5" customHeight="1" thickBot="1" x14ac:dyDescent="0.3">
      <c r="A89" s="8">
        <f t="shared" si="5"/>
        <v>71</v>
      </c>
      <c r="B89" s="17"/>
      <c r="C89" s="38" t="s">
        <v>290</v>
      </c>
      <c r="D89" s="39" t="s">
        <v>224</v>
      </c>
      <c r="E89" s="39">
        <v>1</v>
      </c>
      <c r="F89" s="12"/>
      <c r="G89" s="9">
        <f t="shared" si="4"/>
        <v>0</v>
      </c>
      <c r="H89" s="20"/>
    </row>
    <row r="90" spans="1:8" ht="61.5" customHeight="1" thickBot="1" x14ac:dyDescent="0.3">
      <c r="A90" s="8">
        <f t="shared" si="5"/>
        <v>72</v>
      </c>
      <c r="B90" s="17"/>
      <c r="C90" s="38" t="s">
        <v>291</v>
      </c>
      <c r="D90" s="39" t="s">
        <v>224</v>
      </c>
      <c r="E90" s="39">
        <v>2</v>
      </c>
      <c r="F90" s="12"/>
      <c r="G90" s="9">
        <f t="shared" si="4"/>
        <v>0</v>
      </c>
      <c r="H90" s="20"/>
    </row>
    <row r="91" spans="1:8" ht="32.25" customHeight="1" thickBot="1" x14ac:dyDescent="0.3">
      <c r="A91" s="8">
        <f t="shared" si="5"/>
        <v>73</v>
      </c>
      <c r="B91" s="17"/>
      <c r="C91" s="38" t="s">
        <v>292</v>
      </c>
      <c r="D91" s="39" t="s">
        <v>224</v>
      </c>
      <c r="E91" s="39">
        <v>2</v>
      </c>
      <c r="F91" s="12"/>
      <c r="G91" s="9">
        <f t="shared" si="4"/>
        <v>0</v>
      </c>
      <c r="H91" s="20"/>
    </row>
    <row r="92" spans="1:8" ht="36.75" customHeight="1" thickBot="1" x14ac:dyDescent="0.3">
      <c r="A92" s="8">
        <f t="shared" si="5"/>
        <v>74</v>
      </c>
      <c r="B92" s="17"/>
      <c r="C92" s="38" t="s">
        <v>238</v>
      </c>
      <c r="D92" s="39" t="s">
        <v>239</v>
      </c>
      <c r="E92" s="39">
        <v>0.24</v>
      </c>
      <c r="F92" s="12"/>
      <c r="G92" s="9">
        <f t="shared" si="4"/>
        <v>0</v>
      </c>
      <c r="H92" s="20"/>
    </row>
    <row r="93" spans="1:8" ht="34.5" customHeight="1" thickBot="1" x14ac:dyDescent="0.3">
      <c r="A93" s="8">
        <f t="shared" si="5"/>
        <v>75</v>
      </c>
      <c r="B93" s="17" t="s">
        <v>330</v>
      </c>
      <c r="C93" s="38" t="s">
        <v>240</v>
      </c>
      <c r="D93" s="39" t="s">
        <v>226</v>
      </c>
      <c r="E93" s="39">
        <v>1</v>
      </c>
      <c r="F93" s="12"/>
      <c r="G93" s="9">
        <f t="shared" si="4"/>
        <v>0</v>
      </c>
      <c r="H93" s="20"/>
    </row>
    <row r="94" spans="1:8" ht="36" customHeight="1" thickBot="1" x14ac:dyDescent="0.3">
      <c r="A94" s="8">
        <f t="shared" si="5"/>
        <v>76</v>
      </c>
      <c r="B94" s="17" t="s">
        <v>313</v>
      </c>
      <c r="C94" s="38" t="s">
        <v>241</v>
      </c>
      <c r="D94" s="39" t="s">
        <v>224</v>
      </c>
      <c r="E94" s="39">
        <v>16</v>
      </c>
      <c r="F94" s="12"/>
      <c r="G94" s="9">
        <f t="shared" si="4"/>
        <v>0</v>
      </c>
      <c r="H94" s="20"/>
    </row>
    <row r="95" spans="1:8" ht="34.5" customHeight="1" thickBot="1" x14ac:dyDescent="0.3">
      <c r="A95" s="8">
        <f t="shared" si="5"/>
        <v>77</v>
      </c>
      <c r="B95" s="17"/>
      <c r="C95" s="38" t="s">
        <v>242</v>
      </c>
      <c r="D95" s="39" t="s">
        <v>224</v>
      </c>
      <c r="E95" s="39">
        <v>16</v>
      </c>
      <c r="F95" s="12"/>
      <c r="G95" s="9">
        <f t="shared" si="4"/>
        <v>0</v>
      </c>
      <c r="H95" s="20"/>
    </row>
    <row r="96" spans="1:8" ht="33" customHeight="1" thickBot="1" x14ac:dyDescent="0.3">
      <c r="A96" s="8">
        <f t="shared" si="5"/>
        <v>78</v>
      </c>
      <c r="B96" s="17"/>
      <c r="C96" s="38" t="s">
        <v>293</v>
      </c>
      <c r="D96" s="39" t="s">
        <v>243</v>
      </c>
      <c r="E96" s="39">
        <v>300</v>
      </c>
      <c r="F96" s="12"/>
      <c r="G96" s="9">
        <f t="shared" si="4"/>
        <v>0</v>
      </c>
      <c r="H96" s="20"/>
    </row>
    <row r="97" spans="1:8" ht="61.5" customHeight="1" thickBot="1" x14ac:dyDescent="0.3">
      <c r="A97" s="8">
        <f t="shared" si="5"/>
        <v>79</v>
      </c>
      <c r="B97" s="17"/>
      <c r="C97" s="38" t="s">
        <v>244</v>
      </c>
      <c r="D97" s="39" t="s">
        <v>224</v>
      </c>
      <c r="E97" s="39">
        <v>50</v>
      </c>
      <c r="F97" s="12"/>
      <c r="G97" s="9">
        <f t="shared" si="4"/>
        <v>0</v>
      </c>
      <c r="H97" s="20"/>
    </row>
    <row r="98" spans="1:8" ht="36" customHeight="1" thickBot="1" x14ac:dyDescent="0.3">
      <c r="A98" s="8">
        <f t="shared" si="5"/>
        <v>80</v>
      </c>
      <c r="B98" s="17" t="s">
        <v>314</v>
      </c>
      <c r="C98" s="38" t="s">
        <v>245</v>
      </c>
      <c r="D98" s="39" t="s">
        <v>224</v>
      </c>
      <c r="E98" s="39">
        <v>10</v>
      </c>
      <c r="F98" s="12"/>
      <c r="G98" s="9">
        <f t="shared" si="4"/>
        <v>0</v>
      </c>
      <c r="H98" s="20"/>
    </row>
    <row r="99" spans="1:8" ht="28.5" customHeight="1" thickBot="1" x14ac:dyDescent="0.3">
      <c r="A99" s="40" t="s">
        <v>246</v>
      </c>
      <c r="B99" s="40"/>
      <c r="C99" s="40"/>
      <c r="D99" s="40"/>
      <c r="E99" s="40"/>
      <c r="F99" s="29"/>
      <c r="G99" s="29"/>
      <c r="H99" s="20"/>
    </row>
    <row r="100" spans="1:8" ht="68.25" customHeight="1" thickBot="1" x14ac:dyDescent="0.3">
      <c r="A100" s="8">
        <f>83</f>
        <v>83</v>
      </c>
      <c r="B100" s="17"/>
      <c r="C100" s="38" t="s">
        <v>294</v>
      </c>
      <c r="D100" s="39" t="s">
        <v>226</v>
      </c>
      <c r="E100" s="39">
        <v>100</v>
      </c>
      <c r="F100" s="12"/>
      <c r="G100" s="9">
        <f t="shared" ref="G100:G111" si="6">E100*F100</f>
        <v>0</v>
      </c>
      <c r="H100" s="20"/>
    </row>
    <row r="101" spans="1:8" ht="65.25" customHeight="1" thickBot="1" x14ac:dyDescent="0.3">
      <c r="A101" s="8">
        <f t="shared" si="5"/>
        <v>84</v>
      </c>
      <c r="B101" s="17"/>
      <c r="C101" s="38" t="s">
        <v>295</v>
      </c>
      <c r="D101" s="39" t="s">
        <v>226</v>
      </c>
      <c r="E101" s="39">
        <v>100</v>
      </c>
      <c r="F101" s="12"/>
      <c r="G101" s="9">
        <f t="shared" si="6"/>
        <v>0</v>
      </c>
      <c r="H101" s="20"/>
    </row>
    <row r="102" spans="1:8" ht="60.75" customHeight="1" thickBot="1" x14ac:dyDescent="0.3">
      <c r="A102" s="8">
        <f t="shared" si="5"/>
        <v>85</v>
      </c>
      <c r="B102" s="17"/>
      <c r="C102" s="38" t="s">
        <v>296</v>
      </c>
      <c r="D102" s="39" t="s">
        <v>226</v>
      </c>
      <c r="E102" s="39">
        <v>100</v>
      </c>
      <c r="F102" s="12"/>
      <c r="G102" s="9">
        <f t="shared" si="6"/>
        <v>0</v>
      </c>
      <c r="H102" s="20"/>
    </row>
    <row r="103" spans="1:8" ht="38.25" customHeight="1" thickBot="1" x14ac:dyDescent="0.3">
      <c r="A103" s="8">
        <f t="shared" si="5"/>
        <v>86</v>
      </c>
      <c r="B103" s="17"/>
      <c r="C103" s="38" t="s">
        <v>247</v>
      </c>
      <c r="D103" s="39" t="s">
        <v>224</v>
      </c>
      <c r="E103" s="39">
        <v>6</v>
      </c>
      <c r="F103" s="12"/>
      <c r="G103" s="9">
        <f t="shared" si="6"/>
        <v>0</v>
      </c>
      <c r="H103" s="20"/>
    </row>
    <row r="104" spans="1:8" ht="33.75" customHeight="1" thickBot="1" x14ac:dyDescent="0.3">
      <c r="A104" s="8">
        <f t="shared" si="5"/>
        <v>87</v>
      </c>
      <c r="B104" s="17" t="s">
        <v>315</v>
      </c>
      <c r="C104" s="38" t="s">
        <v>248</v>
      </c>
      <c r="D104" s="39" t="s">
        <v>226</v>
      </c>
      <c r="E104" s="39">
        <v>100</v>
      </c>
      <c r="F104" s="12"/>
      <c r="G104" s="9">
        <f t="shared" si="6"/>
        <v>0</v>
      </c>
      <c r="H104" s="20"/>
    </row>
    <row r="105" spans="1:8" ht="25.5" customHeight="1" thickBot="1" x14ac:dyDescent="0.3">
      <c r="A105" s="8">
        <f t="shared" si="5"/>
        <v>88</v>
      </c>
      <c r="B105" s="17"/>
      <c r="C105" s="38" t="s">
        <v>249</v>
      </c>
      <c r="D105" s="39" t="s">
        <v>224</v>
      </c>
      <c r="E105" s="39">
        <v>5</v>
      </c>
      <c r="F105" s="12"/>
      <c r="G105" s="9">
        <f t="shared" si="6"/>
        <v>0</v>
      </c>
      <c r="H105" s="20"/>
    </row>
    <row r="106" spans="1:8" ht="38.25" customHeight="1" thickBot="1" x14ac:dyDescent="0.3">
      <c r="A106" s="8">
        <f t="shared" si="5"/>
        <v>89</v>
      </c>
      <c r="B106" s="17" t="s">
        <v>316</v>
      </c>
      <c r="C106" s="38" t="s">
        <v>250</v>
      </c>
      <c r="D106" s="39" t="s">
        <v>226</v>
      </c>
      <c r="E106" s="39">
        <v>20</v>
      </c>
      <c r="F106" s="12"/>
      <c r="G106" s="9">
        <f t="shared" si="6"/>
        <v>0</v>
      </c>
      <c r="H106" s="20"/>
    </row>
    <row r="107" spans="1:8" ht="30.75" customHeight="1" thickBot="1" x14ac:dyDescent="0.3">
      <c r="A107" s="8">
        <f t="shared" si="5"/>
        <v>90</v>
      </c>
      <c r="B107" s="17"/>
      <c r="C107" s="38" t="s">
        <v>251</v>
      </c>
      <c r="D107" s="39" t="s">
        <v>224</v>
      </c>
      <c r="E107" s="39">
        <v>2</v>
      </c>
      <c r="F107" s="12"/>
      <c r="G107" s="9">
        <f t="shared" si="6"/>
        <v>0</v>
      </c>
      <c r="H107" s="20"/>
    </row>
    <row r="108" spans="1:8" ht="36.75" customHeight="1" thickBot="1" x14ac:dyDescent="0.3">
      <c r="A108" s="8">
        <f t="shared" si="5"/>
        <v>91</v>
      </c>
      <c r="B108" s="17"/>
      <c r="C108" s="38" t="s">
        <v>252</v>
      </c>
      <c r="D108" s="39" t="s">
        <v>224</v>
      </c>
      <c r="E108" s="39">
        <v>1</v>
      </c>
      <c r="F108" s="12"/>
      <c r="G108" s="9">
        <f t="shared" si="6"/>
        <v>0</v>
      </c>
      <c r="H108" s="20"/>
    </row>
    <row r="109" spans="1:8" ht="38.25" customHeight="1" thickBot="1" x14ac:dyDescent="0.3">
      <c r="A109" s="8">
        <f t="shared" si="5"/>
        <v>92</v>
      </c>
      <c r="B109" s="17"/>
      <c r="C109" s="38" t="s">
        <v>253</v>
      </c>
      <c r="D109" s="39" t="s">
        <v>226</v>
      </c>
      <c r="E109" s="39">
        <v>1.5</v>
      </c>
      <c r="F109" s="12"/>
      <c r="G109" s="9">
        <f t="shared" si="6"/>
        <v>0</v>
      </c>
      <c r="H109" s="20"/>
    </row>
    <row r="110" spans="1:8" ht="24.75" customHeight="1" thickBot="1" x14ac:dyDescent="0.3">
      <c r="A110" s="8">
        <f t="shared" si="5"/>
        <v>93</v>
      </c>
      <c r="B110" s="17"/>
      <c r="C110" s="38" t="s">
        <v>254</v>
      </c>
      <c r="D110" s="39" t="s">
        <v>224</v>
      </c>
      <c r="E110" s="39">
        <v>1</v>
      </c>
      <c r="F110" s="12"/>
      <c r="G110" s="9">
        <f t="shared" si="6"/>
        <v>0</v>
      </c>
      <c r="H110" s="20"/>
    </row>
    <row r="111" spans="1:8" ht="24" customHeight="1" thickBot="1" x14ac:dyDescent="0.3">
      <c r="A111" s="8">
        <f t="shared" si="5"/>
        <v>94</v>
      </c>
      <c r="B111" s="17" t="s">
        <v>317</v>
      </c>
      <c r="C111" s="38" t="s">
        <v>255</v>
      </c>
      <c r="D111" s="39" t="s">
        <v>224</v>
      </c>
      <c r="E111" s="39">
        <v>1</v>
      </c>
      <c r="F111" s="12"/>
      <c r="G111" s="9">
        <f t="shared" si="6"/>
        <v>0</v>
      </c>
      <c r="H111" s="20"/>
    </row>
    <row r="112" spans="1:8" ht="33" customHeight="1" thickBot="1" x14ac:dyDescent="0.3">
      <c r="A112" s="40" t="s">
        <v>256</v>
      </c>
      <c r="B112" s="40"/>
      <c r="C112" s="40"/>
      <c r="D112" s="40"/>
      <c r="E112" s="40"/>
      <c r="F112" s="29"/>
      <c r="G112" s="29"/>
      <c r="H112" s="20"/>
    </row>
    <row r="113" spans="1:8" ht="68.25" customHeight="1" thickBot="1" x14ac:dyDescent="0.3">
      <c r="A113" s="8">
        <f>95</f>
        <v>95</v>
      </c>
      <c r="B113" s="17"/>
      <c r="C113" s="38" t="s">
        <v>257</v>
      </c>
      <c r="D113" s="39" t="s">
        <v>226</v>
      </c>
      <c r="E113" s="39">
        <v>15</v>
      </c>
      <c r="F113" s="12"/>
      <c r="G113" s="9">
        <f t="shared" ref="G113:G131" si="7">E113*F113</f>
        <v>0</v>
      </c>
      <c r="H113" s="20"/>
    </row>
    <row r="114" spans="1:8" ht="64.5" customHeight="1" thickBot="1" x14ac:dyDescent="0.3">
      <c r="A114" s="8">
        <f t="shared" si="5"/>
        <v>96</v>
      </c>
      <c r="B114" s="17"/>
      <c r="C114" s="38" t="s">
        <v>258</v>
      </c>
      <c r="D114" s="39" t="s">
        <v>226</v>
      </c>
      <c r="E114" s="39">
        <v>15</v>
      </c>
      <c r="F114" s="12"/>
      <c r="G114" s="9">
        <f t="shared" si="7"/>
        <v>0</v>
      </c>
      <c r="H114" s="20"/>
    </row>
    <row r="115" spans="1:8" ht="50.25" customHeight="1" thickBot="1" x14ac:dyDescent="0.3">
      <c r="A115" s="8">
        <f t="shared" si="5"/>
        <v>97</v>
      </c>
      <c r="B115" s="17"/>
      <c r="C115" s="38" t="s">
        <v>259</v>
      </c>
      <c r="D115" s="39" t="s">
        <v>226</v>
      </c>
      <c r="E115" s="39">
        <v>15</v>
      </c>
      <c r="F115" s="12"/>
      <c r="G115" s="9">
        <f t="shared" si="7"/>
        <v>0</v>
      </c>
      <c r="H115" s="20"/>
    </row>
    <row r="116" spans="1:8" ht="31.5" customHeight="1" thickBot="1" x14ac:dyDescent="0.3">
      <c r="A116" s="8">
        <f t="shared" si="5"/>
        <v>98</v>
      </c>
      <c r="B116" s="17"/>
      <c r="C116" s="38" t="s">
        <v>260</v>
      </c>
      <c r="D116" s="39" t="s">
        <v>224</v>
      </c>
      <c r="E116" s="39">
        <v>6</v>
      </c>
      <c r="F116" s="12"/>
      <c r="G116" s="9">
        <f t="shared" si="7"/>
        <v>0</v>
      </c>
      <c r="H116" s="20"/>
    </row>
    <row r="117" spans="1:8" ht="28.5" customHeight="1" thickBot="1" x14ac:dyDescent="0.3">
      <c r="A117" s="8">
        <f t="shared" si="5"/>
        <v>99</v>
      </c>
      <c r="B117" s="17"/>
      <c r="C117" s="38" t="s">
        <v>261</v>
      </c>
      <c r="D117" s="39" t="s">
        <v>226</v>
      </c>
      <c r="E117" s="39">
        <v>10</v>
      </c>
      <c r="F117" s="12"/>
      <c r="G117" s="9">
        <f t="shared" si="7"/>
        <v>0</v>
      </c>
      <c r="H117" s="20"/>
    </row>
    <row r="118" spans="1:8" ht="38.25" customHeight="1" thickBot="1" x14ac:dyDescent="0.3">
      <c r="A118" s="8">
        <f t="shared" si="5"/>
        <v>100</v>
      </c>
      <c r="B118" s="17"/>
      <c r="C118" s="38" t="s">
        <v>262</v>
      </c>
      <c r="D118" s="39" t="s">
        <v>224</v>
      </c>
      <c r="E118" s="39">
        <v>2</v>
      </c>
      <c r="F118" s="12"/>
      <c r="G118" s="9">
        <f t="shared" si="7"/>
        <v>0</v>
      </c>
      <c r="H118" s="20"/>
    </row>
    <row r="119" spans="1:8" ht="36" customHeight="1" thickBot="1" x14ac:dyDescent="0.3">
      <c r="A119" s="8">
        <f t="shared" si="5"/>
        <v>101</v>
      </c>
      <c r="B119" s="17"/>
      <c r="C119" s="38" t="s">
        <v>263</v>
      </c>
      <c r="D119" s="39" t="s">
        <v>226</v>
      </c>
      <c r="E119" s="39">
        <v>1.5</v>
      </c>
      <c r="F119" s="12"/>
      <c r="G119" s="9">
        <f t="shared" si="7"/>
        <v>0</v>
      </c>
      <c r="H119" s="20"/>
    </row>
    <row r="120" spans="1:8" ht="35.25" customHeight="1" thickBot="1" x14ac:dyDescent="0.3">
      <c r="A120" s="8">
        <f t="shared" si="5"/>
        <v>102</v>
      </c>
      <c r="B120" s="17" t="s">
        <v>318</v>
      </c>
      <c r="C120" s="38" t="s">
        <v>264</v>
      </c>
      <c r="D120" s="39" t="s">
        <v>224</v>
      </c>
      <c r="E120" s="39">
        <v>4</v>
      </c>
      <c r="F120" s="12"/>
      <c r="G120" s="9">
        <f t="shared" si="7"/>
        <v>0</v>
      </c>
      <c r="H120" s="20"/>
    </row>
    <row r="121" spans="1:8" ht="35.25" customHeight="1" thickBot="1" x14ac:dyDescent="0.3">
      <c r="A121" s="8">
        <f t="shared" si="5"/>
        <v>103</v>
      </c>
      <c r="B121" s="17"/>
      <c r="C121" s="38" t="s">
        <v>265</v>
      </c>
      <c r="D121" s="39" t="s">
        <v>224</v>
      </c>
      <c r="E121" s="39">
        <v>2</v>
      </c>
      <c r="F121" s="12"/>
      <c r="G121" s="9">
        <f t="shared" si="7"/>
        <v>0</v>
      </c>
      <c r="H121" s="20"/>
    </row>
    <row r="122" spans="1:8" ht="26.25" customHeight="1" thickBot="1" x14ac:dyDescent="0.3">
      <c r="A122" s="8">
        <f t="shared" si="5"/>
        <v>104</v>
      </c>
      <c r="B122" s="17"/>
      <c r="C122" s="38" t="s">
        <v>266</v>
      </c>
      <c r="D122" s="39" t="s">
        <v>224</v>
      </c>
      <c r="E122" s="39">
        <v>1</v>
      </c>
      <c r="F122" s="12"/>
      <c r="G122" s="9">
        <f t="shared" si="7"/>
        <v>0</v>
      </c>
      <c r="H122" s="20"/>
    </row>
    <row r="123" spans="1:8" ht="25.5" customHeight="1" thickBot="1" x14ac:dyDescent="0.3">
      <c r="A123" s="8">
        <f t="shared" si="5"/>
        <v>105</v>
      </c>
      <c r="B123" s="17"/>
      <c r="C123" s="38" t="s">
        <v>267</v>
      </c>
      <c r="D123" s="39" t="s">
        <v>224</v>
      </c>
      <c r="E123" s="39">
        <v>2</v>
      </c>
      <c r="F123" s="12"/>
      <c r="G123" s="9">
        <f t="shared" si="7"/>
        <v>0</v>
      </c>
      <c r="H123" s="20"/>
    </row>
    <row r="124" spans="1:8" ht="30" customHeight="1" thickBot="1" x14ac:dyDescent="0.3">
      <c r="A124" s="8">
        <f t="shared" si="5"/>
        <v>106</v>
      </c>
      <c r="B124" s="17"/>
      <c r="C124" s="38" t="s">
        <v>268</v>
      </c>
      <c r="D124" s="39" t="s">
        <v>226</v>
      </c>
      <c r="E124" s="39">
        <v>5</v>
      </c>
      <c r="F124" s="12"/>
      <c r="G124" s="9">
        <f t="shared" si="7"/>
        <v>0</v>
      </c>
      <c r="H124" s="20"/>
    </row>
    <row r="125" spans="1:8" ht="39" customHeight="1" thickBot="1" x14ac:dyDescent="0.3">
      <c r="A125" s="40" t="s">
        <v>270</v>
      </c>
      <c r="B125" s="40"/>
      <c r="C125" s="40"/>
      <c r="D125" s="40"/>
      <c r="E125" s="40"/>
      <c r="F125" s="29"/>
      <c r="G125" s="29"/>
      <c r="H125" s="20"/>
    </row>
    <row r="126" spans="1:8" ht="44.25" customHeight="1" thickBot="1" x14ac:dyDescent="0.3">
      <c r="A126" s="8">
        <f>107</f>
        <v>107</v>
      </c>
      <c r="B126" s="17" t="s">
        <v>319</v>
      </c>
      <c r="C126" s="38" t="s">
        <v>271</v>
      </c>
      <c r="D126" s="39" t="s">
        <v>272</v>
      </c>
      <c r="E126" s="39">
        <f>100*0.7*0.2+10*0.7*0.2</f>
        <v>15.4</v>
      </c>
      <c r="F126" s="12"/>
      <c r="G126" s="9">
        <f t="shared" si="7"/>
        <v>0</v>
      </c>
      <c r="H126" s="20"/>
    </row>
    <row r="127" spans="1:8" ht="47.25" customHeight="1" thickBot="1" x14ac:dyDescent="0.3">
      <c r="A127" s="8">
        <f t="shared" si="5"/>
        <v>108</v>
      </c>
      <c r="B127" s="17" t="s">
        <v>320</v>
      </c>
      <c r="C127" s="38" t="s">
        <v>273</v>
      </c>
      <c r="D127" s="39" t="s">
        <v>274</v>
      </c>
      <c r="E127" s="39">
        <f>100*0.2+10*0.2</f>
        <v>22</v>
      </c>
      <c r="F127" s="12"/>
      <c r="G127" s="9">
        <f t="shared" si="7"/>
        <v>0</v>
      </c>
      <c r="H127" s="20"/>
    </row>
    <row r="128" spans="1:8" ht="61.5" customHeight="1" thickBot="1" x14ac:dyDescent="0.3">
      <c r="A128" s="8">
        <f t="shared" si="5"/>
        <v>109</v>
      </c>
      <c r="B128" s="17" t="s">
        <v>321</v>
      </c>
      <c r="C128" s="38" t="s">
        <v>275</v>
      </c>
      <c r="D128" s="39" t="s">
        <v>272</v>
      </c>
      <c r="E128" s="39">
        <f>100*0.7*0.2+10*0.7*0.2</f>
        <v>15.4</v>
      </c>
      <c r="F128" s="12"/>
      <c r="G128" s="9">
        <f t="shared" si="7"/>
        <v>0</v>
      </c>
      <c r="H128" s="20"/>
    </row>
    <row r="129" spans="1:10" ht="29.25" customHeight="1" thickBot="1" x14ac:dyDescent="0.3">
      <c r="A129" s="8">
        <f t="shared" si="5"/>
        <v>110</v>
      </c>
      <c r="B129" s="17" t="s">
        <v>322</v>
      </c>
      <c r="C129" s="38" t="s">
        <v>276</v>
      </c>
      <c r="D129" s="39" t="s">
        <v>277</v>
      </c>
      <c r="E129" s="39">
        <v>4</v>
      </c>
      <c r="F129" s="12"/>
      <c r="G129" s="9">
        <f t="shared" si="7"/>
        <v>0</v>
      </c>
      <c r="H129" s="20"/>
    </row>
    <row r="130" spans="1:10" ht="33.75" customHeight="1" thickBot="1" x14ac:dyDescent="0.3">
      <c r="A130" s="8">
        <f t="shared" si="5"/>
        <v>111</v>
      </c>
      <c r="B130" s="17" t="s">
        <v>323</v>
      </c>
      <c r="C130" s="38" t="s">
        <v>278</v>
      </c>
      <c r="D130" s="39" t="s">
        <v>277</v>
      </c>
      <c r="E130" s="39">
        <v>8</v>
      </c>
      <c r="F130" s="12"/>
      <c r="G130" s="9">
        <f t="shared" si="7"/>
        <v>0</v>
      </c>
      <c r="H130" s="20"/>
    </row>
    <row r="131" spans="1:10" ht="34.5" customHeight="1" thickBot="1" x14ac:dyDescent="0.3">
      <c r="A131" s="8">
        <f t="shared" si="5"/>
        <v>112</v>
      </c>
      <c r="B131" s="17" t="s">
        <v>324</v>
      </c>
      <c r="C131" s="38" t="s">
        <v>279</v>
      </c>
      <c r="D131" s="39" t="s">
        <v>277</v>
      </c>
      <c r="E131" s="39">
        <f>4+8</f>
        <v>12</v>
      </c>
      <c r="F131" s="12"/>
      <c r="G131" s="9">
        <f t="shared" si="7"/>
        <v>0</v>
      </c>
      <c r="H131" s="20"/>
    </row>
    <row r="132" spans="1:10" s="7" customFormat="1" ht="26.25" thickBot="1" x14ac:dyDescent="0.4">
      <c r="A132" s="55" t="s">
        <v>184</v>
      </c>
      <c r="B132" s="55"/>
      <c r="C132" s="55"/>
      <c r="D132" s="55"/>
      <c r="E132" s="55"/>
      <c r="F132" s="55"/>
      <c r="G132" s="18">
        <f>SUM(G11:G131)</f>
        <v>0</v>
      </c>
      <c r="J132" s="21"/>
    </row>
  </sheetData>
  <mergeCells count="11">
    <mergeCell ref="A10:E10"/>
    <mergeCell ref="A132:F132"/>
    <mergeCell ref="F8:F9"/>
    <mergeCell ref="G8:G9"/>
    <mergeCell ref="A5:G5"/>
    <mergeCell ref="A6:G6"/>
    <mergeCell ref="A8:A9"/>
    <mergeCell ref="B8:B9"/>
    <mergeCell ref="C8:C9"/>
    <mergeCell ref="D8:D9"/>
    <mergeCell ref="E8:E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6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1638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1247775</xdr:colOff>
                <xdr:row>2</xdr:row>
                <xdr:rowOff>171450</xdr:rowOff>
              </to>
            </anchor>
          </objectPr>
        </oleObject>
      </mc:Choice>
      <mc:Fallback>
        <oleObject shapeId="1638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88"/>
  <sheetViews>
    <sheetView view="pageBreakPreview" topLeftCell="A82" zoomScale="80" zoomScaleNormal="30" zoomScaleSheetLayoutView="80" workbookViewId="0">
      <selection activeCell="A88" sqref="A88:E88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8</v>
      </c>
    </row>
    <row r="2" spans="1:6" x14ac:dyDescent="0.25">
      <c r="B2" s="2" t="s">
        <v>10</v>
      </c>
    </row>
    <row r="3" spans="1:6" x14ac:dyDescent="0.25">
      <c r="B3" s="2" t="s">
        <v>9</v>
      </c>
    </row>
    <row r="5" spans="1:6" x14ac:dyDescent="0.25">
      <c r="A5" s="48" t="s">
        <v>348</v>
      </c>
      <c r="B5" s="48"/>
      <c r="C5" s="48"/>
      <c r="D5" s="48"/>
      <c r="E5" s="48"/>
      <c r="F5" s="48"/>
    </row>
    <row r="6" spans="1:6" x14ac:dyDescent="0.25">
      <c r="A6" s="49" t="s">
        <v>203</v>
      </c>
      <c r="B6" s="49"/>
      <c r="C6" s="49"/>
      <c r="D6" s="49"/>
      <c r="E6" s="49"/>
      <c r="F6" s="49"/>
    </row>
    <row r="7" spans="1:6" ht="16.5" thickBot="1" x14ac:dyDescent="0.3"/>
    <row r="8" spans="1:6" ht="63.75" customHeight="1" thickBot="1" x14ac:dyDescent="0.3">
      <c r="A8" s="51" t="s">
        <v>0</v>
      </c>
      <c r="B8" s="51" t="s">
        <v>5</v>
      </c>
      <c r="C8" s="51" t="s">
        <v>1</v>
      </c>
      <c r="D8" s="52" t="s">
        <v>345</v>
      </c>
      <c r="E8" s="53" t="s">
        <v>346</v>
      </c>
      <c r="F8" s="50" t="s">
        <v>347</v>
      </c>
    </row>
    <row r="9" spans="1:6" ht="16.5" thickBot="1" x14ac:dyDescent="0.3">
      <c r="A9" s="51"/>
      <c r="B9" s="51"/>
      <c r="C9" s="51"/>
      <c r="D9" s="51"/>
      <c r="E9" s="54"/>
      <c r="F9" s="50"/>
    </row>
    <row r="10" spans="1:6" ht="28.5" customHeight="1" thickBot="1" x14ac:dyDescent="0.3">
      <c r="A10" s="41" t="s">
        <v>220</v>
      </c>
      <c r="B10" s="42"/>
      <c r="C10" s="42"/>
      <c r="D10" s="43"/>
      <c r="E10" s="29"/>
      <c r="F10" s="29"/>
    </row>
    <row r="11" spans="1:6" ht="87.75" customHeight="1" thickBot="1" x14ac:dyDescent="0.3">
      <c r="A11" s="8">
        <f>1</f>
        <v>1</v>
      </c>
      <c r="B11" s="14" t="s">
        <v>188</v>
      </c>
      <c r="C11" s="13" t="s">
        <v>113</v>
      </c>
      <c r="D11" s="13">
        <v>7200</v>
      </c>
      <c r="E11" s="12"/>
      <c r="F11" s="9">
        <f>D11*E11</f>
        <v>0</v>
      </c>
    </row>
    <row r="12" spans="1:6" ht="23.25" customHeight="1" thickBot="1" x14ac:dyDescent="0.3">
      <c r="A12" s="8">
        <f>A11+1</f>
        <v>2</v>
      </c>
      <c r="B12" s="14" t="s">
        <v>116</v>
      </c>
      <c r="C12" s="13" t="s">
        <v>115</v>
      </c>
      <c r="D12" s="13">
        <v>46</v>
      </c>
      <c r="E12" s="12"/>
      <c r="F12" s="9">
        <f t="shared" ref="F12:F49" si="0">D12*E12</f>
        <v>0</v>
      </c>
    </row>
    <row r="13" spans="1:6" ht="36.75" customHeight="1" thickBot="1" x14ac:dyDescent="0.3">
      <c r="A13" s="8">
        <f t="shared" ref="A13:A49" si="1">A12+1</f>
        <v>3</v>
      </c>
      <c r="B13" s="14" t="s">
        <v>196</v>
      </c>
      <c r="C13" s="13" t="s">
        <v>112</v>
      </c>
      <c r="D13" s="13">
        <v>232</v>
      </c>
      <c r="E13" s="12"/>
      <c r="F13" s="9">
        <f t="shared" si="0"/>
        <v>0</v>
      </c>
    </row>
    <row r="14" spans="1:6" ht="24" customHeight="1" thickBot="1" x14ac:dyDescent="0.3">
      <c r="A14" s="8">
        <f t="shared" si="1"/>
        <v>4</v>
      </c>
      <c r="B14" s="14" t="s">
        <v>190</v>
      </c>
      <c r="C14" s="13" t="s">
        <v>112</v>
      </c>
      <c r="D14" s="15">
        <v>232</v>
      </c>
      <c r="E14" s="12"/>
      <c r="F14" s="9">
        <f t="shared" si="0"/>
        <v>0</v>
      </c>
    </row>
    <row r="15" spans="1:6" ht="24" customHeight="1" thickBot="1" x14ac:dyDescent="0.3">
      <c r="A15" s="8">
        <f t="shared" si="1"/>
        <v>5</v>
      </c>
      <c r="B15" s="10" t="s">
        <v>191</v>
      </c>
      <c r="C15" s="13" t="s">
        <v>112</v>
      </c>
      <c r="D15" s="15">
        <v>232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120</v>
      </c>
      <c r="C16" s="13" t="s">
        <v>112</v>
      </c>
      <c r="D16" s="13">
        <v>16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147</v>
      </c>
      <c r="C17" s="13" t="s">
        <v>112</v>
      </c>
      <c r="D17" s="13">
        <v>1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197</v>
      </c>
      <c r="C18" s="13" t="s">
        <v>112</v>
      </c>
      <c r="D18" s="13">
        <v>17</v>
      </c>
      <c r="E18" s="12"/>
      <c r="F18" s="9">
        <f t="shared" si="0"/>
        <v>0</v>
      </c>
    </row>
    <row r="19" spans="1:6" ht="21.75" customHeight="1" thickBot="1" x14ac:dyDescent="0.3">
      <c r="A19" s="8">
        <f t="shared" si="1"/>
        <v>9</v>
      </c>
      <c r="B19" s="10" t="s">
        <v>219</v>
      </c>
      <c r="C19" s="13" t="s">
        <v>112</v>
      </c>
      <c r="D19" s="13">
        <v>3</v>
      </c>
      <c r="E19" s="12"/>
      <c r="F19" s="9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173</v>
      </c>
      <c r="C20" s="13" t="s">
        <v>112</v>
      </c>
      <c r="D20" s="13">
        <v>12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198</v>
      </c>
      <c r="C21" s="13" t="s">
        <v>112</v>
      </c>
      <c r="D21" s="27">
        <v>31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175</v>
      </c>
      <c r="C22" s="13" t="s">
        <v>112</v>
      </c>
      <c r="D22" s="28">
        <v>3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176</v>
      </c>
      <c r="C23" s="13" t="s">
        <v>112</v>
      </c>
      <c r="D23" s="28">
        <v>12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127</v>
      </c>
      <c r="C24" s="13" t="s">
        <v>112</v>
      </c>
      <c r="D24" s="13">
        <v>1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128</v>
      </c>
      <c r="C25" s="13" t="s">
        <v>112</v>
      </c>
      <c r="D25" s="13">
        <v>1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129</v>
      </c>
      <c r="C26" s="13" t="s">
        <v>112</v>
      </c>
      <c r="D26" s="13">
        <v>9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130</v>
      </c>
      <c r="C27" s="13" t="s">
        <v>131</v>
      </c>
      <c r="D27" s="13">
        <v>1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132</v>
      </c>
      <c r="C28" s="13" t="s">
        <v>133</v>
      </c>
      <c r="D28" s="13">
        <v>1</v>
      </c>
      <c r="E28" s="12"/>
      <c r="F28" s="9">
        <f t="shared" si="0"/>
        <v>0</v>
      </c>
    </row>
    <row r="29" spans="1:6" ht="16.5" thickBot="1" x14ac:dyDescent="0.3">
      <c r="A29" s="8">
        <f t="shared" si="1"/>
        <v>19</v>
      </c>
      <c r="B29" s="10" t="s">
        <v>199</v>
      </c>
      <c r="C29" s="13" t="s">
        <v>112</v>
      </c>
      <c r="D29" s="13">
        <v>6</v>
      </c>
      <c r="E29" s="12"/>
      <c r="F29" s="9">
        <f t="shared" si="0"/>
        <v>0</v>
      </c>
    </row>
    <row r="30" spans="1:6" ht="15" customHeight="1" thickBot="1" x14ac:dyDescent="0.3">
      <c r="A30" s="8">
        <f t="shared" si="1"/>
        <v>20</v>
      </c>
      <c r="B30" s="10" t="s">
        <v>200</v>
      </c>
      <c r="C30" s="13" t="s">
        <v>112</v>
      </c>
      <c r="D30" s="13">
        <v>1</v>
      </c>
      <c r="E30" s="12"/>
      <c r="F30" s="9">
        <f t="shared" si="0"/>
        <v>0</v>
      </c>
    </row>
    <row r="31" spans="1:6" ht="18" customHeight="1" thickBot="1" x14ac:dyDescent="0.3">
      <c r="A31" s="8">
        <f t="shared" si="1"/>
        <v>21</v>
      </c>
      <c r="B31" s="10" t="s">
        <v>137</v>
      </c>
      <c r="C31" s="13" t="s">
        <v>112</v>
      </c>
      <c r="D31" s="13">
        <v>1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138</v>
      </c>
      <c r="C32" s="13" t="s">
        <v>112</v>
      </c>
      <c r="D32" s="13">
        <v>2</v>
      </c>
      <c r="E32" s="12"/>
      <c r="F32" s="9">
        <f t="shared" si="0"/>
        <v>0</v>
      </c>
    </row>
    <row r="33" spans="1:6" ht="16.5" customHeight="1" thickBot="1" x14ac:dyDescent="0.3">
      <c r="A33" s="8">
        <f t="shared" si="1"/>
        <v>23</v>
      </c>
      <c r="B33" s="10" t="s">
        <v>139</v>
      </c>
      <c r="C33" s="13" t="s">
        <v>112</v>
      </c>
      <c r="D33" s="13">
        <v>2</v>
      </c>
      <c r="E33" s="12"/>
      <c r="F33" s="9">
        <f t="shared" si="0"/>
        <v>0</v>
      </c>
    </row>
    <row r="34" spans="1:6" ht="19.5" customHeight="1" thickBot="1" x14ac:dyDescent="0.3">
      <c r="A34" s="8">
        <f t="shared" si="1"/>
        <v>24</v>
      </c>
      <c r="B34" s="10" t="s">
        <v>140</v>
      </c>
      <c r="C34" s="13" t="s">
        <v>113</v>
      </c>
      <c r="D34" s="13">
        <v>5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141</v>
      </c>
      <c r="C35" s="13" t="s">
        <v>112</v>
      </c>
      <c r="D35" s="13">
        <v>8</v>
      </c>
      <c r="E35" s="12"/>
      <c r="F35" s="9">
        <f t="shared" si="0"/>
        <v>0</v>
      </c>
    </row>
    <row r="36" spans="1:6" ht="38.25" customHeight="1" thickBot="1" x14ac:dyDescent="0.3">
      <c r="A36" s="8">
        <f t="shared" si="1"/>
        <v>26</v>
      </c>
      <c r="B36" s="10" t="s">
        <v>142</v>
      </c>
      <c r="C36" s="13" t="s">
        <v>112</v>
      </c>
      <c r="D36" s="13">
        <v>1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143</v>
      </c>
      <c r="C37" s="13" t="s">
        <v>112</v>
      </c>
      <c r="D37" s="13">
        <v>1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144</v>
      </c>
      <c r="C38" s="13" t="s">
        <v>112</v>
      </c>
      <c r="D38" s="13">
        <v>2</v>
      </c>
      <c r="E38" s="12"/>
      <c r="F38" s="9">
        <f t="shared" si="0"/>
        <v>0</v>
      </c>
    </row>
    <row r="39" spans="1:6" ht="23.25" customHeight="1" thickBot="1" x14ac:dyDescent="0.3">
      <c r="A39" s="8">
        <f t="shared" si="1"/>
        <v>29</v>
      </c>
      <c r="B39" s="10" t="s">
        <v>145</v>
      </c>
      <c r="C39" s="13" t="s">
        <v>112</v>
      </c>
      <c r="D39" s="13">
        <v>1</v>
      </c>
      <c r="E39" s="12"/>
      <c r="F39" s="9">
        <f t="shared" si="0"/>
        <v>0</v>
      </c>
    </row>
    <row r="40" spans="1:6" ht="34.5" customHeight="1" thickBot="1" x14ac:dyDescent="0.3">
      <c r="A40" s="8">
        <f t="shared" si="1"/>
        <v>30</v>
      </c>
      <c r="B40" s="10" t="s">
        <v>201</v>
      </c>
      <c r="C40" s="13" t="s">
        <v>112</v>
      </c>
      <c r="D40" s="13">
        <v>2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149</v>
      </c>
      <c r="C41" s="13" t="s">
        <v>112</v>
      </c>
      <c r="D41" s="13">
        <v>2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152</v>
      </c>
      <c r="C42" s="13" t="s">
        <v>112</v>
      </c>
      <c r="D42" s="13">
        <v>5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153</v>
      </c>
      <c r="C43" s="13" t="s">
        <v>112</v>
      </c>
      <c r="D43" s="13">
        <v>1</v>
      </c>
      <c r="E43" s="12"/>
      <c r="F43" s="9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154</v>
      </c>
      <c r="C44" s="13" t="s">
        <v>112</v>
      </c>
      <c r="D44" s="13">
        <v>4</v>
      </c>
      <c r="E44" s="12"/>
      <c r="F44" s="9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155</v>
      </c>
      <c r="C45" s="13" t="s">
        <v>113</v>
      </c>
      <c r="D45" s="13">
        <v>3</v>
      </c>
      <c r="E45" s="12"/>
      <c r="F45" s="9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157</v>
      </c>
      <c r="C46" s="13" t="s">
        <v>112</v>
      </c>
      <c r="D46" s="13">
        <v>3</v>
      </c>
      <c r="E46" s="12"/>
      <c r="F46" s="9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156</v>
      </c>
      <c r="C47" s="13" t="s">
        <v>112</v>
      </c>
      <c r="D47" s="13">
        <v>3</v>
      </c>
      <c r="E47" s="12"/>
      <c r="F47" s="9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158</v>
      </c>
      <c r="C48" s="13" t="s">
        <v>112</v>
      </c>
      <c r="D48" s="13">
        <v>1</v>
      </c>
      <c r="E48" s="12"/>
      <c r="F48" s="9">
        <f t="shared" si="0"/>
        <v>0</v>
      </c>
    </row>
    <row r="49" spans="1:7" ht="90" customHeight="1" thickBot="1" x14ac:dyDescent="0.3">
      <c r="A49" s="8">
        <f t="shared" si="1"/>
        <v>39</v>
      </c>
      <c r="B49" s="10" t="s">
        <v>202</v>
      </c>
      <c r="C49" s="13" t="s">
        <v>112</v>
      </c>
      <c r="D49" s="13">
        <v>1</v>
      </c>
      <c r="E49" s="12"/>
      <c r="F49" s="9">
        <f t="shared" si="0"/>
        <v>0</v>
      </c>
    </row>
    <row r="50" spans="1:7" s="7" customFormat="1" ht="30" customHeight="1" thickBot="1" x14ac:dyDescent="0.3">
      <c r="A50" s="24" t="s">
        <v>269</v>
      </c>
      <c r="B50" s="25"/>
      <c r="C50" s="25"/>
      <c r="D50" s="26"/>
      <c r="E50" s="29"/>
      <c r="F50" s="29"/>
    </row>
    <row r="51" spans="1:7" ht="30" customHeight="1" thickBot="1" x14ac:dyDescent="0.3">
      <c r="A51" s="8">
        <f>A49+1</f>
        <v>40</v>
      </c>
      <c r="B51" s="10" t="s">
        <v>162</v>
      </c>
      <c r="C51" s="13" t="s">
        <v>112</v>
      </c>
      <c r="D51" s="13">
        <v>0.5</v>
      </c>
      <c r="E51" s="12"/>
      <c r="F51" s="9">
        <f t="shared" ref="F51:F59" si="2">D51*E51</f>
        <v>0</v>
      </c>
    </row>
    <row r="52" spans="1:7" ht="24.75" customHeight="1" thickBot="1" x14ac:dyDescent="0.3">
      <c r="A52" s="8">
        <f>A51+1</f>
        <v>41</v>
      </c>
      <c r="B52" s="10" t="s">
        <v>163</v>
      </c>
      <c r="C52" s="13" t="s">
        <v>112</v>
      </c>
      <c r="D52" s="13">
        <v>3</v>
      </c>
      <c r="E52" s="12"/>
      <c r="F52" s="9">
        <f t="shared" si="2"/>
        <v>0</v>
      </c>
    </row>
    <row r="53" spans="1:7" ht="25.5" customHeight="1" thickBot="1" x14ac:dyDescent="0.3">
      <c r="A53" s="8">
        <f t="shared" ref="A53:A59" si="3">A52+1</f>
        <v>42</v>
      </c>
      <c r="B53" s="10" t="s">
        <v>164</v>
      </c>
      <c r="C53" s="13" t="s">
        <v>112</v>
      </c>
      <c r="D53" s="13">
        <v>2</v>
      </c>
      <c r="E53" s="12"/>
      <c r="F53" s="9">
        <f t="shared" si="2"/>
        <v>0</v>
      </c>
    </row>
    <row r="54" spans="1:7" ht="27" customHeight="1" thickBot="1" x14ac:dyDescent="0.3">
      <c r="A54" s="8">
        <f t="shared" si="3"/>
        <v>43</v>
      </c>
      <c r="B54" s="10" t="s">
        <v>165</v>
      </c>
      <c r="C54" s="13" t="s">
        <v>112</v>
      </c>
      <c r="D54" s="13">
        <v>3</v>
      </c>
      <c r="E54" s="12"/>
      <c r="F54" s="9">
        <f t="shared" si="2"/>
        <v>0</v>
      </c>
    </row>
    <row r="55" spans="1:7" ht="26.25" customHeight="1" thickBot="1" x14ac:dyDescent="0.3">
      <c r="A55" s="8">
        <f t="shared" si="3"/>
        <v>44</v>
      </c>
      <c r="B55" s="10" t="s">
        <v>166</v>
      </c>
      <c r="C55" s="13" t="s">
        <v>112</v>
      </c>
      <c r="D55" s="13">
        <v>8</v>
      </c>
      <c r="E55" s="12"/>
      <c r="F55" s="9">
        <f t="shared" si="2"/>
        <v>0</v>
      </c>
    </row>
    <row r="56" spans="1:7" ht="26.25" customHeight="1" thickBot="1" x14ac:dyDescent="0.3">
      <c r="A56" s="8">
        <f t="shared" si="3"/>
        <v>45</v>
      </c>
      <c r="B56" s="10" t="s">
        <v>167</v>
      </c>
      <c r="C56" s="13" t="s">
        <v>131</v>
      </c>
      <c r="D56" s="13">
        <v>1</v>
      </c>
      <c r="E56" s="12"/>
      <c r="F56" s="9">
        <f t="shared" si="2"/>
        <v>0</v>
      </c>
    </row>
    <row r="57" spans="1:7" ht="47.25" customHeight="1" thickBot="1" x14ac:dyDescent="0.3">
      <c r="A57" s="8">
        <f t="shared" si="3"/>
        <v>46</v>
      </c>
      <c r="B57" s="10" t="s">
        <v>168</v>
      </c>
      <c r="C57" s="13" t="s">
        <v>112</v>
      </c>
      <c r="D57" s="13">
        <v>1</v>
      </c>
      <c r="E57" s="12"/>
      <c r="F57" s="9">
        <f t="shared" si="2"/>
        <v>0</v>
      </c>
    </row>
    <row r="58" spans="1:7" ht="58.5" customHeight="1" thickBot="1" x14ac:dyDescent="0.3">
      <c r="A58" s="8">
        <f t="shared" si="3"/>
        <v>47</v>
      </c>
      <c r="B58" s="10" t="s">
        <v>108</v>
      </c>
      <c r="C58" s="13" t="s">
        <v>109</v>
      </c>
      <c r="D58" s="13">
        <v>16</v>
      </c>
      <c r="E58" s="12"/>
      <c r="F58" s="9">
        <f t="shared" si="2"/>
        <v>0</v>
      </c>
    </row>
    <row r="59" spans="1:7" ht="61.5" customHeight="1" thickBot="1" x14ac:dyDescent="0.3">
      <c r="A59" s="8">
        <f t="shared" si="3"/>
        <v>48</v>
      </c>
      <c r="B59" s="10" t="s">
        <v>110</v>
      </c>
      <c r="C59" s="13" t="s">
        <v>109</v>
      </c>
      <c r="D59" s="13">
        <v>32</v>
      </c>
      <c r="E59" s="12"/>
      <c r="F59" s="9">
        <f t="shared" si="2"/>
        <v>0</v>
      </c>
      <c r="G59" s="20"/>
    </row>
    <row r="60" spans="1:7" ht="29.25" customHeight="1" thickBot="1" x14ac:dyDescent="0.3">
      <c r="A60" s="40" t="s">
        <v>221</v>
      </c>
      <c r="B60" s="25"/>
      <c r="C60" s="25"/>
      <c r="D60" s="26"/>
      <c r="E60" s="29"/>
      <c r="F60" s="29"/>
      <c r="G60" s="20"/>
    </row>
    <row r="61" spans="1:7" ht="26.25" customHeight="1" thickBot="1" x14ac:dyDescent="0.3">
      <c r="A61" s="40" t="s">
        <v>222</v>
      </c>
      <c r="B61" s="25"/>
      <c r="C61" s="25"/>
      <c r="D61" s="26"/>
      <c r="E61" s="29"/>
      <c r="F61" s="29"/>
      <c r="G61" s="20"/>
    </row>
    <row r="62" spans="1:7" ht="44.25" customHeight="1" thickBot="1" x14ac:dyDescent="0.3">
      <c r="A62" s="8">
        <f>A59+1</f>
        <v>49</v>
      </c>
      <c r="B62" s="38" t="s">
        <v>332</v>
      </c>
      <c r="C62" s="39" t="s">
        <v>224</v>
      </c>
      <c r="D62" s="39">
        <v>1</v>
      </c>
      <c r="E62" s="12"/>
      <c r="F62" s="9">
        <f t="shared" ref="F62:F64" si="4">D62*E62</f>
        <v>0</v>
      </c>
      <c r="G62" s="20"/>
    </row>
    <row r="63" spans="1:7" ht="38.25" customHeight="1" thickBot="1" x14ac:dyDescent="0.3">
      <c r="A63" s="8">
        <f t="shared" ref="A63:A87" si="5">A62+1</f>
        <v>50</v>
      </c>
      <c r="B63" s="38" t="s">
        <v>280</v>
      </c>
      <c r="C63" s="39" t="s">
        <v>226</v>
      </c>
      <c r="D63" s="39">
        <v>1</v>
      </c>
      <c r="E63" s="12"/>
      <c r="F63" s="9">
        <f t="shared" si="4"/>
        <v>0</v>
      </c>
      <c r="G63" s="20"/>
    </row>
    <row r="64" spans="1:7" ht="34.5" customHeight="1" thickBot="1" x14ac:dyDescent="0.3">
      <c r="A64" s="8">
        <f t="shared" si="5"/>
        <v>51</v>
      </c>
      <c r="B64" s="38" t="s">
        <v>333</v>
      </c>
      <c r="C64" s="39" t="s">
        <v>226</v>
      </c>
      <c r="D64" s="39">
        <v>1</v>
      </c>
      <c r="E64" s="12"/>
      <c r="F64" s="9">
        <f t="shared" si="4"/>
        <v>0</v>
      </c>
      <c r="G64" s="20"/>
    </row>
    <row r="65" spans="1:7" ht="28.5" customHeight="1" thickBot="1" x14ac:dyDescent="0.3">
      <c r="A65" s="40" t="s">
        <v>246</v>
      </c>
      <c r="B65" s="25"/>
      <c r="C65" s="25"/>
      <c r="D65" s="26"/>
      <c r="E65" s="29"/>
      <c r="F65" s="29"/>
      <c r="G65" s="20"/>
    </row>
    <row r="66" spans="1:7" ht="42" customHeight="1" thickBot="1" x14ac:dyDescent="0.3">
      <c r="A66" s="8">
        <f>A64+1</f>
        <v>52</v>
      </c>
      <c r="B66" s="38" t="s">
        <v>334</v>
      </c>
      <c r="C66" s="39" t="s">
        <v>226</v>
      </c>
      <c r="D66" s="39">
        <v>50</v>
      </c>
      <c r="E66" s="12"/>
      <c r="F66" s="9">
        <f t="shared" ref="F66:F72" si="6">D66*E66</f>
        <v>0</v>
      </c>
      <c r="G66" s="20"/>
    </row>
    <row r="67" spans="1:7" ht="38.25" customHeight="1" thickBot="1" x14ac:dyDescent="0.3">
      <c r="A67" s="8">
        <f t="shared" si="5"/>
        <v>53</v>
      </c>
      <c r="B67" s="38" t="s">
        <v>335</v>
      </c>
      <c r="C67" s="39" t="s">
        <v>226</v>
      </c>
      <c r="D67" s="39">
        <v>50</v>
      </c>
      <c r="E67" s="12"/>
      <c r="F67" s="9">
        <f t="shared" si="6"/>
        <v>0</v>
      </c>
      <c r="G67" s="20"/>
    </row>
    <row r="68" spans="1:7" ht="38.25" customHeight="1" thickBot="1" x14ac:dyDescent="0.3">
      <c r="A68" s="8">
        <f t="shared" si="5"/>
        <v>54</v>
      </c>
      <c r="B68" s="38" t="s">
        <v>336</v>
      </c>
      <c r="C68" s="39" t="s">
        <v>226</v>
      </c>
      <c r="D68" s="39">
        <v>50</v>
      </c>
      <c r="E68" s="12"/>
      <c r="F68" s="9">
        <f t="shared" si="6"/>
        <v>0</v>
      </c>
      <c r="G68" s="20"/>
    </row>
    <row r="69" spans="1:7" ht="33.75" customHeight="1" thickBot="1" x14ac:dyDescent="0.3">
      <c r="A69" s="8">
        <f t="shared" si="5"/>
        <v>55</v>
      </c>
      <c r="B69" s="38" t="s">
        <v>337</v>
      </c>
      <c r="C69" s="39" t="s">
        <v>224</v>
      </c>
      <c r="D69" s="39">
        <v>50</v>
      </c>
      <c r="E69" s="12"/>
      <c r="F69" s="9">
        <f t="shared" si="6"/>
        <v>0</v>
      </c>
      <c r="G69" s="20"/>
    </row>
    <row r="70" spans="1:7" ht="36.75" customHeight="1" thickBot="1" x14ac:dyDescent="0.3">
      <c r="A70" s="8">
        <f t="shared" si="5"/>
        <v>56</v>
      </c>
      <c r="B70" s="38" t="s">
        <v>249</v>
      </c>
      <c r="C70" s="39" t="s">
        <v>226</v>
      </c>
      <c r="D70" s="39">
        <v>3</v>
      </c>
      <c r="E70" s="12"/>
      <c r="F70" s="9">
        <f t="shared" si="6"/>
        <v>0</v>
      </c>
      <c r="G70" s="20"/>
    </row>
    <row r="71" spans="1:7" ht="33.75" customHeight="1" thickBot="1" x14ac:dyDescent="0.3">
      <c r="A71" s="8">
        <f t="shared" si="5"/>
        <v>57</v>
      </c>
      <c r="B71" s="38" t="s">
        <v>338</v>
      </c>
      <c r="C71" s="39" t="s">
        <v>224</v>
      </c>
      <c r="D71" s="39">
        <v>2</v>
      </c>
      <c r="E71" s="12"/>
      <c r="F71" s="9">
        <f t="shared" si="6"/>
        <v>0</v>
      </c>
      <c r="G71" s="20"/>
    </row>
    <row r="72" spans="1:7" ht="36" customHeight="1" thickBot="1" x14ac:dyDescent="0.3">
      <c r="A72" s="8">
        <f t="shared" si="5"/>
        <v>58</v>
      </c>
      <c r="B72" s="38" t="s">
        <v>339</v>
      </c>
      <c r="C72" s="39" t="s">
        <v>226</v>
      </c>
      <c r="D72" s="39">
        <v>1</v>
      </c>
      <c r="E72" s="12"/>
      <c r="F72" s="9">
        <f t="shared" si="6"/>
        <v>0</v>
      </c>
      <c r="G72" s="20"/>
    </row>
    <row r="73" spans="1:7" ht="27" customHeight="1" thickBot="1" x14ac:dyDescent="0.3">
      <c r="A73" s="41" t="s">
        <v>256</v>
      </c>
      <c r="B73" s="42"/>
      <c r="C73" s="42"/>
      <c r="D73" s="43"/>
      <c r="E73" s="29"/>
      <c r="F73" s="29"/>
      <c r="G73" s="20"/>
    </row>
    <row r="74" spans="1:7" ht="54.75" customHeight="1" thickBot="1" x14ac:dyDescent="0.3">
      <c r="A74" s="8">
        <f>A72+1</f>
        <v>59</v>
      </c>
      <c r="B74" s="38" t="s">
        <v>281</v>
      </c>
      <c r="C74" s="39" t="s">
        <v>226</v>
      </c>
      <c r="D74" s="39">
        <v>10</v>
      </c>
      <c r="E74" s="12"/>
      <c r="F74" s="9">
        <f t="shared" ref="F74:F81" si="7">D74*E74</f>
        <v>0</v>
      </c>
      <c r="G74" s="20"/>
    </row>
    <row r="75" spans="1:7" ht="43.5" customHeight="1" thickBot="1" x14ac:dyDescent="0.3">
      <c r="A75" s="8">
        <f t="shared" si="5"/>
        <v>60</v>
      </c>
      <c r="B75" s="38" t="s">
        <v>282</v>
      </c>
      <c r="C75" s="39" t="s">
        <v>226</v>
      </c>
      <c r="D75" s="39">
        <v>1</v>
      </c>
      <c r="E75" s="12"/>
      <c r="F75" s="9">
        <f t="shared" si="7"/>
        <v>0</v>
      </c>
      <c r="G75" s="20"/>
    </row>
    <row r="76" spans="1:7" ht="48.75" customHeight="1" thickBot="1" x14ac:dyDescent="0.3">
      <c r="A76" s="8">
        <f t="shared" si="5"/>
        <v>61</v>
      </c>
      <c r="B76" s="38" t="s">
        <v>283</v>
      </c>
      <c r="C76" s="39" t="s">
        <v>226</v>
      </c>
      <c r="D76" s="39">
        <v>2</v>
      </c>
      <c r="E76" s="12"/>
      <c r="F76" s="9">
        <f t="shared" si="7"/>
        <v>0</v>
      </c>
      <c r="G76" s="20"/>
    </row>
    <row r="77" spans="1:7" ht="39.75" customHeight="1" thickBot="1" x14ac:dyDescent="0.3">
      <c r="A77" s="8">
        <f t="shared" si="5"/>
        <v>62</v>
      </c>
      <c r="B77" s="38" t="s">
        <v>260</v>
      </c>
      <c r="C77" s="39" t="s">
        <v>224</v>
      </c>
      <c r="D77" s="39">
        <v>3</v>
      </c>
      <c r="E77" s="12"/>
      <c r="F77" s="9">
        <f t="shared" si="7"/>
        <v>0</v>
      </c>
      <c r="G77" s="20"/>
    </row>
    <row r="78" spans="1:7" ht="36" customHeight="1" thickBot="1" x14ac:dyDescent="0.3">
      <c r="A78" s="8">
        <f t="shared" si="5"/>
        <v>63</v>
      </c>
      <c r="B78" s="38" t="s">
        <v>261</v>
      </c>
      <c r="C78" s="39" t="s">
        <v>226</v>
      </c>
      <c r="D78" s="39">
        <v>10</v>
      </c>
      <c r="E78" s="12"/>
      <c r="F78" s="9">
        <f t="shared" si="7"/>
        <v>0</v>
      </c>
      <c r="G78" s="20"/>
    </row>
    <row r="79" spans="1:7" ht="34.5" customHeight="1" thickBot="1" x14ac:dyDescent="0.3">
      <c r="A79" s="8">
        <f t="shared" si="5"/>
        <v>64</v>
      </c>
      <c r="B79" s="38" t="s">
        <v>265</v>
      </c>
      <c r="C79" s="39" t="s">
        <v>224</v>
      </c>
      <c r="D79" s="39">
        <v>1</v>
      </c>
      <c r="E79" s="12"/>
      <c r="F79" s="9">
        <f t="shared" si="7"/>
        <v>0</v>
      </c>
      <c r="G79" s="20"/>
    </row>
    <row r="80" spans="1:7" ht="27" customHeight="1" thickBot="1" x14ac:dyDescent="0.3">
      <c r="A80" s="8">
        <f t="shared" si="5"/>
        <v>65</v>
      </c>
      <c r="B80" s="38" t="s">
        <v>266</v>
      </c>
      <c r="C80" s="39" t="s">
        <v>226</v>
      </c>
      <c r="D80" s="39">
        <v>2</v>
      </c>
      <c r="E80" s="12"/>
      <c r="F80" s="9">
        <f t="shared" si="7"/>
        <v>0</v>
      </c>
      <c r="G80" s="20"/>
    </row>
    <row r="81" spans="1:9" ht="30.75" customHeight="1" thickBot="1" x14ac:dyDescent="0.3">
      <c r="A81" s="8">
        <f t="shared" si="5"/>
        <v>66</v>
      </c>
      <c r="B81" s="38" t="s">
        <v>267</v>
      </c>
      <c r="C81" s="39" t="s">
        <v>224</v>
      </c>
      <c r="D81" s="39">
        <v>1</v>
      </c>
      <c r="E81" s="12"/>
      <c r="F81" s="9">
        <f t="shared" si="7"/>
        <v>0</v>
      </c>
      <c r="G81" s="20"/>
    </row>
    <row r="82" spans="1:9" ht="31.5" customHeight="1" thickBot="1" x14ac:dyDescent="0.3">
      <c r="A82" s="40" t="s">
        <v>270</v>
      </c>
      <c r="B82" s="25"/>
      <c r="C82" s="25"/>
      <c r="D82" s="26"/>
      <c r="E82" s="29"/>
      <c r="F82" s="29"/>
      <c r="G82" s="20"/>
    </row>
    <row r="83" spans="1:9" ht="47.25" customHeight="1" thickBot="1" x14ac:dyDescent="0.3">
      <c r="A83" s="8">
        <f>A81+1</f>
        <v>67</v>
      </c>
      <c r="B83" s="38" t="s">
        <v>271</v>
      </c>
      <c r="C83" s="39" t="s">
        <v>272</v>
      </c>
      <c r="D83" s="39">
        <v>8.4</v>
      </c>
      <c r="E83" s="12"/>
      <c r="F83" s="9">
        <f t="shared" ref="F83:F87" si="8">D83*E83</f>
        <v>0</v>
      </c>
      <c r="G83" s="20"/>
    </row>
    <row r="84" spans="1:9" ht="41.25" customHeight="1" thickBot="1" x14ac:dyDescent="0.3">
      <c r="A84" s="8">
        <f t="shared" si="5"/>
        <v>68</v>
      </c>
      <c r="B84" s="38" t="s">
        <v>273</v>
      </c>
      <c r="C84" s="39" t="s">
        <v>274</v>
      </c>
      <c r="D84" s="39">
        <v>12</v>
      </c>
      <c r="E84" s="12"/>
      <c r="F84" s="9">
        <f t="shared" si="8"/>
        <v>0</v>
      </c>
      <c r="G84" s="20"/>
    </row>
    <row r="85" spans="1:9" ht="61.5" customHeight="1" thickBot="1" x14ac:dyDescent="0.3">
      <c r="A85" s="8">
        <f t="shared" si="5"/>
        <v>69</v>
      </c>
      <c r="B85" s="38" t="s">
        <v>275</v>
      </c>
      <c r="C85" s="39" t="s">
        <v>272</v>
      </c>
      <c r="D85" s="39">
        <v>8.4</v>
      </c>
      <c r="E85" s="12"/>
      <c r="F85" s="9">
        <f t="shared" si="8"/>
        <v>0</v>
      </c>
      <c r="G85" s="20"/>
    </row>
    <row r="86" spans="1:9" ht="34.5" customHeight="1" thickBot="1" x14ac:dyDescent="0.3">
      <c r="A86" s="8">
        <f t="shared" si="5"/>
        <v>70</v>
      </c>
      <c r="B86" s="38" t="s">
        <v>278</v>
      </c>
      <c r="C86" s="39" t="s">
        <v>277</v>
      </c>
      <c r="D86" s="39">
        <v>4</v>
      </c>
      <c r="E86" s="12"/>
      <c r="F86" s="9">
        <f t="shared" si="8"/>
        <v>0</v>
      </c>
      <c r="G86" s="20"/>
    </row>
    <row r="87" spans="1:9" ht="24" customHeight="1" thickBot="1" x14ac:dyDescent="0.3">
      <c r="A87" s="8">
        <f t="shared" si="5"/>
        <v>71</v>
      </c>
      <c r="B87" s="38" t="s">
        <v>279</v>
      </c>
      <c r="C87" s="39" t="s">
        <v>277</v>
      </c>
      <c r="D87" s="39">
        <v>4</v>
      </c>
      <c r="E87" s="12"/>
      <c r="F87" s="9">
        <f t="shared" si="8"/>
        <v>0</v>
      </c>
      <c r="G87" s="20"/>
    </row>
    <row r="88" spans="1:9" s="7" customFormat="1" ht="26.25" thickBot="1" x14ac:dyDescent="0.4">
      <c r="A88" s="44" t="s">
        <v>184</v>
      </c>
      <c r="B88" s="45"/>
      <c r="C88" s="45"/>
      <c r="D88" s="45"/>
      <c r="E88" s="46"/>
      <c r="F88" s="18">
        <f>SUM(F11:F87)</f>
        <v>0</v>
      </c>
      <c r="I88" s="21"/>
    </row>
  </sheetData>
  <mergeCells count="11">
    <mergeCell ref="A10:D10"/>
    <mergeCell ref="A88:E88"/>
    <mergeCell ref="E8:E9"/>
    <mergeCell ref="A73:D73"/>
    <mergeCell ref="F8:F9"/>
    <mergeCell ref="A5:F5"/>
    <mergeCell ref="A6:F6"/>
    <mergeCell ref="A8:A9"/>
    <mergeCell ref="B8:B9"/>
    <mergeCell ref="C8:C9"/>
    <mergeCell ref="D8:D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8" orientation="landscape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2150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1219200</xdr:colOff>
                <xdr:row>2</xdr:row>
                <xdr:rowOff>171450</xdr:rowOff>
              </to>
            </anchor>
          </objectPr>
        </oleObject>
      </mc:Choice>
      <mc:Fallback>
        <oleObject shapeId="21505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15"/>
  <sheetViews>
    <sheetView tabSelected="1" view="pageBreakPreview" zoomScale="90" zoomScaleNormal="90" zoomScaleSheetLayoutView="90" workbookViewId="0">
      <selection activeCell="M16" sqref="M16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49.7109375" style="3" customWidth="1"/>
    <col min="4" max="4" width="33.5703125" style="3" customWidth="1"/>
    <col min="5" max="5" width="35.28515625" style="3" customWidth="1"/>
    <col min="6" max="16384" width="9.140625" style="3"/>
  </cols>
  <sheetData>
    <row r="1" spans="1:5" x14ac:dyDescent="0.25">
      <c r="B1" s="2" t="s">
        <v>208</v>
      </c>
    </row>
    <row r="2" spans="1:5" x14ac:dyDescent="0.25">
      <c r="B2" s="2" t="s">
        <v>209</v>
      </c>
    </row>
    <row r="3" spans="1:5" x14ac:dyDescent="0.25">
      <c r="B3" s="2" t="s">
        <v>210</v>
      </c>
    </row>
    <row r="4" spans="1:5" x14ac:dyDescent="0.25">
      <c r="B4" s="6"/>
      <c r="C4" s="4"/>
      <c r="D4" s="4"/>
    </row>
    <row r="6" spans="1:5" x14ac:dyDescent="0.25">
      <c r="A6" s="48" t="s">
        <v>349</v>
      </c>
      <c r="B6" s="48"/>
      <c r="C6" s="48"/>
      <c r="D6" s="48"/>
      <c r="E6" s="48"/>
    </row>
    <row r="7" spans="1:5" x14ac:dyDescent="0.25">
      <c r="A7" s="49" t="s">
        <v>205</v>
      </c>
      <c r="B7" s="49"/>
      <c r="C7" s="49"/>
      <c r="D7" s="49"/>
      <c r="E7" s="49"/>
    </row>
    <row r="8" spans="1:5" ht="16.5" thickBot="1" x14ac:dyDescent="0.3"/>
    <row r="9" spans="1:5" ht="60.75" customHeight="1" thickBot="1" x14ac:dyDescent="0.3">
      <c r="A9" s="30" t="s">
        <v>0</v>
      </c>
      <c r="B9" s="30" t="s">
        <v>206</v>
      </c>
      <c r="C9" s="31" t="s">
        <v>207</v>
      </c>
      <c r="D9" s="31" t="s">
        <v>211</v>
      </c>
      <c r="E9" s="32" t="s">
        <v>212</v>
      </c>
    </row>
    <row r="10" spans="1:5" ht="48" thickBot="1" x14ac:dyDescent="0.3">
      <c r="A10" s="13">
        <v>18</v>
      </c>
      <c r="B10" s="14" t="s">
        <v>340</v>
      </c>
      <c r="C10" s="13">
        <f>23</f>
        <v>23</v>
      </c>
      <c r="D10" s="12">
        <f>'1-ASPER-1-ha'!F69</f>
        <v>0</v>
      </c>
      <c r="E10" s="12">
        <f>C10*D10</f>
        <v>0</v>
      </c>
    </row>
    <row r="11" spans="1:5" ht="48" thickBot="1" x14ac:dyDescent="0.3">
      <c r="A11" s="13">
        <v>19</v>
      </c>
      <c r="B11" s="14" t="s">
        <v>341</v>
      </c>
      <c r="C11" s="13">
        <f>285</f>
        <v>285</v>
      </c>
      <c r="D11" s="12">
        <f>'2-MICROASPER-1-ha'!F132</f>
        <v>0</v>
      </c>
      <c r="E11" s="12">
        <f t="shared" ref="E11:E14" si="0">C11*D11</f>
        <v>0</v>
      </c>
    </row>
    <row r="12" spans="1:5" ht="48" thickBot="1" x14ac:dyDescent="0.3">
      <c r="A12" s="13">
        <v>20</v>
      </c>
      <c r="B12" s="14" t="s">
        <v>342</v>
      </c>
      <c r="C12" s="13">
        <f>47</f>
        <v>47</v>
      </c>
      <c r="D12" s="12">
        <f>'3-MICROASPER-0.5-ha'!F91</f>
        <v>0</v>
      </c>
      <c r="E12" s="12">
        <f t="shared" si="0"/>
        <v>0</v>
      </c>
    </row>
    <row r="13" spans="1:5" ht="48" thickBot="1" x14ac:dyDescent="0.3">
      <c r="A13" s="13">
        <v>21</v>
      </c>
      <c r="B13" s="14" t="s">
        <v>343</v>
      </c>
      <c r="C13" s="13">
        <f>95</f>
        <v>95</v>
      </c>
      <c r="D13" s="12">
        <f>'4-GOTEJ-1-ha'!G132</f>
        <v>0</v>
      </c>
      <c r="E13" s="12">
        <f t="shared" si="0"/>
        <v>0</v>
      </c>
    </row>
    <row r="14" spans="1:5" ht="48" thickBot="1" x14ac:dyDescent="0.3">
      <c r="A14" s="13">
        <v>22</v>
      </c>
      <c r="B14" s="14" t="s">
        <v>344</v>
      </c>
      <c r="C14" s="13">
        <f>47</f>
        <v>47</v>
      </c>
      <c r="D14" s="34">
        <f>'5-GOTEJ-0.5-ha'!F88</f>
        <v>0</v>
      </c>
      <c r="E14" s="12">
        <f t="shared" si="0"/>
        <v>0</v>
      </c>
    </row>
    <row r="15" spans="1:5" s="33" customFormat="1" ht="27.95" customHeight="1" thickBot="1" x14ac:dyDescent="0.3">
      <c r="A15" s="56" t="s">
        <v>184</v>
      </c>
      <c r="B15" s="57"/>
      <c r="C15" s="57"/>
      <c r="D15" s="58"/>
      <c r="E15" s="35">
        <f>SUM(E10:E14)</f>
        <v>0</v>
      </c>
    </row>
  </sheetData>
  <mergeCells count="3">
    <mergeCell ref="A15:D15"/>
    <mergeCell ref="A7:E7"/>
    <mergeCell ref="A6:E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5" orientation="landscape" horizontalDpi="300" verticalDpi="300" r:id="rId1"/>
  <drawing r:id="rId2"/>
  <legacyDrawing r:id="rId3"/>
  <oleObjects>
    <mc:AlternateContent xmlns:mc="http://schemas.openxmlformats.org/markup-compatibility/2006">
      <mc:Choice Requires="x14">
        <oleObject shapeId="614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1447800</xdr:colOff>
                <xdr:row>2</xdr:row>
                <xdr:rowOff>171450</xdr:rowOff>
              </to>
            </anchor>
          </objectPr>
        </oleObject>
      </mc:Choice>
      <mc:Fallback>
        <oleObject shapeId="614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6</vt:i4>
      </vt:variant>
    </vt:vector>
  </HeadingPairs>
  <TitlesOfParts>
    <vt:vector size="12" baseType="lpstr">
      <vt:lpstr>1-ASPER-1-ha</vt:lpstr>
      <vt:lpstr>2-MICROASPER-1-ha</vt:lpstr>
      <vt:lpstr>3-MICROASPER-0.5-ha</vt:lpstr>
      <vt:lpstr>4-GOTEJ-1-ha</vt:lpstr>
      <vt:lpstr>5-GOTEJ-0.5-ha</vt:lpstr>
      <vt:lpstr>6-TOTALIZADOR</vt:lpstr>
      <vt:lpstr>'1-ASPER-1-ha'!Area_de_impressao</vt:lpstr>
      <vt:lpstr>'2-MICROASPER-1-ha'!Area_de_impressao</vt:lpstr>
      <vt:lpstr>'3-MICROASPER-0.5-ha'!Area_de_impressao</vt:lpstr>
      <vt:lpstr>'4-GOTEJ-1-ha'!Area_de_impressao</vt:lpstr>
      <vt:lpstr>'5-GOTEJ-0.5-ha'!Area_de_impressao</vt:lpstr>
      <vt:lpstr>'6-TOTALIZADOR'!Area_de_impressao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Barros Vieira</dc:creator>
  <cp:lastModifiedBy>Daniel Pereira Costa</cp:lastModifiedBy>
  <cp:lastPrinted>2024-10-21T17:12:01Z</cp:lastPrinted>
  <dcterms:created xsi:type="dcterms:W3CDTF">2023-08-07T14:34:22Z</dcterms:created>
  <dcterms:modified xsi:type="dcterms:W3CDTF">2024-12-02T14:48:19Z</dcterms:modified>
</cp:coreProperties>
</file>